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PBS\SERVICES DATA\Services Sep, 2025\"/>
    </mc:Choice>
  </mc:AlternateContent>
  <xr:revisionPtr revIDLastSave="0" documentId="13_ncr:1_{52304F74-A91B-49BE-B229-BE29C8E6F1A0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ummary" sheetId="3" r:id="rId1"/>
    <sheet name="detail" sheetId="2" r:id="rId2"/>
  </sheets>
  <definedNames>
    <definedName name="_xlnm.Print_Area" localSheetId="0">summary!$A$1:$H$85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7" i="3" l="1"/>
  <c r="D27" i="3"/>
  <c r="C27" i="3"/>
  <c r="B27" i="3"/>
  <c r="E14" i="3"/>
  <c r="D14" i="3"/>
  <c r="C14" i="3"/>
  <c r="B14" i="3"/>
  <c r="R201" i="2"/>
  <c r="Q201" i="2"/>
  <c r="P201" i="2"/>
  <c r="O201" i="2"/>
  <c r="B73" i="3" s="1"/>
  <c r="R197" i="2"/>
  <c r="R196" i="2" s="1"/>
  <c r="E72" i="3" s="1"/>
  <c r="Q197" i="2"/>
  <c r="Q196" i="2" s="1"/>
  <c r="D72" i="3" s="1"/>
  <c r="P197" i="2"/>
  <c r="P196" i="2" s="1"/>
  <c r="C72" i="3" s="1"/>
  <c r="O197" i="2"/>
  <c r="O196" i="2" s="1"/>
  <c r="B72" i="3" s="1"/>
  <c r="R184" i="2"/>
  <c r="R183" i="2" s="1"/>
  <c r="R181" i="2" s="1"/>
  <c r="E71" i="3" s="1"/>
  <c r="Q184" i="2"/>
  <c r="Q183" i="2" s="1"/>
  <c r="Q181" i="2" s="1"/>
  <c r="D71" i="3" s="1"/>
  <c r="P184" i="2"/>
  <c r="P183" i="2" s="1"/>
  <c r="P181" i="2" s="1"/>
  <c r="C71" i="3" s="1"/>
  <c r="O184" i="2"/>
  <c r="O183" i="2"/>
  <c r="O181" i="2" s="1"/>
  <c r="B71" i="3" s="1"/>
  <c r="R178" i="2"/>
  <c r="Q178" i="2"/>
  <c r="P178" i="2"/>
  <c r="O178" i="2"/>
  <c r="R171" i="2"/>
  <c r="Q171" i="2"/>
  <c r="P171" i="2"/>
  <c r="O171" i="2"/>
  <c r="O167" i="2" s="1"/>
  <c r="B70" i="3" s="1"/>
  <c r="R168" i="2"/>
  <c r="Q168" i="2"/>
  <c r="P168" i="2"/>
  <c r="O168" i="2"/>
  <c r="R163" i="2"/>
  <c r="Q163" i="2"/>
  <c r="P163" i="2"/>
  <c r="C68" i="3" s="1"/>
  <c r="O163" i="2"/>
  <c r="B68" i="3" s="1"/>
  <c r="R149" i="2"/>
  <c r="R148" i="2" s="1"/>
  <c r="E67" i="3" s="1"/>
  <c r="Q149" i="2"/>
  <c r="Q148" i="2" s="1"/>
  <c r="D67" i="3" s="1"/>
  <c r="P149" i="2"/>
  <c r="O149" i="2"/>
  <c r="P148" i="2"/>
  <c r="C67" i="3" s="1"/>
  <c r="O148" i="2"/>
  <c r="B67" i="3" s="1"/>
  <c r="R145" i="2"/>
  <c r="E66" i="3" s="1"/>
  <c r="Q145" i="2"/>
  <c r="D66" i="3" s="1"/>
  <c r="P145" i="2"/>
  <c r="C66" i="3" s="1"/>
  <c r="O145" i="2"/>
  <c r="B66" i="3" s="1"/>
  <c r="R142" i="2"/>
  <c r="Q142" i="2"/>
  <c r="P142" i="2"/>
  <c r="P139" i="2" s="1"/>
  <c r="O142" i="2"/>
  <c r="R139" i="2"/>
  <c r="Q139" i="2"/>
  <c r="Q135" i="2" s="1"/>
  <c r="D65" i="3" s="1"/>
  <c r="O139" i="2"/>
  <c r="O135" i="2" s="1"/>
  <c r="B65" i="3" s="1"/>
  <c r="R136" i="2"/>
  <c r="Q136" i="2"/>
  <c r="P136" i="2"/>
  <c r="O136" i="2"/>
  <c r="R128" i="2"/>
  <c r="Q128" i="2"/>
  <c r="P128" i="2"/>
  <c r="O128" i="2"/>
  <c r="R124" i="2"/>
  <c r="Q124" i="2"/>
  <c r="P124" i="2"/>
  <c r="O124" i="2"/>
  <c r="R120" i="2"/>
  <c r="Q120" i="2"/>
  <c r="P120" i="2"/>
  <c r="P115" i="2" s="1"/>
  <c r="C64" i="3" s="1"/>
  <c r="O120" i="2"/>
  <c r="O115" i="2" s="1"/>
  <c r="B64" i="3" s="1"/>
  <c r="R116" i="2"/>
  <c r="Q116" i="2"/>
  <c r="P116" i="2"/>
  <c r="O116" i="2"/>
  <c r="R111" i="2"/>
  <c r="Q111" i="2"/>
  <c r="P111" i="2"/>
  <c r="O111" i="2"/>
  <c r="B62" i="3" s="1"/>
  <c r="S150" i="2"/>
  <c r="S133" i="2"/>
  <c r="S132" i="2"/>
  <c r="D63" i="3"/>
  <c r="G201" i="2"/>
  <c r="F201" i="2"/>
  <c r="E201" i="2"/>
  <c r="D201" i="2"/>
  <c r="C201" i="2"/>
  <c r="C39" i="3" s="1"/>
  <c r="B201" i="2"/>
  <c r="B39" i="3" s="1"/>
  <c r="G197" i="2"/>
  <c r="G196" i="2" s="1"/>
  <c r="F197" i="2"/>
  <c r="F196" i="2" s="1"/>
  <c r="E197" i="2"/>
  <c r="E196" i="2" s="1"/>
  <c r="E38" i="3" s="1"/>
  <c r="D197" i="2"/>
  <c r="D196" i="2" s="1"/>
  <c r="D38" i="3" s="1"/>
  <c r="C197" i="2"/>
  <c r="B197" i="2"/>
  <c r="B196" i="2" s="1"/>
  <c r="B38" i="3" s="1"/>
  <c r="C196" i="2"/>
  <c r="C38" i="3" s="1"/>
  <c r="G184" i="2"/>
  <c r="G183" i="2" s="1"/>
  <c r="G181" i="2" s="1"/>
  <c r="F184" i="2"/>
  <c r="F183" i="2" s="1"/>
  <c r="F181" i="2" s="1"/>
  <c r="E184" i="2"/>
  <c r="D184" i="2"/>
  <c r="C184" i="2"/>
  <c r="B184" i="2"/>
  <c r="B183" i="2" s="1"/>
  <c r="B181" i="2" s="1"/>
  <c r="B37" i="3" s="1"/>
  <c r="E183" i="2"/>
  <c r="E181" i="2" s="1"/>
  <c r="E37" i="3" s="1"/>
  <c r="D183" i="2"/>
  <c r="D181" i="2" s="1"/>
  <c r="D37" i="3" s="1"/>
  <c r="C183" i="2"/>
  <c r="C181" i="2" s="1"/>
  <c r="C37" i="3" s="1"/>
  <c r="G178" i="2"/>
  <c r="F178" i="2"/>
  <c r="E178" i="2"/>
  <c r="D178" i="2"/>
  <c r="D167" i="2" s="1"/>
  <c r="C178" i="2"/>
  <c r="B178" i="2"/>
  <c r="G171" i="2"/>
  <c r="F171" i="2"/>
  <c r="E171" i="2"/>
  <c r="D171" i="2"/>
  <c r="C171" i="2"/>
  <c r="B171" i="2"/>
  <c r="G168" i="2"/>
  <c r="F168" i="2"/>
  <c r="E168" i="2"/>
  <c r="D168" i="2"/>
  <c r="C168" i="2"/>
  <c r="B168" i="2"/>
  <c r="G163" i="2"/>
  <c r="F163" i="2"/>
  <c r="E163" i="2"/>
  <c r="D163" i="2"/>
  <c r="C163" i="2"/>
  <c r="B163" i="2"/>
  <c r="G149" i="2"/>
  <c r="G148" i="2" s="1"/>
  <c r="F149" i="2"/>
  <c r="F148" i="2" s="1"/>
  <c r="E149" i="2"/>
  <c r="E148" i="2" s="1"/>
  <c r="D149" i="2"/>
  <c r="D148" i="2" s="1"/>
  <c r="C149" i="2"/>
  <c r="C148" i="2" s="1"/>
  <c r="B149" i="2"/>
  <c r="B148" i="2" s="1"/>
  <c r="G145" i="2"/>
  <c r="F145" i="2"/>
  <c r="E145" i="2"/>
  <c r="D145" i="2"/>
  <c r="C145" i="2"/>
  <c r="B145" i="2"/>
  <c r="G142" i="2"/>
  <c r="G139" i="2" s="1"/>
  <c r="F142" i="2"/>
  <c r="F139" i="2" s="1"/>
  <c r="E142" i="2"/>
  <c r="E139" i="2" s="1"/>
  <c r="D142" i="2"/>
  <c r="D139" i="2" s="1"/>
  <c r="C142" i="2"/>
  <c r="C139" i="2" s="1"/>
  <c r="B142" i="2"/>
  <c r="B139" i="2" s="1"/>
  <c r="G136" i="2"/>
  <c r="F136" i="2"/>
  <c r="E136" i="2"/>
  <c r="D136" i="2"/>
  <c r="C136" i="2"/>
  <c r="B136" i="2"/>
  <c r="G128" i="2"/>
  <c r="F128" i="2"/>
  <c r="E128" i="2"/>
  <c r="D128" i="2"/>
  <c r="C128" i="2"/>
  <c r="I128" i="2" s="1"/>
  <c r="B128" i="2"/>
  <c r="J128" i="2" s="1"/>
  <c r="G124" i="2"/>
  <c r="F124" i="2"/>
  <c r="E124" i="2"/>
  <c r="D124" i="2"/>
  <c r="C124" i="2"/>
  <c r="C115" i="2" s="1"/>
  <c r="B124" i="2"/>
  <c r="G120" i="2"/>
  <c r="F120" i="2"/>
  <c r="E120" i="2"/>
  <c r="D120" i="2"/>
  <c r="C120" i="2"/>
  <c r="B120" i="2"/>
  <c r="G116" i="2"/>
  <c r="F116" i="2"/>
  <c r="E116" i="2"/>
  <c r="D116" i="2"/>
  <c r="C116" i="2"/>
  <c r="B116" i="2"/>
  <c r="G111" i="2"/>
  <c r="F111" i="2"/>
  <c r="E111" i="2"/>
  <c r="D111" i="2"/>
  <c r="C111" i="2"/>
  <c r="B111" i="2"/>
  <c r="J150" i="2"/>
  <c r="R98" i="2"/>
  <c r="E60" i="3" s="1"/>
  <c r="Q98" i="2"/>
  <c r="P98" i="2"/>
  <c r="C60" i="3" s="1"/>
  <c r="O98" i="2"/>
  <c r="R94" i="2"/>
  <c r="R93" i="2" s="1"/>
  <c r="E59" i="3" s="1"/>
  <c r="Q94" i="2"/>
  <c r="Q93" i="2" s="1"/>
  <c r="P94" i="2"/>
  <c r="P93" i="2" s="1"/>
  <c r="C59" i="3" s="1"/>
  <c r="O94" i="2"/>
  <c r="O93" i="2"/>
  <c r="R81" i="2"/>
  <c r="R80" i="2" s="1"/>
  <c r="R78" i="2" s="1"/>
  <c r="E58" i="3" s="1"/>
  <c r="Q81" i="2"/>
  <c r="Q80" i="2" s="1"/>
  <c r="Q78" i="2" s="1"/>
  <c r="P81" i="2"/>
  <c r="O81" i="2"/>
  <c r="P80" i="2"/>
  <c r="P78" i="2" s="1"/>
  <c r="C58" i="3" s="1"/>
  <c r="O80" i="2"/>
  <c r="O78" i="2" s="1"/>
  <c r="R75" i="2"/>
  <c r="Q75" i="2"/>
  <c r="P75" i="2"/>
  <c r="O75" i="2"/>
  <c r="R68" i="2"/>
  <c r="Q68" i="2"/>
  <c r="P68" i="2"/>
  <c r="O68" i="2"/>
  <c r="R65" i="2"/>
  <c r="Q65" i="2"/>
  <c r="P65" i="2"/>
  <c r="P64" i="2" s="1"/>
  <c r="C57" i="3" s="1"/>
  <c r="O65" i="2"/>
  <c r="R60" i="2"/>
  <c r="Q60" i="2"/>
  <c r="P60" i="2"/>
  <c r="O60" i="2"/>
  <c r="R46" i="2"/>
  <c r="R45" i="2" s="1"/>
  <c r="E54" i="3" s="1"/>
  <c r="Q46" i="2"/>
  <c r="Q45" i="2" s="1"/>
  <c r="D54" i="3" s="1"/>
  <c r="P46" i="2"/>
  <c r="P45" i="2" s="1"/>
  <c r="C54" i="3" s="1"/>
  <c r="O46" i="2"/>
  <c r="O45" i="2" s="1"/>
  <c r="B54" i="3" s="1"/>
  <c r="R42" i="2"/>
  <c r="E53" i="3" s="1"/>
  <c r="Q42" i="2"/>
  <c r="D53" i="3" s="1"/>
  <c r="P42" i="2"/>
  <c r="C53" i="3" s="1"/>
  <c r="O42" i="2"/>
  <c r="B53" i="3" s="1"/>
  <c r="R39" i="2"/>
  <c r="R36" i="2" s="1"/>
  <c r="Q39" i="2"/>
  <c r="P39" i="2"/>
  <c r="P36" i="2" s="1"/>
  <c r="P32" i="2" s="1"/>
  <c r="C52" i="3" s="1"/>
  <c r="O39" i="2"/>
  <c r="Q36" i="2"/>
  <c r="O36" i="2"/>
  <c r="R33" i="2"/>
  <c r="Q33" i="2"/>
  <c r="P33" i="2"/>
  <c r="O33" i="2"/>
  <c r="O32" i="2" s="1"/>
  <c r="B52" i="3" s="1"/>
  <c r="R25" i="2"/>
  <c r="Q25" i="2"/>
  <c r="P25" i="2"/>
  <c r="P12" i="2" s="1"/>
  <c r="C51" i="3" s="1"/>
  <c r="O25" i="2"/>
  <c r="R21" i="2"/>
  <c r="Q21" i="2"/>
  <c r="P21" i="2"/>
  <c r="O21" i="2"/>
  <c r="R17" i="2"/>
  <c r="Q17" i="2"/>
  <c r="P17" i="2"/>
  <c r="O17" i="2"/>
  <c r="R13" i="2"/>
  <c r="Q13" i="2"/>
  <c r="P13" i="2"/>
  <c r="O13" i="2"/>
  <c r="R8" i="2"/>
  <c r="Q8" i="2"/>
  <c r="D49" i="3" s="1"/>
  <c r="P8" i="2"/>
  <c r="O8" i="2"/>
  <c r="B49" i="3" s="1"/>
  <c r="D50" i="3"/>
  <c r="G98" i="2"/>
  <c r="F98" i="2"/>
  <c r="E98" i="2"/>
  <c r="D98" i="2"/>
  <c r="C98" i="2"/>
  <c r="B98" i="2"/>
  <c r="G94" i="2"/>
  <c r="G93" i="2" s="1"/>
  <c r="F94" i="2"/>
  <c r="F93" i="2" s="1"/>
  <c r="E94" i="2"/>
  <c r="D94" i="2"/>
  <c r="C94" i="2"/>
  <c r="C93" i="2" s="1"/>
  <c r="B94" i="2"/>
  <c r="B93" i="2" s="1"/>
  <c r="E93" i="2"/>
  <c r="D93" i="2"/>
  <c r="G81" i="2"/>
  <c r="G80" i="2" s="1"/>
  <c r="G78" i="2" s="1"/>
  <c r="F81" i="2"/>
  <c r="E81" i="2"/>
  <c r="E80" i="2" s="1"/>
  <c r="E78" i="2" s="1"/>
  <c r="D81" i="2"/>
  <c r="C81" i="2"/>
  <c r="C80" i="2" s="1"/>
  <c r="C78" i="2" s="1"/>
  <c r="B81" i="2"/>
  <c r="B80" i="2" s="1"/>
  <c r="B78" i="2" s="1"/>
  <c r="F80" i="2"/>
  <c r="F78" i="2" s="1"/>
  <c r="D80" i="2"/>
  <c r="D78" i="2" s="1"/>
  <c r="G75" i="2"/>
  <c r="F75" i="2"/>
  <c r="E75" i="2"/>
  <c r="E64" i="2" s="1"/>
  <c r="D75" i="2"/>
  <c r="D64" i="2" s="1"/>
  <c r="C75" i="2"/>
  <c r="B75" i="2"/>
  <c r="G68" i="2"/>
  <c r="F68" i="2"/>
  <c r="E68" i="2"/>
  <c r="D68" i="2"/>
  <c r="C68" i="2"/>
  <c r="B68" i="2"/>
  <c r="G65" i="2"/>
  <c r="F65" i="2"/>
  <c r="E65" i="2"/>
  <c r="D65" i="2"/>
  <c r="C65" i="2"/>
  <c r="B65" i="2"/>
  <c r="G60" i="2"/>
  <c r="F60" i="2"/>
  <c r="E60" i="2"/>
  <c r="D60" i="2"/>
  <c r="C60" i="2"/>
  <c r="B60" i="2"/>
  <c r="G46" i="2"/>
  <c r="G45" i="2" s="1"/>
  <c r="F46" i="2"/>
  <c r="F45" i="2" s="1"/>
  <c r="E46" i="2"/>
  <c r="E45" i="2" s="1"/>
  <c r="D46" i="2"/>
  <c r="D45" i="2" s="1"/>
  <c r="C46" i="2"/>
  <c r="C45" i="2" s="1"/>
  <c r="B46" i="2"/>
  <c r="B45" i="2"/>
  <c r="G42" i="2"/>
  <c r="F42" i="2"/>
  <c r="E42" i="2"/>
  <c r="D42" i="2"/>
  <c r="C42" i="2"/>
  <c r="B42" i="2"/>
  <c r="G39" i="2"/>
  <c r="F39" i="2"/>
  <c r="F36" i="2" s="1"/>
  <c r="E39" i="2"/>
  <c r="E36" i="2" s="1"/>
  <c r="D39" i="2"/>
  <c r="D36" i="2" s="1"/>
  <c r="D32" i="2" s="1"/>
  <c r="C39" i="2"/>
  <c r="C36" i="2" s="1"/>
  <c r="C32" i="2" s="1"/>
  <c r="B39" i="2"/>
  <c r="B36" i="2" s="1"/>
  <c r="G33" i="2"/>
  <c r="F33" i="2"/>
  <c r="E33" i="2"/>
  <c r="D33" i="2"/>
  <c r="C33" i="2"/>
  <c r="B33" i="2"/>
  <c r="G36" i="2"/>
  <c r="G25" i="2"/>
  <c r="F25" i="2"/>
  <c r="E25" i="2"/>
  <c r="E12" i="2" s="1"/>
  <c r="D25" i="2"/>
  <c r="C25" i="2"/>
  <c r="B25" i="2"/>
  <c r="G21" i="2"/>
  <c r="F21" i="2"/>
  <c r="E21" i="2"/>
  <c r="D21" i="2"/>
  <c r="C21" i="2"/>
  <c r="B21" i="2"/>
  <c r="G17" i="2"/>
  <c r="F17" i="2"/>
  <c r="E17" i="2"/>
  <c r="D17" i="2"/>
  <c r="C17" i="2"/>
  <c r="B17" i="2"/>
  <c r="G13" i="2"/>
  <c r="F13" i="2"/>
  <c r="E13" i="2"/>
  <c r="D13" i="2"/>
  <c r="C13" i="2"/>
  <c r="B13" i="2"/>
  <c r="G8" i="2"/>
  <c r="F8" i="2"/>
  <c r="E8" i="2"/>
  <c r="D8" i="2"/>
  <c r="C8" i="2"/>
  <c r="C15" i="3" s="1"/>
  <c r="B8" i="2"/>
  <c r="C73" i="3"/>
  <c r="D73" i="3"/>
  <c r="E73" i="3"/>
  <c r="B69" i="3"/>
  <c r="C69" i="3"/>
  <c r="D69" i="3"/>
  <c r="E69" i="3"/>
  <c r="D68" i="3"/>
  <c r="E68" i="3"/>
  <c r="B63" i="3"/>
  <c r="C63" i="3"/>
  <c r="E63" i="3"/>
  <c r="C56" i="3"/>
  <c r="E56" i="3"/>
  <c r="C55" i="3"/>
  <c r="E55" i="3"/>
  <c r="B50" i="3"/>
  <c r="C50" i="3"/>
  <c r="E50" i="3"/>
  <c r="C49" i="3"/>
  <c r="E39" i="3"/>
  <c r="D39" i="3"/>
  <c r="B15" i="3"/>
  <c r="T91" i="2"/>
  <c r="T74" i="2"/>
  <c r="K74" i="2"/>
  <c r="I74" i="2"/>
  <c r="K91" i="2"/>
  <c r="I91" i="2"/>
  <c r="T177" i="2"/>
  <c r="S177" i="2"/>
  <c r="K177" i="2"/>
  <c r="J177" i="2"/>
  <c r="I177" i="2"/>
  <c r="H177" i="2"/>
  <c r="T150" i="2"/>
  <c r="T133" i="2"/>
  <c r="T132" i="2"/>
  <c r="K133" i="2"/>
  <c r="J133" i="2"/>
  <c r="I133" i="2"/>
  <c r="H133" i="2"/>
  <c r="K150" i="2"/>
  <c r="I150" i="2"/>
  <c r="H150" i="2"/>
  <c r="T194" i="2"/>
  <c r="S194" i="2"/>
  <c r="Q64" i="2" l="1"/>
  <c r="C167" i="2"/>
  <c r="G135" i="2"/>
  <c r="R135" i="2"/>
  <c r="E65" i="3" s="1"/>
  <c r="K128" i="2"/>
  <c r="P135" i="2"/>
  <c r="C65" i="3" s="1"/>
  <c r="R64" i="2"/>
  <c r="E57" i="3" s="1"/>
  <c r="F135" i="2"/>
  <c r="Q32" i="2"/>
  <c r="D52" i="3" s="1"/>
  <c r="H128" i="2"/>
  <c r="D12" i="2"/>
  <c r="F32" i="2"/>
  <c r="D115" i="2"/>
  <c r="D110" i="2" s="1"/>
  <c r="G32" i="2"/>
  <c r="O64" i="2"/>
  <c r="B135" i="2"/>
  <c r="P167" i="2"/>
  <c r="C70" i="3" s="1"/>
  <c r="R167" i="2"/>
  <c r="E70" i="3" s="1"/>
  <c r="Q167" i="2"/>
  <c r="D70" i="3" s="1"/>
  <c r="O110" i="2"/>
  <c r="B61" i="3" s="1"/>
  <c r="Q115" i="2"/>
  <c r="D64" i="3" s="1"/>
  <c r="R115" i="2"/>
  <c r="E64" i="3" s="1"/>
  <c r="E62" i="3"/>
  <c r="D62" i="3"/>
  <c r="C62" i="3"/>
  <c r="E167" i="2"/>
  <c r="F167" i="2"/>
  <c r="G167" i="2"/>
  <c r="B167" i="2"/>
  <c r="K139" i="2"/>
  <c r="C135" i="2"/>
  <c r="E135" i="2"/>
  <c r="D135" i="2"/>
  <c r="F115" i="2"/>
  <c r="G115" i="2"/>
  <c r="G110" i="2" s="1"/>
  <c r="B115" i="2"/>
  <c r="E115" i="2"/>
  <c r="C110" i="2"/>
  <c r="J139" i="2"/>
  <c r="H139" i="2"/>
  <c r="I139" i="2"/>
  <c r="R32" i="2"/>
  <c r="E52" i="3" s="1"/>
  <c r="O12" i="2"/>
  <c r="B51" i="3" s="1"/>
  <c r="Q12" i="2"/>
  <c r="D51" i="3" s="1"/>
  <c r="R12" i="2"/>
  <c r="E51" i="3" s="1"/>
  <c r="P7" i="2"/>
  <c r="E49" i="3"/>
  <c r="F64" i="2"/>
  <c r="G64" i="2"/>
  <c r="B64" i="2"/>
  <c r="C64" i="2"/>
  <c r="B32" i="2"/>
  <c r="E32" i="2"/>
  <c r="E7" i="2" s="1"/>
  <c r="F12" i="2"/>
  <c r="G12" i="2"/>
  <c r="B12" i="2"/>
  <c r="C12" i="2"/>
  <c r="D7" i="2"/>
  <c r="D15" i="3"/>
  <c r="E15" i="3"/>
  <c r="T178" i="2"/>
  <c r="S139" i="2"/>
  <c r="T128" i="2"/>
  <c r="S128" i="2"/>
  <c r="S202" i="2"/>
  <c r="S193" i="2"/>
  <c r="S190" i="2"/>
  <c r="S189" i="2"/>
  <c r="S186" i="2"/>
  <c r="S185" i="2"/>
  <c r="S182" i="2"/>
  <c r="S174" i="2"/>
  <c r="S173" i="2"/>
  <c r="S170" i="2"/>
  <c r="S169" i="2"/>
  <c r="S166" i="2"/>
  <c r="S165" i="2"/>
  <c r="S145" i="2"/>
  <c r="S155" i="2"/>
  <c r="S151" i="2"/>
  <c r="S144" i="2"/>
  <c r="S140" i="2"/>
  <c r="S138" i="2"/>
  <c r="S131" i="2"/>
  <c r="S127" i="2"/>
  <c r="S126" i="2"/>
  <c r="S122" i="2"/>
  <c r="S121" i="2"/>
  <c r="S117" i="2"/>
  <c r="S114" i="2"/>
  <c r="T25" i="2"/>
  <c r="S17" i="2"/>
  <c r="S8" i="2"/>
  <c r="S46" i="2"/>
  <c r="S51" i="2"/>
  <c r="S50" i="2"/>
  <c r="S47" i="2"/>
  <c r="S41" i="2"/>
  <c r="S38" i="2"/>
  <c r="S37" i="2"/>
  <c r="S34" i="2"/>
  <c r="S30" i="2"/>
  <c r="S26" i="2"/>
  <c r="S18" i="2"/>
  <c r="S14" i="2"/>
  <c r="S10" i="2"/>
  <c r="T204" i="2"/>
  <c r="S204" i="2"/>
  <c r="T203" i="2"/>
  <c r="S203" i="2"/>
  <c r="T202" i="2"/>
  <c r="T200" i="2"/>
  <c r="S200" i="2"/>
  <c r="T195" i="2"/>
  <c r="S195" i="2"/>
  <c r="T193" i="2"/>
  <c r="T192" i="2"/>
  <c r="S192" i="2"/>
  <c r="T191" i="2"/>
  <c r="S191" i="2"/>
  <c r="T190" i="2"/>
  <c r="T189" i="2"/>
  <c r="T188" i="2"/>
  <c r="S188" i="2"/>
  <c r="T187" i="2"/>
  <c r="S187" i="2"/>
  <c r="T186" i="2"/>
  <c r="T185" i="2"/>
  <c r="T182" i="2"/>
  <c r="T180" i="2"/>
  <c r="S180" i="2"/>
  <c r="T179" i="2"/>
  <c r="S179" i="2"/>
  <c r="T176" i="2"/>
  <c r="S176" i="2"/>
  <c r="T175" i="2"/>
  <c r="S175" i="2"/>
  <c r="T174" i="2"/>
  <c r="T173" i="2"/>
  <c r="T172" i="2"/>
  <c r="S172" i="2"/>
  <c r="S171" i="2"/>
  <c r="T170" i="2"/>
  <c r="T169" i="2"/>
  <c r="T166" i="2"/>
  <c r="T165" i="2"/>
  <c r="T164" i="2"/>
  <c r="S164" i="2"/>
  <c r="T155" i="2"/>
  <c r="T154" i="2"/>
  <c r="S154" i="2"/>
  <c r="T153" i="2"/>
  <c r="S153" i="2"/>
  <c r="T152" i="2"/>
  <c r="S152" i="2"/>
  <c r="T151" i="2"/>
  <c r="T147" i="2"/>
  <c r="S147" i="2"/>
  <c r="T146" i="2"/>
  <c r="S146" i="2"/>
  <c r="T144" i="2"/>
  <c r="T143" i="2"/>
  <c r="S143" i="2"/>
  <c r="T141" i="2"/>
  <c r="S141" i="2"/>
  <c r="T140" i="2"/>
  <c r="T138" i="2"/>
  <c r="T137" i="2"/>
  <c r="S137" i="2"/>
  <c r="T134" i="2"/>
  <c r="S134" i="2"/>
  <c r="T131" i="2"/>
  <c r="T130" i="2"/>
  <c r="S130" i="2"/>
  <c r="T129" i="2"/>
  <c r="S129" i="2"/>
  <c r="T127" i="2"/>
  <c r="T126" i="2"/>
  <c r="T125" i="2"/>
  <c r="S125" i="2"/>
  <c r="T123" i="2"/>
  <c r="S123" i="2"/>
  <c r="T122" i="2"/>
  <c r="T121" i="2"/>
  <c r="T119" i="2"/>
  <c r="S119" i="2"/>
  <c r="T118" i="2"/>
  <c r="S118" i="2"/>
  <c r="T117" i="2"/>
  <c r="T114" i="2"/>
  <c r="T113" i="2"/>
  <c r="S113" i="2"/>
  <c r="T112" i="2"/>
  <c r="S112" i="2"/>
  <c r="T101" i="2"/>
  <c r="T100" i="2"/>
  <c r="T99" i="2"/>
  <c r="T97" i="2"/>
  <c r="T96" i="2"/>
  <c r="T95" i="2"/>
  <c r="T92" i="2"/>
  <c r="T90" i="2"/>
  <c r="T89" i="2"/>
  <c r="T88" i="2"/>
  <c r="T87" i="2"/>
  <c r="T86" i="2"/>
  <c r="T85" i="2"/>
  <c r="T84" i="2"/>
  <c r="T83" i="2"/>
  <c r="T82" i="2"/>
  <c r="T79" i="2"/>
  <c r="T77" i="2"/>
  <c r="T76" i="2"/>
  <c r="T73" i="2"/>
  <c r="T72" i="2"/>
  <c r="T71" i="2"/>
  <c r="T70" i="2"/>
  <c r="T69" i="2"/>
  <c r="T67" i="2"/>
  <c r="T66" i="2"/>
  <c r="T63" i="2"/>
  <c r="T62" i="2"/>
  <c r="T61" i="2"/>
  <c r="T52" i="2"/>
  <c r="S52" i="2"/>
  <c r="T51" i="2"/>
  <c r="T50" i="2"/>
  <c r="T49" i="2"/>
  <c r="S49" i="2"/>
  <c r="T48" i="2"/>
  <c r="S48" i="2"/>
  <c r="T47" i="2"/>
  <c r="T44" i="2"/>
  <c r="S44" i="2"/>
  <c r="T43" i="2"/>
  <c r="S43" i="2"/>
  <c r="T41" i="2"/>
  <c r="T40" i="2"/>
  <c r="S40" i="2"/>
  <c r="T38" i="2"/>
  <c r="T37" i="2"/>
  <c r="T35" i="2"/>
  <c r="S35" i="2"/>
  <c r="T34" i="2"/>
  <c r="T31" i="2"/>
  <c r="S31" i="2"/>
  <c r="T30" i="2"/>
  <c r="T29" i="2"/>
  <c r="S29" i="2"/>
  <c r="T28" i="2"/>
  <c r="S28" i="2"/>
  <c r="T27" i="2"/>
  <c r="S27" i="2"/>
  <c r="T26" i="2"/>
  <c r="T24" i="2"/>
  <c r="S24" i="2"/>
  <c r="T23" i="2"/>
  <c r="S23" i="2"/>
  <c r="T22" i="2"/>
  <c r="S22" i="2"/>
  <c r="T20" i="2"/>
  <c r="S20" i="2"/>
  <c r="T19" i="2"/>
  <c r="S19" i="2"/>
  <c r="T18" i="2"/>
  <c r="T16" i="2"/>
  <c r="S16" i="2"/>
  <c r="T15" i="2"/>
  <c r="S15" i="2"/>
  <c r="T14" i="2"/>
  <c r="T11" i="2"/>
  <c r="S11" i="2"/>
  <c r="T10" i="2"/>
  <c r="T9" i="2"/>
  <c r="S9" i="2"/>
  <c r="B110" i="2" l="1"/>
  <c r="C7" i="2"/>
  <c r="P110" i="2"/>
  <c r="C61" i="3" s="1"/>
  <c r="Q110" i="2"/>
  <c r="D61" i="3" s="1"/>
  <c r="R110" i="2"/>
  <c r="E61" i="3" s="1"/>
  <c r="F110" i="2"/>
  <c r="E110" i="2"/>
  <c r="O7" i="2"/>
  <c r="B48" i="3" s="1"/>
  <c r="R7" i="2"/>
  <c r="Q7" i="2"/>
  <c r="B7" i="2"/>
  <c r="G7" i="2"/>
  <c r="F7" i="2"/>
  <c r="S184" i="2"/>
  <c r="T167" i="2"/>
  <c r="T139" i="2"/>
  <c r="S115" i="2"/>
  <c r="T64" i="2"/>
  <c r="T98" i="2"/>
  <c r="T142" i="2"/>
  <c r="S111" i="2"/>
  <c r="S13" i="2"/>
  <c r="T149" i="2"/>
  <c r="T17" i="2"/>
  <c r="T75" i="2"/>
  <c r="S201" i="2"/>
  <c r="T111" i="2"/>
  <c r="S178" i="2"/>
  <c r="T39" i="2"/>
  <c r="S116" i="2"/>
  <c r="S163" i="2"/>
  <c r="T60" i="2"/>
  <c r="T116" i="2"/>
  <c r="S21" i="2"/>
  <c r="T33" i="2"/>
  <c r="S42" i="2"/>
  <c r="T124" i="2"/>
  <c r="S136" i="2"/>
  <c r="T168" i="2"/>
  <c r="S149" i="2"/>
  <c r="S167" i="2"/>
  <c r="T163" i="2"/>
  <c r="T65" i="2"/>
  <c r="T21" i="2"/>
  <c r="S33" i="2"/>
  <c r="S168" i="2"/>
  <c r="T8" i="2"/>
  <c r="T13" i="2"/>
  <c r="T36" i="2"/>
  <c r="T46" i="2"/>
  <c r="T94" i="2"/>
  <c r="T136" i="2"/>
  <c r="T148" i="2"/>
  <c r="T171" i="2"/>
  <c r="T184" i="2"/>
  <c r="S25" i="2"/>
  <c r="S39" i="2"/>
  <c r="S124" i="2"/>
  <c r="S142" i="2"/>
  <c r="T201" i="2"/>
  <c r="S120" i="2"/>
  <c r="S148" i="2"/>
  <c r="T42" i="2"/>
  <c r="T68" i="2"/>
  <c r="T81" i="2"/>
  <c r="T120" i="2"/>
  <c r="T145" i="2"/>
  <c r="C48" i="3" l="1"/>
  <c r="D48" i="3"/>
  <c r="E48" i="3"/>
  <c r="T115" i="2"/>
  <c r="T93" i="2"/>
  <c r="S196" i="2"/>
  <c r="S36" i="2"/>
  <c r="T196" i="2"/>
  <c r="S183" i="2"/>
  <c r="T45" i="2"/>
  <c r="S135" i="2"/>
  <c r="T135" i="2"/>
  <c r="T32" i="2"/>
  <c r="S45" i="2"/>
  <c r="T183" i="2"/>
  <c r="S12" i="2"/>
  <c r="T80" i="2"/>
  <c r="T12" i="2"/>
  <c r="S181" i="2" l="1"/>
  <c r="T181" i="2"/>
  <c r="S32" i="2"/>
  <c r="S7" i="2"/>
  <c r="T78" i="2"/>
  <c r="K201" i="2"/>
  <c r="K178" i="2"/>
  <c r="I178" i="2"/>
  <c r="K168" i="2"/>
  <c r="I163" i="2"/>
  <c r="H204" i="2"/>
  <c r="H199" i="2"/>
  <c r="J192" i="2"/>
  <c r="J191" i="2"/>
  <c r="J189" i="2"/>
  <c r="J188" i="2"/>
  <c r="H186" i="2"/>
  <c r="H180" i="2"/>
  <c r="H175" i="2"/>
  <c r="J175" i="2"/>
  <c r="J174" i="2"/>
  <c r="H173" i="2"/>
  <c r="J172" i="2"/>
  <c r="J170" i="2"/>
  <c r="H165" i="2"/>
  <c r="J164" i="2"/>
  <c r="H164" i="2"/>
  <c r="K204" i="2"/>
  <c r="J204" i="2"/>
  <c r="I204" i="2"/>
  <c r="K203" i="2"/>
  <c r="J203" i="2"/>
  <c r="I203" i="2"/>
  <c r="H203" i="2"/>
  <c r="K202" i="2"/>
  <c r="J202" i="2"/>
  <c r="I202" i="2"/>
  <c r="H202" i="2"/>
  <c r="K200" i="2"/>
  <c r="J200" i="2"/>
  <c r="I200" i="2"/>
  <c r="H200" i="2"/>
  <c r="K199" i="2"/>
  <c r="J199" i="2"/>
  <c r="I199" i="2"/>
  <c r="K198" i="2"/>
  <c r="J198" i="2"/>
  <c r="I198" i="2"/>
  <c r="H198" i="2"/>
  <c r="K195" i="2"/>
  <c r="J195" i="2"/>
  <c r="I195" i="2"/>
  <c r="H195" i="2"/>
  <c r="K193" i="2"/>
  <c r="J193" i="2"/>
  <c r="I193" i="2"/>
  <c r="H193" i="2"/>
  <c r="K192" i="2"/>
  <c r="I192" i="2"/>
  <c r="H192" i="2"/>
  <c r="K191" i="2"/>
  <c r="K190" i="2"/>
  <c r="J190" i="2"/>
  <c r="I190" i="2"/>
  <c r="H190" i="2"/>
  <c r="K189" i="2"/>
  <c r="I189" i="2"/>
  <c r="H189" i="2"/>
  <c r="K188" i="2"/>
  <c r="I188" i="2"/>
  <c r="H188" i="2"/>
  <c r="K187" i="2"/>
  <c r="J187" i="2"/>
  <c r="I187" i="2"/>
  <c r="H187" i="2"/>
  <c r="K186" i="2"/>
  <c r="J186" i="2"/>
  <c r="I186" i="2"/>
  <c r="K185" i="2"/>
  <c r="J185" i="2"/>
  <c r="I185" i="2"/>
  <c r="H185" i="2"/>
  <c r="K182" i="2"/>
  <c r="J182" i="2"/>
  <c r="I182" i="2"/>
  <c r="H182" i="2"/>
  <c r="K180" i="2"/>
  <c r="J180" i="2"/>
  <c r="I180" i="2"/>
  <c r="K179" i="2"/>
  <c r="J179" i="2"/>
  <c r="I179" i="2"/>
  <c r="H179" i="2"/>
  <c r="K175" i="2"/>
  <c r="I175" i="2"/>
  <c r="K174" i="2"/>
  <c r="I174" i="2"/>
  <c r="H174" i="2"/>
  <c r="K173" i="2"/>
  <c r="J173" i="2"/>
  <c r="I173" i="2"/>
  <c r="K172" i="2"/>
  <c r="I172" i="2"/>
  <c r="H172" i="2"/>
  <c r="K170" i="2"/>
  <c r="I170" i="2"/>
  <c r="K169" i="2"/>
  <c r="J169" i="2"/>
  <c r="I169" i="2"/>
  <c r="H169" i="2"/>
  <c r="K166" i="2"/>
  <c r="J166" i="2"/>
  <c r="I166" i="2"/>
  <c r="H166" i="2"/>
  <c r="K165" i="2"/>
  <c r="I165" i="2"/>
  <c r="K164" i="2"/>
  <c r="I164" i="2"/>
  <c r="T7" i="2" l="1"/>
  <c r="S110" i="2"/>
  <c r="T110" i="2"/>
  <c r="H171" i="2"/>
  <c r="H201" i="2"/>
  <c r="K196" i="2"/>
  <c r="H163" i="2"/>
  <c r="J168" i="2"/>
  <c r="H178" i="2"/>
  <c r="I184" i="2"/>
  <c r="K163" i="2"/>
  <c r="J178" i="2"/>
  <c r="J201" i="2"/>
  <c r="I171" i="2"/>
  <c r="H184" i="2"/>
  <c r="J167" i="2"/>
  <c r="I183" i="2"/>
  <c r="H183" i="2"/>
  <c r="K197" i="2"/>
  <c r="J163" i="2"/>
  <c r="J165" i="2"/>
  <c r="H170" i="2"/>
  <c r="J196" i="2"/>
  <c r="H196" i="2"/>
  <c r="J184" i="2"/>
  <c r="K184" i="2"/>
  <c r="H168" i="2"/>
  <c r="H197" i="2"/>
  <c r="J197" i="2"/>
  <c r="J171" i="2"/>
  <c r="J183" i="2"/>
  <c r="K171" i="2"/>
  <c r="K183" i="2"/>
  <c r="I168" i="2"/>
  <c r="I196" i="2"/>
  <c r="I197" i="2"/>
  <c r="I201" i="2"/>
  <c r="K167" i="2" l="1"/>
  <c r="H167" i="2"/>
  <c r="I167" i="2"/>
  <c r="K181" i="2"/>
  <c r="I181" i="2"/>
  <c r="H181" i="2"/>
  <c r="J181" i="2"/>
  <c r="K89" i="2" l="1"/>
  <c r="I89" i="2"/>
  <c r="I96" i="2"/>
  <c r="I100" i="2"/>
  <c r="I136" i="2"/>
  <c r="H136" i="2"/>
  <c r="I140" i="2"/>
  <c r="H140" i="2"/>
  <c r="K145" i="2"/>
  <c r="J145" i="2"/>
  <c r="K146" i="2"/>
  <c r="J146" i="2"/>
  <c r="I147" i="2"/>
  <c r="H147" i="2"/>
  <c r="H7" i="2" l="1"/>
  <c r="K50" i="2" l="1"/>
  <c r="J50" i="2"/>
  <c r="I50" i="2"/>
  <c r="H50" i="2"/>
  <c r="K62" i="2"/>
  <c r="I62" i="2"/>
  <c r="K96" i="2"/>
  <c r="I138" i="2"/>
  <c r="H138" i="2"/>
  <c r="I146" i="2" l="1"/>
  <c r="H146" i="2"/>
  <c r="I145" i="2"/>
  <c r="H145" i="2"/>
  <c r="K40" i="2" l="1"/>
  <c r="J40" i="2"/>
  <c r="K132" i="2" l="1"/>
  <c r="J132" i="2"/>
  <c r="H155" i="2" l="1"/>
  <c r="H154" i="2"/>
  <c r="H153" i="2"/>
  <c r="H152" i="2"/>
  <c r="H151" i="2"/>
  <c r="H144" i="2"/>
  <c r="H143" i="2"/>
  <c r="H141" i="2"/>
  <c r="H137" i="2"/>
  <c r="H134" i="2"/>
  <c r="H132" i="2"/>
  <c r="H131" i="2"/>
  <c r="H130" i="2"/>
  <c r="H129" i="2"/>
  <c r="H127" i="2"/>
  <c r="H126" i="2"/>
  <c r="H125" i="2"/>
  <c r="H123" i="2"/>
  <c r="H122" i="2"/>
  <c r="H121" i="2"/>
  <c r="H119" i="2"/>
  <c r="H118" i="2"/>
  <c r="H117" i="2"/>
  <c r="H114" i="2"/>
  <c r="H113" i="2"/>
  <c r="H112" i="2"/>
  <c r="H111" i="2"/>
  <c r="I40" i="2"/>
  <c r="H40" i="2"/>
  <c r="H124" i="2"/>
  <c r="H120" i="2" l="1"/>
  <c r="H142" i="2"/>
  <c r="H148" i="2"/>
  <c r="H149" i="2"/>
  <c r="H116" i="2"/>
  <c r="H135" i="2" l="1"/>
  <c r="H115" i="2"/>
  <c r="I143" i="2" l="1"/>
  <c r="H110" i="2" l="1"/>
  <c r="K143" i="2"/>
  <c r="J143" i="2"/>
  <c r="K61" i="2" l="1"/>
  <c r="K24" i="2"/>
  <c r="J24" i="2"/>
  <c r="K48" i="2" l="1"/>
  <c r="J48" i="2"/>
  <c r="I48" i="2"/>
  <c r="H48" i="2"/>
  <c r="K97" i="2" l="1"/>
  <c r="K95" i="2"/>
  <c r="K94" i="2"/>
  <c r="K93" i="2"/>
  <c r="I132" i="2" l="1"/>
  <c r="K44" i="2"/>
  <c r="J44" i="2"/>
  <c r="I44" i="2"/>
  <c r="H44" i="2"/>
  <c r="H25" i="2" l="1"/>
  <c r="H21" i="2"/>
  <c r="H17" i="2"/>
  <c r="H8" i="2"/>
  <c r="H42" i="2"/>
  <c r="H52" i="2"/>
  <c r="H49" i="2"/>
  <c r="H38" i="2"/>
  <c r="H34" i="2"/>
  <c r="H29" i="2"/>
  <c r="H28" i="2"/>
  <c r="H24" i="2"/>
  <c r="H20" i="2"/>
  <c r="H16" i="2"/>
  <c r="H10" i="2"/>
  <c r="H9" i="2"/>
  <c r="H11" i="2"/>
  <c r="H14" i="2"/>
  <c r="H15" i="2"/>
  <c r="H18" i="2"/>
  <c r="H19" i="2"/>
  <c r="H22" i="2"/>
  <c r="H23" i="2"/>
  <c r="H26" i="2"/>
  <c r="H27" i="2"/>
  <c r="H30" i="2"/>
  <c r="H31" i="2"/>
  <c r="H35" i="2"/>
  <c r="H37" i="2"/>
  <c r="H41" i="2"/>
  <c r="H43" i="2"/>
  <c r="H47" i="2"/>
  <c r="H51" i="2"/>
  <c r="H12" i="2" l="1"/>
  <c r="H46" i="2"/>
  <c r="H39" i="2"/>
  <c r="H45" i="2"/>
  <c r="H32" i="2"/>
  <c r="H36" i="2"/>
  <c r="H33" i="2"/>
  <c r="H13" i="2"/>
  <c r="I123" i="2"/>
  <c r="K123" i="2" l="1"/>
  <c r="J123" i="2"/>
  <c r="I97" i="2" l="1"/>
  <c r="I95" i="2"/>
  <c r="I94" i="2"/>
  <c r="I93" i="2"/>
  <c r="B34" i="3" l="1"/>
  <c r="C34" i="3"/>
  <c r="D34" i="3"/>
  <c r="E34" i="3"/>
  <c r="D32" i="3"/>
  <c r="E32" i="3"/>
  <c r="B32" i="3"/>
  <c r="C32" i="3"/>
  <c r="G32" i="3" l="1"/>
  <c r="F32" i="3"/>
  <c r="F38" i="3"/>
  <c r="G38" i="3"/>
  <c r="K127" i="2"/>
  <c r="J127" i="2"/>
  <c r="B35" i="3" l="1"/>
  <c r="B36" i="3"/>
  <c r="E36" i="3"/>
  <c r="D36" i="3"/>
  <c r="C36" i="3"/>
  <c r="E35" i="3"/>
  <c r="D35" i="3"/>
  <c r="C35" i="3"/>
  <c r="B33" i="3"/>
  <c r="C33" i="3"/>
  <c r="D33" i="3"/>
  <c r="E33" i="3"/>
  <c r="B31" i="3"/>
  <c r="C31" i="3"/>
  <c r="D31" i="3"/>
  <c r="E31" i="3"/>
  <c r="B29" i="3"/>
  <c r="C29" i="3"/>
  <c r="D29" i="3"/>
  <c r="E29" i="3"/>
  <c r="B30" i="3"/>
  <c r="C30" i="3"/>
  <c r="D30" i="3"/>
  <c r="E30" i="3"/>
  <c r="B28" i="3"/>
  <c r="C28" i="3"/>
  <c r="D28" i="3"/>
  <c r="E28" i="3"/>
  <c r="K154" i="2" l="1"/>
  <c r="J154" i="2"/>
  <c r="K63" i="2"/>
  <c r="K155" i="2" l="1"/>
  <c r="J155" i="2"/>
  <c r="I155" i="2"/>
  <c r="I154" i="2"/>
  <c r="K153" i="2"/>
  <c r="J153" i="2"/>
  <c r="I153" i="2"/>
  <c r="K152" i="2"/>
  <c r="J152" i="2"/>
  <c r="I152" i="2"/>
  <c r="K151" i="2"/>
  <c r="J151" i="2"/>
  <c r="I151" i="2"/>
  <c r="K149" i="2"/>
  <c r="J149" i="2"/>
  <c r="I149" i="2"/>
  <c r="K148" i="2"/>
  <c r="J148" i="2"/>
  <c r="I148" i="2"/>
  <c r="K144" i="2"/>
  <c r="J144" i="2"/>
  <c r="I144" i="2"/>
  <c r="K142" i="2"/>
  <c r="J142" i="2"/>
  <c r="I142" i="2"/>
  <c r="K141" i="2"/>
  <c r="J141" i="2"/>
  <c r="I141" i="2"/>
  <c r="K138" i="2"/>
  <c r="J138" i="2"/>
  <c r="K137" i="2"/>
  <c r="J137" i="2"/>
  <c r="I137" i="2"/>
  <c r="K136" i="2"/>
  <c r="J136" i="2"/>
  <c r="K135" i="2"/>
  <c r="J135" i="2"/>
  <c r="I135" i="2"/>
  <c r="K134" i="2"/>
  <c r="J134" i="2"/>
  <c r="I134" i="2"/>
  <c r="K131" i="2"/>
  <c r="J131" i="2"/>
  <c r="I131" i="2"/>
  <c r="K130" i="2"/>
  <c r="J130" i="2"/>
  <c r="I130" i="2"/>
  <c r="K129" i="2"/>
  <c r="J129" i="2"/>
  <c r="I129" i="2"/>
  <c r="I127" i="2"/>
  <c r="K126" i="2"/>
  <c r="J126" i="2"/>
  <c r="I126" i="2"/>
  <c r="K125" i="2"/>
  <c r="J125" i="2"/>
  <c r="I125" i="2"/>
  <c r="K124" i="2"/>
  <c r="J124" i="2"/>
  <c r="I124" i="2"/>
  <c r="K122" i="2"/>
  <c r="J122" i="2"/>
  <c r="I122" i="2"/>
  <c r="K121" i="2"/>
  <c r="J121" i="2"/>
  <c r="I121" i="2"/>
  <c r="K120" i="2"/>
  <c r="J120" i="2"/>
  <c r="I120" i="2"/>
  <c r="K119" i="2"/>
  <c r="J119" i="2"/>
  <c r="I119" i="2"/>
  <c r="K118" i="2"/>
  <c r="J118" i="2"/>
  <c r="I118" i="2"/>
  <c r="K117" i="2"/>
  <c r="J117" i="2"/>
  <c r="I117" i="2"/>
  <c r="K116" i="2"/>
  <c r="J116" i="2"/>
  <c r="I116" i="2"/>
  <c r="K115" i="2"/>
  <c r="J115" i="2"/>
  <c r="I115" i="2"/>
  <c r="K114" i="2"/>
  <c r="J114" i="2"/>
  <c r="I114" i="2"/>
  <c r="K113" i="2"/>
  <c r="J113" i="2"/>
  <c r="I113" i="2"/>
  <c r="K112" i="2"/>
  <c r="J112" i="2"/>
  <c r="I112" i="2"/>
  <c r="K111" i="2"/>
  <c r="J111" i="2"/>
  <c r="I111" i="2"/>
  <c r="K100" i="2"/>
  <c r="K99" i="2"/>
  <c r="I99" i="2"/>
  <c r="K98" i="2"/>
  <c r="I98" i="2"/>
  <c r="K92" i="2"/>
  <c r="I92" i="2"/>
  <c r="K90" i="2"/>
  <c r="I90" i="2"/>
  <c r="K88" i="2"/>
  <c r="I88" i="2"/>
  <c r="K87" i="2"/>
  <c r="I87" i="2"/>
  <c r="K86" i="2"/>
  <c r="I86" i="2"/>
  <c r="K85" i="2"/>
  <c r="I85" i="2"/>
  <c r="K84" i="2"/>
  <c r="I84" i="2"/>
  <c r="K83" i="2"/>
  <c r="I83" i="2"/>
  <c r="K82" i="2"/>
  <c r="I82" i="2"/>
  <c r="K81" i="2"/>
  <c r="I81" i="2"/>
  <c r="K80" i="2"/>
  <c r="I80" i="2"/>
  <c r="K79" i="2"/>
  <c r="I79" i="2"/>
  <c r="K78" i="2"/>
  <c r="I78" i="2"/>
  <c r="K77" i="2"/>
  <c r="I77" i="2"/>
  <c r="K76" i="2"/>
  <c r="I76" i="2"/>
  <c r="K75" i="2"/>
  <c r="I75" i="2"/>
  <c r="K73" i="2"/>
  <c r="I73" i="2"/>
  <c r="K72" i="2"/>
  <c r="I72" i="2"/>
  <c r="K71" i="2"/>
  <c r="I71" i="2"/>
  <c r="K70" i="2"/>
  <c r="I70" i="2"/>
  <c r="K69" i="2"/>
  <c r="I69" i="2"/>
  <c r="K68" i="2"/>
  <c r="I68" i="2"/>
  <c r="K67" i="2"/>
  <c r="I67" i="2"/>
  <c r="K66" i="2"/>
  <c r="I66" i="2"/>
  <c r="K65" i="2"/>
  <c r="I65" i="2"/>
  <c r="K64" i="2"/>
  <c r="I64" i="2"/>
  <c r="I63" i="2"/>
  <c r="I61" i="2"/>
  <c r="K51" i="2"/>
  <c r="J51" i="2"/>
  <c r="I51" i="2"/>
  <c r="K49" i="2"/>
  <c r="J49" i="2"/>
  <c r="I49" i="2"/>
  <c r="K47" i="2"/>
  <c r="J47" i="2"/>
  <c r="I47" i="2"/>
  <c r="K46" i="2"/>
  <c r="J46" i="2"/>
  <c r="I46" i="2"/>
  <c r="K45" i="2"/>
  <c r="J45" i="2"/>
  <c r="I45" i="2"/>
  <c r="K43" i="2"/>
  <c r="J43" i="2"/>
  <c r="I43" i="2"/>
  <c r="K42" i="2"/>
  <c r="J42" i="2"/>
  <c r="I42" i="2"/>
  <c r="K41" i="2"/>
  <c r="J41" i="2"/>
  <c r="I41" i="2"/>
  <c r="K39" i="2"/>
  <c r="J39" i="2"/>
  <c r="I39" i="2"/>
  <c r="K38" i="2"/>
  <c r="J38" i="2"/>
  <c r="I38" i="2"/>
  <c r="K37" i="2"/>
  <c r="J37" i="2"/>
  <c r="I37" i="2"/>
  <c r="K36" i="2"/>
  <c r="J36" i="2"/>
  <c r="I36" i="2"/>
  <c r="K35" i="2"/>
  <c r="J35" i="2"/>
  <c r="I35" i="2"/>
  <c r="K34" i="2"/>
  <c r="J34" i="2"/>
  <c r="I34" i="2"/>
  <c r="K33" i="2"/>
  <c r="J33" i="2"/>
  <c r="I33" i="2"/>
  <c r="K32" i="2"/>
  <c r="J32" i="2"/>
  <c r="I32" i="2"/>
  <c r="K31" i="2"/>
  <c r="J31" i="2"/>
  <c r="I31" i="2"/>
  <c r="K30" i="2"/>
  <c r="J30" i="2"/>
  <c r="I30" i="2"/>
  <c r="K29" i="2"/>
  <c r="J29" i="2"/>
  <c r="I29" i="2"/>
  <c r="K28" i="2"/>
  <c r="J28" i="2"/>
  <c r="I28" i="2"/>
  <c r="K27" i="2"/>
  <c r="J27" i="2"/>
  <c r="I27" i="2"/>
  <c r="K26" i="2"/>
  <c r="J26" i="2"/>
  <c r="I26" i="2"/>
  <c r="K25" i="2"/>
  <c r="J25" i="2"/>
  <c r="I25" i="2"/>
  <c r="I24" i="2"/>
  <c r="K23" i="2"/>
  <c r="J23" i="2"/>
  <c r="I23" i="2"/>
  <c r="K22" i="2"/>
  <c r="J22" i="2"/>
  <c r="I22" i="2"/>
  <c r="K21" i="2"/>
  <c r="J21" i="2"/>
  <c r="I21" i="2"/>
  <c r="K20" i="2"/>
  <c r="J20" i="2"/>
  <c r="I20" i="2"/>
  <c r="K19" i="2"/>
  <c r="J19" i="2"/>
  <c r="I19" i="2"/>
  <c r="K18" i="2"/>
  <c r="J18" i="2"/>
  <c r="I18" i="2"/>
  <c r="K17" i="2"/>
  <c r="J17" i="2"/>
  <c r="I17" i="2"/>
  <c r="K16" i="2"/>
  <c r="J16" i="2"/>
  <c r="I16" i="2"/>
  <c r="K15" i="2"/>
  <c r="J15" i="2"/>
  <c r="I15" i="2"/>
  <c r="K14" i="2"/>
  <c r="J14" i="2"/>
  <c r="I14" i="2"/>
  <c r="K13" i="2"/>
  <c r="J13" i="2"/>
  <c r="I13" i="2"/>
  <c r="K12" i="2"/>
  <c r="J12" i="2"/>
  <c r="I12" i="2"/>
  <c r="K11" i="2"/>
  <c r="J11" i="2"/>
  <c r="I11" i="2"/>
  <c r="K10" i="2"/>
  <c r="J10" i="2"/>
  <c r="I10" i="2"/>
  <c r="K9" i="2"/>
  <c r="J9" i="2"/>
  <c r="I9" i="2"/>
  <c r="K8" i="2"/>
  <c r="J8" i="2"/>
  <c r="I8" i="2"/>
  <c r="J110" i="2" l="1"/>
  <c r="K110" i="2" l="1"/>
  <c r="I110" i="2"/>
  <c r="K60" i="2" l="1"/>
  <c r="I60" i="2"/>
  <c r="K101" i="2" l="1"/>
  <c r="I101" i="2"/>
  <c r="K52" i="2"/>
  <c r="J52" i="2"/>
  <c r="I52" i="2"/>
  <c r="K7" i="2" l="1"/>
  <c r="I7" i="2"/>
  <c r="D20" i="3"/>
  <c r="E26" i="3"/>
  <c r="E25" i="3"/>
  <c r="C25" i="3"/>
  <c r="C24" i="3"/>
  <c r="E23" i="3"/>
  <c r="E20" i="3"/>
  <c r="E19" i="3"/>
  <c r="D19" i="3"/>
  <c r="C26" i="3"/>
  <c r="E21" i="3"/>
  <c r="B16" i="3"/>
  <c r="C16" i="3"/>
  <c r="E16" i="3"/>
  <c r="C22" i="3"/>
  <c r="E22" i="3"/>
  <c r="D16" i="3"/>
  <c r="C20" i="3"/>
  <c r="F31" i="3"/>
  <c r="B20" i="3"/>
  <c r="F63" i="3" l="1"/>
  <c r="G25" i="3"/>
  <c r="G72" i="3"/>
  <c r="F70" i="3"/>
  <c r="F66" i="3"/>
  <c r="G67" i="3"/>
  <c r="G15" i="3"/>
  <c r="G66" i="3"/>
  <c r="F33" i="3"/>
  <c r="F29" i="3"/>
  <c r="G56" i="3"/>
  <c r="G20" i="3"/>
  <c r="G68" i="3"/>
  <c r="F30" i="3"/>
  <c r="F73" i="3"/>
  <c r="F65" i="3"/>
  <c r="G73" i="3"/>
  <c r="G71" i="3"/>
  <c r="G33" i="3"/>
  <c r="G30" i="3"/>
  <c r="G53" i="3"/>
  <c r="G22" i="3"/>
  <c r="F16" i="3"/>
  <c r="G16" i="3"/>
  <c r="F64" i="3"/>
  <c r="F15" i="3"/>
  <c r="G39" i="3"/>
  <c r="G70" i="3"/>
  <c r="F67" i="3"/>
  <c r="G65" i="3"/>
  <c r="G35" i="3"/>
  <c r="F49" i="3"/>
  <c r="F53" i="3"/>
  <c r="F62" i="3"/>
  <c r="G50" i="3"/>
  <c r="F28" i="3"/>
  <c r="G49" i="3"/>
  <c r="F72" i="3"/>
  <c r="F71" i="3"/>
  <c r="G69" i="3"/>
  <c r="F69" i="3"/>
  <c r="F68" i="3"/>
  <c r="G64" i="3"/>
  <c r="F39" i="3"/>
  <c r="G37" i="3"/>
  <c r="F36" i="3"/>
  <c r="G36" i="3"/>
  <c r="F35" i="3"/>
  <c r="G31" i="3"/>
  <c r="G29" i="3"/>
  <c r="G63" i="3"/>
  <c r="F50" i="3"/>
  <c r="G26" i="3"/>
  <c r="F20" i="3"/>
  <c r="F37" i="3"/>
  <c r="G34" i="3"/>
  <c r="F34" i="3"/>
  <c r="G28" i="3"/>
  <c r="G60" i="3"/>
  <c r="G59" i="3"/>
  <c r="G58" i="3"/>
  <c r="G57" i="3"/>
  <c r="G55" i="3"/>
  <c r="F54" i="3"/>
  <c r="G54" i="3"/>
  <c r="G52" i="3"/>
  <c r="E24" i="3"/>
  <c r="G24" i="3" s="1"/>
  <c r="C23" i="3"/>
  <c r="G23" i="3" s="1"/>
  <c r="C21" i="3"/>
  <c r="G21" i="3" s="1"/>
  <c r="C19" i="3"/>
  <c r="G19" i="3" s="1"/>
  <c r="B19" i="3"/>
  <c r="F19" i="3" s="1"/>
  <c r="E18" i="3"/>
  <c r="D17" i="3"/>
  <c r="C17" i="3"/>
  <c r="E17" i="3"/>
  <c r="G61" i="3" l="1"/>
  <c r="G62" i="3"/>
  <c r="F61" i="3"/>
  <c r="F52" i="3"/>
  <c r="G17" i="3"/>
  <c r="F27" i="3"/>
  <c r="G27" i="3"/>
  <c r="B18" i="3"/>
  <c r="C18" i="3"/>
  <c r="G18" i="3" s="1"/>
  <c r="D18" i="3"/>
  <c r="B17" i="3"/>
  <c r="F17" i="3" s="1"/>
  <c r="G48" i="3" l="1"/>
  <c r="G51" i="3"/>
  <c r="F51" i="3"/>
  <c r="F18" i="3"/>
  <c r="G14" i="3"/>
  <c r="F14" i="3" l="1"/>
  <c r="J7" i="2"/>
  <c r="F48" i="3" l="1"/>
  <c r="J75" i="2" l="1"/>
  <c r="H75" i="2"/>
  <c r="J81" i="2"/>
  <c r="H81" i="2"/>
  <c r="J66" i="2"/>
  <c r="H66" i="2"/>
  <c r="J69" i="2"/>
  <c r="H69" i="2"/>
  <c r="H61" i="2"/>
  <c r="J61" i="2"/>
  <c r="H96" i="2"/>
  <c r="J96" i="2"/>
  <c r="J65" i="2"/>
  <c r="H65" i="2"/>
  <c r="J76" i="2"/>
  <c r="H76" i="2"/>
  <c r="B23" i="3"/>
  <c r="F23" i="3" s="1"/>
  <c r="J64" i="2"/>
  <c r="H64" i="2"/>
  <c r="H87" i="2"/>
  <c r="J87" i="2"/>
  <c r="H99" i="2"/>
  <c r="J99" i="2"/>
  <c r="J92" i="2"/>
  <c r="H92" i="2"/>
  <c r="H62" i="2"/>
  <c r="J62" i="2"/>
  <c r="H82" i="2"/>
  <c r="J82" i="2"/>
  <c r="J97" i="2"/>
  <c r="H97" i="2"/>
  <c r="J68" i="2"/>
  <c r="H68" i="2"/>
  <c r="H63" i="2"/>
  <c r="J63" i="2"/>
  <c r="B22" i="3"/>
  <c r="H86" i="2"/>
  <c r="J86" i="2"/>
  <c r="J88" i="2"/>
  <c r="H88" i="2"/>
  <c r="H94" i="2"/>
  <c r="J94" i="2"/>
  <c r="H85" i="2"/>
  <c r="J85" i="2"/>
  <c r="J79" i="2"/>
  <c r="H79" i="2"/>
  <c r="H101" i="2"/>
  <c r="J101" i="2"/>
  <c r="J95" i="2"/>
  <c r="H95" i="2"/>
  <c r="H71" i="2"/>
  <c r="J71" i="2"/>
  <c r="H83" i="2"/>
  <c r="J83" i="2"/>
  <c r="H78" i="2"/>
  <c r="J78" i="2"/>
  <c r="B24" i="3"/>
  <c r="H100" i="2"/>
  <c r="J100" i="2"/>
  <c r="J72" i="2"/>
  <c r="H72" i="2"/>
  <c r="J89" i="2"/>
  <c r="H89" i="2"/>
  <c r="H67" i="2"/>
  <c r="J67" i="2"/>
  <c r="J70" i="2"/>
  <c r="H70" i="2"/>
  <c r="H73" i="2"/>
  <c r="J73" i="2"/>
  <c r="H98" i="2"/>
  <c r="J98" i="2"/>
  <c r="B26" i="3"/>
  <c r="H84" i="2"/>
  <c r="J84" i="2"/>
  <c r="J77" i="2"/>
  <c r="H77" i="2"/>
  <c r="H90" i="2"/>
  <c r="J90" i="2"/>
  <c r="H80" i="2"/>
  <c r="J80" i="2"/>
  <c r="B21" i="3"/>
  <c r="H60" i="2"/>
  <c r="J60" i="2"/>
  <c r="D23" i="3"/>
  <c r="D22" i="3"/>
  <c r="D21" i="3"/>
  <c r="D24" i="3"/>
  <c r="D26" i="3"/>
  <c r="J91" i="2"/>
  <c r="H91" i="2"/>
  <c r="H74" i="2"/>
  <c r="J74" i="2"/>
  <c r="B25" i="3"/>
  <c r="J93" i="2"/>
  <c r="H93" i="2"/>
  <c r="D25" i="3"/>
  <c r="F24" i="3" l="1"/>
  <c r="F26" i="3"/>
  <c r="F25" i="3"/>
  <c r="F21" i="3"/>
  <c r="F22" i="3"/>
  <c r="B58" i="3"/>
  <c r="F58" i="3" s="1"/>
  <c r="B59" i="3"/>
  <c r="F59" i="3" s="1"/>
  <c r="B56" i="3"/>
  <c r="B60" i="3"/>
  <c r="F60" i="3" s="1"/>
  <c r="B57" i="3"/>
  <c r="B55" i="3"/>
  <c r="S80" i="2"/>
  <c r="S68" i="2"/>
  <c r="S81" i="2"/>
  <c r="S75" i="2"/>
  <c r="S94" i="2"/>
  <c r="S65" i="2"/>
  <c r="S82" i="2"/>
  <c r="S85" i="2"/>
  <c r="S62" i="2"/>
  <c r="S86" i="2"/>
  <c r="S76" i="2"/>
  <c r="S84" i="2"/>
  <c r="S99" i="2"/>
  <c r="S67" i="2"/>
  <c r="S89" i="2"/>
  <c r="S71" i="2"/>
  <c r="S87" i="2"/>
  <c r="S79" i="2"/>
  <c r="S66" i="2"/>
  <c r="S83" i="2"/>
  <c r="S88" i="2"/>
  <c r="S61" i="2"/>
  <c r="S69" i="2"/>
  <c r="S90" i="2"/>
  <c r="S70" i="2"/>
  <c r="S77" i="2"/>
  <c r="S92" i="2"/>
  <c r="S100" i="2"/>
  <c r="S72" i="2"/>
  <c r="S96" i="2"/>
  <c r="S95" i="2"/>
  <c r="S101" i="2"/>
  <c r="S73" i="2"/>
  <c r="S97" i="2"/>
  <c r="D55" i="3"/>
  <c r="S60" i="2"/>
  <c r="S91" i="2"/>
  <c r="D56" i="3"/>
  <c r="S63" i="2"/>
  <c r="D57" i="3"/>
  <c r="D58" i="3"/>
  <c r="D60" i="3"/>
  <c r="S74" i="2"/>
  <c r="S64" i="2"/>
  <c r="S78" i="2"/>
  <c r="S98" i="2"/>
  <c r="S93" i="2"/>
  <c r="D59" i="3"/>
  <c r="F56" i="3" l="1"/>
  <c r="F55" i="3"/>
  <c r="F57" i="3"/>
</calcChain>
</file>

<file path=xl/sharedStrings.xml><?xml version="1.0" encoding="utf-8"?>
<sst xmlns="http://schemas.openxmlformats.org/spreadsheetml/2006/main" count="590" uniqueCount="127">
  <si>
    <t>Description</t>
  </si>
  <si>
    <t>Rs</t>
  </si>
  <si>
    <t>$</t>
  </si>
  <si>
    <t>over</t>
  </si>
  <si>
    <t xml:space="preserve">GOVERNMENT OF PAKISTAN </t>
  </si>
  <si>
    <t>TRADE IN SERVICES (SUMMARY)</t>
  </si>
  <si>
    <t>Export of Services   (TOTAL)</t>
  </si>
  <si>
    <t>Import of Services   (TOTAL)</t>
  </si>
  <si>
    <t>Dollars in Thousands</t>
  </si>
  <si>
    <t>Rs. in Millions</t>
  </si>
  <si>
    <t xml:space="preserve">             Rs. In Million</t>
  </si>
  <si>
    <t xml:space="preserve">             Dollars in Thousands</t>
  </si>
  <si>
    <t>P-2</t>
  </si>
  <si>
    <t>PAKISTAN BUREAU OF STATISTICS</t>
  </si>
  <si>
    <t>1.Manufacturing services on physical inputs owned by others</t>
  </si>
  <si>
    <t xml:space="preserve">1.1 Goods for processing in reporting economy </t>
  </si>
  <si>
    <t xml:space="preserve">1.2 Goods for processing abroad </t>
  </si>
  <si>
    <t>2.Maintenance and repair services n.i.e.</t>
  </si>
  <si>
    <t>3. Transport</t>
  </si>
  <si>
    <t>3.1 Sea transport</t>
  </si>
  <si>
    <t>3.1.1 Passenger</t>
  </si>
  <si>
    <t>3.1.2 Freight</t>
  </si>
  <si>
    <t>3.1.3 Other</t>
  </si>
  <si>
    <t>3.2 Air transport</t>
  </si>
  <si>
    <t>3.3 Road transport</t>
  </si>
  <si>
    <t>3.3.1 Passenger</t>
  </si>
  <si>
    <t>3.3.2 Freight</t>
  </si>
  <si>
    <t>3.3.3 Other</t>
  </si>
  <si>
    <t>3.4 Rail transport</t>
  </si>
  <si>
    <t>3.4.1 Passenger</t>
  </si>
  <si>
    <t>3.4.2 Freight</t>
  </si>
  <si>
    <t>3.4.3 Other</t>
  </si>
  <si>
    <t>3.5 Postal and courier services</t>
  </si>
  <si>
    <t>3.6 Electricity transmission</t>
  </si>
  <si>
    <t>3.7 Other supporting and auxiliary transport service</t>
  </si>
  <si>
    <t> 4. Travel</t>
  </si>
  <si>
    <t>4.1 Business</t>
  </si>
  <si>
    <t>4.1.2 Other</t>
  </si>
  <si>
    <t>4.2 Personal</t>
  </si>
  <si>
    <t>4.2.3 Other</t>
  </si>
  <si>
    <t xml:space="preserve">4.2.3.1 Religious travel  </t>
  </si>
  <si>
    <t>4.2.3.2 Other</t>
  </si>
  <si>
    <t>5.Construction services</t>
  </si>
  <si>
    <t>5.1 Construction abroad</t>
  </si>
  <si>
    <t>5.2 Construction in the compiling economy</t>
  </si>
  <si>
    <t>6. Insurance and Pension services</t>
  </si>
  <si>
    <t>6.1 Direct Insurance</t>
  </si>
  <si>
    <t>6.1.1 Life insurance</t>
  </si>
  <si>
    <t>6.1.2 Freight insurance</t>
  </si>
  <si>
    <t>6.1.3 Other direct insurance</t>
  </si>
  <si>
    <t>6.2 Reinsurance</t>
  </si>
  <si>
    <t>6.3 Auxiliary insurance services</t>
  </si>
  <si>
    <t>6.4 Pension and standardized guarantee services</t>
  </si>
  <si>
    <t>7. Financial services</t>
  </si>
  <si>
    <t>7.1   Explicitly charged and other financial services</t>
  </si>
  <si>
    <t>7.2   Financial intermediation service charges indirectly measured (FISIM)</t>
  </si>
  <si>
    <t>8. Charges for the use of intellectual services</t>
  </si>
  <si>
    <t>9. Telecommunication, Computer and information services</t>
  </si>
  <si>
    <t>9.1   Telecommunications services</t>
  </si>
  <si>
    <t>9.1.1 Call centres</t>
  </si>
  <si>
    <t xml:space="preserve">9.1.2 Telecommunication services </t>
  </si>
  <si>
    <t>9.2 Computer services</t>
  </si>
  <si>
    <t xml:space="preserve">9.2.1 Hardware consultancy services  </t>
  </si>
  <si>
    <t xml:space="preserve">9.2.2 Software consultancy services  </t>
  </si>
  <si>
    <t>9.2.3 Maintenance &amp; repairs of computer</t>
  </si>
  <si>
    <t xml:space="preserve">9.2.4 Export / Import  of Computer Software </t>
  </si>
  <si>
    <t>9.3 Information services</t>
  </si>
  <si>
    <t>9.3.1 News agency services</t>
  </si>
  <si>
    <t>9.3.2 Other information services</t>
  </si>
  <si>
    <t>10. Other business services</t>
  </si>
  <si>
    <t>10.1 Research and development services</t>
  </si>
  <si>
    <t>10.2 Professional and management consulting services</t>
  </si>
  <si>
    <t>10.2.1   Legal, accounting, management consulting, and public relations</t>
  </si>
  <si>
    <t>10.2.1.1   Legal services</t>
  </si>
  <si>
    <t>10.2.1.2   Accounting, auditing, bookkeeping, and tax consulting services</t>
  </si>
  <si>
    <t>10.2.1.3   Business and management consulting and public relations services</t>
  </si>
  <si>
    <t>10.2.2   Advertising, market research, and public opinion polling</t>
  </si>
  <si>
    <t>10.3.1   Architectural, engineering, scientific and other technical services</t>
  </si>
  <si>
    <t>10.3.3   Operating leasing services</t>
  </si>
  <si>
    <t>11. Personal, cultural, and recreational services</t>
  </si>
  <si>
    <t>11.1   Audiovisual and related services</t>
  </si>
  <si>
    <t>11.1.1 Audiovisual services</t>
  </si>
  <si>
    <t>11.1.2 Artistic related services</t>
  </si>
  <si>
    <t>11.2   Other personal, cultural, and recreational services</t>
  </si>
  <si>
    <t>12. Government services, n.i.e.</t>
  </si>
  <si>
    <t>12.1 Embassies and consulates</t>
  </si>
  <si>
    <t>12.2 Military units and agencies</t>
  </si>
  <si>
    <t>12.3  Other</t>
  </si>
  <si>
    <t>Note:</t>
  </si>
  <si>
    <t>EXPORTS OF SERVICES</t>
  </si>
  <si>
    <t>IMPORTS OF SERVICES</t>
  </si>
  <si>
    <t>Services</t>
  </si>
  <si>
    <t>4.1.1 Acquisition of goods and services by border, seasonal, and other short-term workers</t>
  </si>
  <si>
    <t>4.2.1 Health-related expenditure</t>
  </si>
  <si>
    <t>4.2.2 Education-related expenditure</t>
  </si>
  <si>
    <t>10.3 Technical, trade-related and other business services</t>
  </si>
  <si>
    <t>10.3.2   Waste treatment and de-pollution, agricultural and mining services</t>
  </si>
  <si>
    <t>10.3.4   Trade-related services</t>
  </si>
  <si>
    <t>P-6</t>
  </si>
  <si>
    <t>1. The data are  presented as per BPM6(EBOPS 2010) classification aligned with IMTS 2010 classification</t>
  </si>
  <si>
    <t xml:space="preserve">            Dollar value converted into Rupees on the basis of monthly Banks' Floating Average exchange rate provided by SBP. </t>
  </si>
  <si>
    <t xml:space="preserve">  Provisional figures based on figures provided by the State Bank of Pakistan.</t>
  </si>
  <si>
    <t xml:space="preserve">  Revised by SBP</t>
  </si>
  <si>
    <t>Note:-  SBP has swiched over from BPM-5  to BPM 6th addition from April, 2014.</t>
  </si>
  <si>
    <t>9.2.5 Freelance of Computer and Information Services</t>
  </si>
  <si>
    <t>9.2.6 Other Computer services</t>
  </si>
  <si>
    <t>10.3.5   Other Freelance Services</t>
  </si>
  <si>
    <t>10.3.6   Other business services n.i.e.</t>
  </si>
  <si>
    <t>% Change in September, 2025</t>
  </si>
  <si>
    <t xml:space="preserve"> September, 2025 (P )</t>
  </si>
  <si>
    <t>September, 2024</t>
  </si>
  <si>
    <t>August, 2025 (R )</t>
  </si>
  <si>
    <t>August, 2025</t>
  </si>
  <si>
    <t>4. Travel</t>
  </si>
  <si>
    <t>September, 2025</t>
  </si>
  <si>
    <t>August, 2025  (P )</t>
  </si>
  <si>
    <t xml:space="preserve"> over August, 2025</t>
  </si>
  <si>
    <t xml:space="preserve">      September, 2025 (1$=Rs.281.647273) , August, 2025 (1$=Rs.282.244732) and September, 2024 (1$=Rs.278.243621)</t>
  </si>
  <si>
    <t>0.00</t>
  </si>
  <si>
    <t>July - September, 2025</t>
  </si>
  <si>
    <t>July - September,   2024</t>
  </si>
  <si>
    <t>% Change in July - September, 2025</t>
  </si>
  <si>
    <t>July - September, 2024</t>
  </si>
  <si>
    <t>July - September, 2025 (P )</t>
  </si>
  <si>
    <t xml:space="preserve">    July - September, 2024 (F )</t>
  </si>
  <si>
    <t>% Change in July - September,    2025</t>
  </si>
  <si>
    <t xml:space="preserve">    July - September,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</si>
</sst>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;\-#,##0;&quot;-&quot;"/>
    <numFmt numFmtId="167" formatCode="mm/dd/yy"/>
  </numFmts>
  <fonts count="40" x14ac:knownFonts="1">
    <font>
      <sz val="12"/>
      <name val="Arial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sz val="12"/>
      <name val="Arial"/>
      <family val="2"/>
    </font>
    <font>
      <sz val="12"/>
      <name val="Tms Rmn"/>
    </font>
    <font>
      <b/>
      <sz val="9"/>
      <color indexed="12"/>
      <name val="Arial"/>
      <family val="2"/>
    </font>
    <font>
      <sz val="10"/>
      <name val="MS Serif"/>
      <family val="1"/>
    </font>
    <font>
      <i/>
      <sz val="9"/>
      <color indexed="8"/>
      <name val="Arial"/>
      <family val="2"/>
    </font>
    <font>
      <sz val="10"/>
      <color indexed="16"/>
      <name val="MS Serif"/>
      <family val="1"/>
    </font>
    <font>
      <b/>
      <sz val="9"/>
      <color indexed="20"/>
      <name val="Arial"/>
      <family val="2"/>
    </font>
    <font>
      <b/>
      <sz val="12"/>
      <name val="Arial"/>
      <family val="2"/>
    </font>
    <font>
      <sz val="8"/>
      <name val="Times New Roman"/>
      <family val="1"/>
    </font>
    <font>
      <sz val="8"/>
      <color indexed="18"/>
      <name val="Arial"/>
      <family val="2"/>
    </font>
    <font>
      <sz val="8"/>
      <name val="Helv"/>
    </font>
    <font>
      <b/>
      <sz val="8"/>
      <color indexed="8"/>
      <name val="Helv"/>
    </font>
    <font>
      <sz val="9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4"/>
      <color theme="3"/>
      <name val="Times New Roman"/>
      <family val="1"/>
    </font>
    <font>
      <b/>
      <sz val="14"/>
      <color theme="3"/>
      <name val="Arial"/>
      <family val="2"/>
    </font>
    <font>
      <sz val="12"/>
      <color theme="9" tint="-0.249977111117893"/>
      <name val="Times New Roman"/>
      <family val="1"/>
    </font>
    <font>
      <sz val="12"/>
      <color theme="9" tint="-0.249977111117893"/>
      <name val="Arial"/>
      <family val="2"/>
    </font>
    <font>
      <sz val="12"/>
      <color rgb="FF00B050"/>
      <name val="Times New Roman"/>
      <family val="1"/>
    </font>
    <font>
      <sz val="12"/>
      <color rgb="FF00B050"/>
      <name val="Arial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11" fillId="0" borderId="0" applyNumberFormat="0" applyFill="0" applyBorder="0" applyAlignment="0" applyProtection="0"/>
    <xf numFmtId="166" fontId="5" fillId="0" borderId="0" applyFill="0" applyBorder="0" applyAlignment="0"/>
    <xf numFmtId="43" fontId="1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2" fillId="2" borderId="0" applyFill="0" applyBorder="0"/>
    <xf numFmtId="0" fontId="13" fillId="0" borderId="0" applyNumberFormat="0" applyAlignment="0">
      <alignment horizontal="left"/>
    </xf>
    <xf numFmtId="0" fontId="14" fillId="2" borderId="0"/>
    <xf numFmtId="0" fontId="15" fillId="0" borderId="0" applyNumberFormat="0" applyAlignment="0">
      <alignment horizontal="left"/>
    </xf>
    <xf numFmtId="0" fontId="16" fillId="0" borderId="0" applyFill="0" applyAlignment="0"/>
    <xf numFmtId="38" fontId="2" fillId="2" borderId="0" applyNumberFormat="0" applyBorder="0" applyAlignment="0" applyProtection="0"/>
    <xf numFmtId="0" fontId="17" fillId="0" borderId="1" applyNumberFormat="0" applyAlignment="0" applyProtection="0">
      <alignment horizontal="left" vertical="center"/>
    </xf>
    <xf numFmtId="0" fontId="17" fillId="0" borderId="2">
      <alignment horizontal="left" vertical="center"/>
    </xf>
    <xf numFmtId="0" fontId="24" fillId="0" borderId="0" applyNumberFormat="0" applyFill="0" applyBorder="0" applyAlignment="0" applyProtection="0">
      <alignment vertical="top"/>
      <protection locked="0"/>
    </xf>
    <xf numFmtId="10" fontId="2" fillId="3" borderId="3" applyNumberFormat="0" applyBorder="0" applyAlignment="0" applyProtection="0"/>
    <xf numFmtId="0" fontId="3" fillId="0" borderId="0"/>
    <xf numFmtId="0" fontId="23" fillId="0" borderId="0"/>
    <xf numFmtId="0" fontId="3" fillId="0" borderId="0"/>
    <xf numFmtId="0" fontId="18" fillId="0" borderId="0"/>
    <xf numFmtId="0" fontId="23" fillId="0" borderId="0"/>
    <xf numFmtId="0" fontId="23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9" fillId="0" borderId="0">
      <alignment wrapText="1"/>
    </xf>
    <xf numFmtId="10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167" fontId="20" fillId="0" borderId="0" applyNumberFormat="0" applyFill="0" applyBorder="0" applyAlignment="0" applyProtection="0">
      <alignment horizontal="left"/>
    </xf>
    <xf numFmtId="40" fontId="21" fillId="0" borderId="0" applyBorder="0">
      <alignment horizontal="right"/>
    </xf>
    <xf numFmtId="0" fontId="22" fillId="2" borderId="0" applyFont="0" applyFill="0">
      <alignment horizontal="center"/>
    </xf>
  </cellStyleXfs>
  <cellXfs count="96">
    <xf numFmtId="0" fontId="0" fillId="0" borderId="0" xfId="0"/>
    <xf numFmtId="0" fontId="25" fillId="0" borderId="0" xfId="0" applyFont="1"/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6" fillId="0" borderId="4" xfId="0" applyFont="1" applyBorder="1" applyAlignment="1">
      <alignment horizontal="center"/>
    </xf>
    <xf numFmtId="0" fontId="26" fillId="0" borderId="5" xfId="0" applyFont="1" applyBorder="1"/>
    <xf numFmtId="0" fontId="26" fillId="0" borderId="5" xfId="0" applyFont="1" applyBorder="1" applyAlignment="1">
      <alignment horizontal="center"/>
    </xf>
    <xf numFmtId="0" fontId="26" fillId="0" borderId="6" xfId="0" applyFont="1" applyBorder="1"/>
    <xf numFmtId="0" fontId="26" fillId="0" borderId="4" xfId="0" applyFont="1" applyBorder="1"/>
    <xf numFmtId="0" fontId="26" fillId="0" borderId="7" xfId="0" applyFont="1" applyBorder="1"/>
    <xf numFmtId="0" fontId="26" fillId="0" borderId="8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5" fillId="0" borderId="9" xfId="0" applyFont="1" applyBorder="1"/>
    <xf numFmtId="0" fontId="25" fillId="0" borderId="10" xfId="0" applyFont="1" applyBorder="1"/>
    <xf numFmtId="0" fontId="25" fillId="0" borderId="11" xfId="0" applyFont="1" applyBorder="1"/>
    <xf numFmtId="0" fontId="25" fillId="0" borderId="5" xfId="0" applyFont="1" applyBorder="1"/>
    <xf numFmtId="2" fontId="25" fillId="0" borderId="0" xfId="0" applyNumberFormat="1" applyFont="1"/>
    <xf numFmtId="0" fontId="25" fillId="0" borderId="5" xfId="0" applyFont="1" applyBorder="1" applyAlignment="1">
      <alignment horizontal="left"/>
    </xf>
    <xf numFmtId="4" fontId="25" fillId="0" borderId="0" xfId="3" applyNumberFormat="1" applyFont="1"/>
    <xf numFmtId="0" fontId="25" fillId="0" borderId="6" xfId="0" applyFont="1" applyBorder="1"/>
    <xf numFmtId="4" fontId="0" fillId="0" borderId="0" xfId="0" applyNumberFormat="1"/>
    <xf numFmtId="4" fontId="0" fillId="0" borderId="4" xfId="0" applyNumberFormat="1" applyBorder="1"/>
    <xf numFmtId="0" fontId="27" fillId="0" borderId="5" xfId="0" applyFont="1" applyBorder="1"/>
    <xf numFmtId="4" fontId="25" fillId="0" borderId="4" xfId="3" applyNumberFormat="1" applyFont="1" applyBorder="1"/>
    <xf numFmtId="4" fontId="28" fillId="0" borderId="0" xfId="3" applyNumberFormat="1" applyFont="1"/>
    <xf numFmtId="2" fontId="29" fillId="0" borderId="0" xfId="0" applyNumberFormat="1" applyFont="1" applyAlignment="1">
      <alignment horizontal="center"/>
    </xf>
    <xf numFmtId="2" fontId="26" fillId="0" borderId="0" xfId="0" applyNumberFormat="1" applyFont="1" applyAlignment="1">
      <alignment horizontal="center"/>
    </xf>
    <xf numFmtId="2" fontId="26" fillId="0" borderId="0" xfId="0" applyNumberFormat="1" applyFont="1" applyAlignment="1">
      <alignment horizontal="left"/>
    </xf>
    <xf numFmtId="2" fontId="26" fillId="0" borderId="0" xfId="0" applyNumberFormat="1" applyFont="1"/>
    <xf numFmtId="2" fontId="26" fillId="0" borderId="4" xfId="3" applyNumberFormat="1" applyFont="1" applyBorder="1"/>
    <xf numFmtId="2" fontId="30" fillId="0" borderId="0" xfId="0" applyNumberFormat="1" applyFont="1"/>
    <xf numFmtId="2" fontId="26" fillId="0" borderId="4" xfId="0" applyNumberFormat="1" applyFont="1" applyBorder="1"/>
    <xf numFmtId="2" fontId="26" fillId="0" borderId="10" xfId="0" applyNumberFormat="1" applyFont="1" applyBorder="1"/>
    <xf numFmtId="2" fontId="26" fillId="0" borderId="12" xfId="0" applyNumberFormat="1" applyFont="1" applyBorder="1"/>
    <xf numFmtId="2" fontId="26" fillId="0" borderId="12" xfId="0" applyNumberFormat="1" applyFont="1" applyBorder="1" applyAlignment="1">
      <alignment horizontal="center"/>
    </xf>
    <xf numFmtId="2" fontId="26" fillId="0" borderId="6" xfId="3" applyNumberFormat="1" applyFont="1" applyBorder="1"/>
    <xf numFmtId="2" fontId="26" fillId="0" borderId="7" xfId="3" applyNumberFormat="1" applyFont="1" applyBorder="1"/>
    <xf numFmtId="2" fontId="26" fillId="0" borderId="8" xfId="3" applyNumberFormat="1" applyFont="1" applyBorder="1" applyAlignment="1">
      <alignment horizontal="center"/>
    </xf>
    <xf numFmtId="2" fontId="26" fillId="0" borderId="2" xfId="3" applyNumberFormat="1" applyFont="1" applyBorder="1" applyAlignment="1">
      <alignment horizontal="center"/>
    </xf>
    <xf numFmtId="2" fontId="26" fillId="0" borderId="13" xfId="3" applyNumberFormat="1" applyFont="1" applyBorder="1" applyAlignment="1">
      <alignment horizontal="center"/>
    </xf>
    <xf numFmtId="2" fontId="26" fillId="0" borderId="2" xfId="0" applyNumberFormat="1" applyFont="1" applyBorder="1" applyAlignment="1">
      <alignment horizontal="center"/>
    </xf>
    <xf numFmtId="0" fontId="6" fillId="0" borderId="10" xfId="23" applyFont="1" applyBorder="1" applyAlignment="1">
      <alignment wrapText="1"/>
    </xf>
    <xf numFmtId="4" fontId="7" fillId="0" borderId="0" xfId="0" applyNumberFormat="1" applyFont="1"/>
    <xf numFmtId="0" fontId="31" fillId="0" borderId="0" xfId="23" applyFont="1" applyAlignment="1">
      <alignment horizontal="left" wrapText="1" indent="1"/>
    </xf>
    <xf numFmtId="4" fontId="32" fillId="0" borderId="0" xfId="0" applyNumberFormat="1" applyFont="1"/>
    <xf numFmtId="0" fontId="8" fillId="0" borderId="0" xfId="23" applyFont="1" applyAlignment="1">
      <alignment horizontal="left" wrapText="1" indent="3"/>
    </xf>
    <xf numFmtId="4" fontId="9" fillId="0" borderId="0" xfId="0" applyNumberFormat="1" applyFont="1"/>
    <xf numFmtId="0" fontId="33" fillId="0" borderId="0" xfId="23" applyFont="1" applyAlignment="1">
      <alignment horizontal="left" wrapText="1" indent="3"/>
    </xf>
    <xf numFmtId="4" fontId="34" fillId="0" borderId="0" xfId="0" applyNumberFormat="1" applyFont="1"/>
    <xf numFmtId="0" fontId="8" fillId="0" borderId="0" xfId="23" applyFont="1" applyAlignment="1">
      <alignment horizontal="left" wrapText="1" indent="5"/>
    </xf>
    <xf numFmtId="4" fontId="10" fillId="0" borderId="0" xfId="0" applyNumberFormat="1" applyFont="1"/>
    <xf numFmtId="0" fontId="35" fillId="0" borderId="0" xfId="23" applyFont="1" applyAlignment="1">
      <alignment horizontal="left" wrapText="1" indent="5"/>
    </xf>
    <xf numFmtId="4" fontId="36" fillId="0" borderId="0" xfId="0" applyNumberFormat="1" applyFont="1"/>
    <xf numFmtId="0" fontId="8" fillId="0" borderId="0" xfId="23" applyFont="1" applyAlignment="1">
      <alignment horizontal="left" wrapText="1" indent="6"/>
    </xf>
    <xf numFmtId="0" fontId="33" fillId="0" borderId="4" xfId="23" applyFont="1" applyBorder="1" applyAlignment="1">
      <alignment horizontal="left" wrapText="1" indent="3"/>
    </xf>
    <xf numFmtId="4" fontId="34" fillId="0" borderId="4" xfId="0" applyNumberFormat="1" applyFont="1" applyBorder="1"/>
    <xf numFmtId="0" fontId="10" fillId="0" borderId="0" xfId="0" applyFont="1"/>
    <xf numFmtId="0" fontId="31" fillId="0" borderId="10" xfId="23" applyFont="1" applyBorder="1" applyAlignment="1">
      <alignment horizontal="left" wrapText="1" indent="1"/>
    </xf>
    <xf numFmtId="0" fontId="8" fillId="0" borderId="0" xfId="23" applyFont="1" applyAlignment="1">
      <alignment horizontal="left" wrapText="1" indent="7"/>
    </xf>
    <xf numFmtId="0" fontId="8" fillId="0" borderId="4" xfId="23" applyFont="1" applyBorder="1" applyAlignment="1">
      <alignment horizontal="left" wrapText="1" indent="3"/>
    </xf>
    <xf numFmtId="4" fontId="9" fillId="0" borderId="4" xfId="0" applyNumberFormat="1" applyFont="1" applyBorder="1"/>
    <xf numFmtId="2" fontId="38" fillId="0" borderId="0" xfId="3" applyNumberFormat="1" applyFont="1"/>
    <xf numFmtId="0" fontId="9" fillId="0" borderId="0" xfId="0" applyFont="1"/>
    <xf numFmtId="2" fontId="25" fillId="0" borderId="0" xfId="3" applyNumberFormat="1" applyFont="1"/>
    <xf numFmtId="0" fontId="4" fillId="0" borderId="0" xfId="0" applyFont="1"/>
    <xf numFmtId="2" fontId="25" fillId="0" borderId="0" xfId="0" applyNumberFormat="1" applyFont="1" applyAlignment="1">
      <alignment horizontal="right"/>
    </xf>
    <xf numFmtId="2" fontId="25" fillId="0" borderId="4" xfId="0" applyNumberFormat="1" applyFont="1" applyBorder="1" applyAlignment="1">
      <alignment horizontal="right"/>
    </xf>
    <xf numFmtId="2" fontId="25" fillId="0" borderId="12" xfId="0" applyNumberFormat="1" applyFont="1" applyBorder="1" applyAlignment="1">
      <alignment horizontal="right"/>
    </xf>
    <xf numFmtId="2" fontId="25" fillId="0" borderId="7" xfId="0" applyNumberFormat="1" applyFont="1" applyBorder="1" applyAlignment="1">
      <alignment horizontal="right"/>
    </xf>
    <xf numFmtId="4" fontId="8" fillId="0" borderId="0" xfId="3" applyNumberFormat="1" applyFont="1" applyAlignment="1">
      <alignment wrapText="1"/>
    </xf>
    <xf numFmtId="4" fontId="37" fillId="0" borderId="0" xfId="3" applyNumberFormat="1" applyFont="1"/>
    <xf numFmtId="0" fontId="8" fillId="0" borderId="0" xfId="23" applyFont="1" applyAlignment="1">
      <alignment horizontal="left" indent="3"/>
    </xf>
    <xf numFmtId="4" fontId="1" fillId="0" borderId="0" xfId="23" applyNumberFormat="1" applyFont="1" applyAlignment="1">
      <alignment wrapText="1"/>
    </xf>
    <xf numFmtId="4" fontId="1" fillId="0" borderId="4" xfId="23" applyNumberFormat="1" applyFont="1" applyBorder="1" applyAlignment="1">
      <alignment wrapText="1"/>
    </xf>
    <xf numFmtId="0" fontId="39" fillId="0" borderId="0" xfId="0" applyFont="1"/>
    <xf numFmtId="0" fontId="29" fillId="0" borderId="0" xfId="0" applyFont="1" applyAlignment="1">
      <alignment horizontal="center"/>
    </xf>
    <xf numFmtId="4" fontId="10" fillId="0" borderId="0" xfId="0" applyNumberFormat="1" applyFont="1" applyAlignment="1">
      <alignment horizontal="right"/>
    </xf>
    <xf numFmtId="1" fontId="26" fillId="0" borderId="6" xfId="3" applyNumberFormat="1" applyFont="1" applyBorder="1" applyAlignment="1">
      <alignment horizontal="center"/>
    </xf>
    <xf numFmtId="1" fontId="26" fillId="0" borderId="7" xfId="3" applyNumberFormat="1" applyFont="1" applyBorder="1" applyAlignment="1">
      <alignment horizontal="center"/>
    </xf>
    <xf numFmtId="2" fontId="26" fillId="0" borderId="5" xfId="0" applyNumberFormat="1" applyFont="1" applyBorder="1" applyAlignment="1">
      <alignment horizontal="center"/>
    </xf>
    <xf numFmtId="2" fontId="26" fillId="0" borderId="12" xfId="0" applyNumberFormat="1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2" fontId="26" fillId="0" borderId="9" xfId="0" applyNumberFormat="1" applyFont="1" applyBorder="1" applyAlignment="1">
      <alignment horizontal="center"/>
    </xf>
    <xf numFmtId="2" fontId="26" fillId="0" borderId="11" xfId="0" applyNumberFormat="1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2" fontId="26" fillId="0" borderId="0" xfId="0" applyNumberFormat="1" applyFont="1" applyAlignment="1">
      <alignment horizontal="center"/>
    </xf>
    <xf numFmtId="2" fontId="26" fillId="0" borderId="10" xfId="0" applyNumberFormat="1" applyFont="1" applyBorder="1" applyAlignment="1">
      <alignment horizontal="center"/>
    </xf>
    <xf numFmtId="2" fontId="26" fillId="0" borderId="6" xfId="0" applyNumberFormat="1" applyFont="1" applyBorder="1" applyAlignment="1">
      <alignment horizontal="center"/>
    </xf>
    <xf numFmtId="2" fontId="26" fillId="0" borderId="4" xfId="0" applyNumberFormat="1" applyFont="1" applyBorder="1" applyAlignment="1">
      <alignment horizontal="center"/>
    </xf>
    <xf numFmtId="2" fontId="26" fillId="0" borderId="8" xfId="0" applyNumberFormat="1" applyFont="1" applyBorder="1" applyAlignment="1">
      <alignment horizontal="center"/>
    </xf>
    <xf numFmtId="2" fontId="26" fillId="0" borderId="2" xfId="0" applyNumberFormat="1" applyFont="1" applyBorder="1" applyAlignment="1">
      <alignment horizontal="center"/>
    </xf>
    <xf numFmtId="2" fontId="29" fillId="0" borderId="0" xfId="3" applyNumberFormat="1" applyFont="1" applyAlignment="1">
      <alignment horizontal="center"/>
    </xf>
  </cellXfs>
  <cellStyles count="39">
    <cellStyle name="Body" xfId="1" xr:uid="{00000000-0005-0000-0000-000000000000}"/>
    <cellStyle name="Calc Currency (0)" xfId="2" xr:uid="{00000000-0005-0000-0000-000001000000}"/>
    <cellStyle name="Comma" xfId="3" builtinId="3"/>
    <cellStyle name="Comma [0] 2" xfId="4" xr:uid="{00000000-0005-0000-0000-000003000000}"/>
    <cellStyle name="Comma 2" xfId="5" xr:uid="{00000000-0005-0000-0000-000004000000}"/>
    <cellStyle name="Comma 2 2" xfId="6" xr:uid="{00000000-0005-0000-0000-000005000000}"/>
    <cellStyle name="Comma 2 3" xfId="7" xr:uid="{00000000-0005-0000-0000-000006000000}"/>
    <cellStyle name="Comma 3" xfId="8" xr:uid="{00000000-0005-0000-0000-000007000000}"/>
    <cellStyle name="Comma 4" xfId="9" xr:uid="{00000000-0005-0000-0000-000008000000}"/>
    <cellStyle name="Comma 4 2" xfId="10" xr:uid="{00000000-0005-0000-0000-000009000000}"/>
    <cellStyle name="Component" xfId="11" xr:uid="{00000000-0005-0000-0000-00000A000000}"/>
    <cellStyle name="Copied" xfId="12" xr:uid="{00000000-0005-0000-0000-00000B000000}"/>
    <cellStyle name="Description" xfId="13" xr:uid="{00000000-0005-0000-0000-00000C000000}"/>
    <cellStyle name="Entered" xfId="14" xr:uid="{00000000-0005-0000-0000-00000D000000}"/>
    <cellStyle name="Feature" xfId="15" xr:uid="{00000000-0005-0000-0000-00000E000000}"/>
    <cellStyle name="Grey" xfId="16" xr:uid="{00000000-0005-0000-0000-00000F000000}"/>
    <cellStyle name="Header1" xfId="17" xr:uid="{00000000-0005-0000-0000-000010000000}"/>
    <cellStyle name="Header2" xfId="18" xr:uid="{00000000-0005-0000-0000-000011000000}"/>
    <cellStyle name="Hyperlink 2" xfId="19" xr:uid="{00000000-0005-0000-0000-000012000000}"/>
    <cellStyle name="Input [yellow]" xfId="20" xr:uid="{00000000-0005-0000-0000-000013000000}"/>
    <cellStyle name="Normal" xfId="0" builtinId="0"/>
    <cellStyle name="Normal - Style1" xfId="21" xr:uid="{00000000-0005-0000-0000-000015000000}"/>
    <cellStyle name="Normal 10" xfId="22" xr:uid="{00000000-0005-0000-0000-000016000000}"/>
    <cellStyle name="Normal 2" xfId="23" xr:uid="{00000000-0005-0000-0000-000017000000}"/>
    <cellStyle name="Normal 2 2 2" xfId="24" xr:uid="{00000000-0005-0000-0000-000018000000}"/>
    <cellStyle name="Normal 3" xfId="25" xr:uid="{00000000-0005-0000-0000-000019000000}"/>
    <cellStyle name="Normal 4" xfId="26" xr:uid="{00000000-0005-0000-0000-00001A000000}"/>
    <cellStyle name="Normal 5" xfId="27" xr:uid="{00000000-0005-0000-0000-00001B000000}"/>
    <cellStyle name="Normal 5 2" xfId="28" xr:uid="{00000000-0005-0000-0000-00001C000000}"/>
    <cellStyle name="Normal 6" xfId="29" xr:uid="{00000000-0005-0000-0000-00001D000000}"/>
    <cellStyle name="Normal 7" xfId="30" xr:uid="{00000000-0005-0000-0000-00001E000000}"/>
    <cellStyle name="Normal 8" xfId="31" xr:uid="{00000000-0005-0000-0000-00001F000000}"/>
    <cellStyle name="Normal 9" xfId="32" xr:uid="{00000000-0005-0000-0000-000020000000}"/>
    <cellStyle name="Option" xfId="33" xr:uid="{00000000-0005-0000-0000-000021000000}"/>
    <cellStyle name="Percent [2]" xfId="34" xr:uid="{00000000-0005-0000-0000-000022000000}"/>
    <cellStyle name="Percent 2" xfId="35" xr:uid="{00000000-0005-0000-0000-000023000000}"/>
    <cellStyle name="RevList" xfId="36" xr:uid="{00000000-0005-0000-0000-000024000000}"/>
    <cellStyle name="Subtotal" xfId="37" xr:uid="{00000000-0005-0000-0000-000025000000}"/>
    <cellStyle name="Value" xfId="38" xr:uid="{00000000-0005-0000-0000-00002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H79"/>
  <sheetViews>
    <sheetView tabSelected="1" topLeftCell="A62" zoomScale="90" zoomScaleNormal="90" workbookViewId="0">
      <selection activeCell="C81" sqref="C81"/>
    </sheetView>
  </sheetViews>
  <sheetFormatPr defaultColWidth="8.765625" defaultRowHeight="15.5" x14ac:dyDescent="0.35"/>
  <cols>
    <col min="1" max="1" width="46.07421875" style="1" customWidth="1"/>
    <col min="2" max="2" width="12.84375" style="1" customWidth="1"/>
    <col min="3" max="3" width="13.84375" style="1" customWidth="1"/>
    <col min="4" max="4" width="12.765625" style="1" customWidth="1"/>
    <col min="5" max="5" width="13.84375" style="1" bestFit="1" customWidth="1"/>
    <col min="6" max="6" width="14.23046875" style="1" customWidth="1"/>
    <col min="7" max="7" width="18.53515625" style="1" customWidth="1"/>
    <col min="8" max="8" width="3.3046875" style="1" customWidth="1"/>
    <col min="9" max="16384" width="8.765625" style="1"/>
  </cols>
  <sheetData>
    <row r="2" spans="1:8" x14ac:dyDescent="0.35">
      <c r="A2" s="81" t="s">
        <v>4</v>
      </c>
      <c r="B2" s="81"/>
      <c r="C2" s="81"/>
      <c r="D2" s="81"/>
      <c r="E2" s="81"/>
      <c r="F2" s="81"/>
      <c r="G2" s="81"/>
    </row>
    <row r="3" spans="1:8" x14ac:dyDescent="0.35">
      <c r="A3" s="82" t="s">
        <v>13</v>
      </c>
      <c r="B3" s="82"/>
      <c r="C3" s="82"/>
      <c r="D3" s="82"/>
      <c r="E3" s="82"/>
      <c r="F3" s="82"/>
      <c r="G3" s="82"/>
    </row>
    <row r="4" spans="1:8" x14ac:dyDescent="0.35">
      <c r="A4" s="82"/>
      <c r="B4" s="82"/>
      <c r="C4" s="82"/>
      <c r="D4" s="82"/>
      <c r="E4" s="82"/>
      <c r="F4" s="82"/>
      <c r="G4" s="82"/>
    </row>
    <row r="5" spans="1:8" x14ac:dyDescent="0.35">
      <c r="A5" s="75"/>
      <c r="B5" s="75"/>
      <c r="C5" s="75"/>
      <c r="D5" s="75"/>
      <c r="E5" s="75"/>
      <c r="F5" s="75"/>
      <c r="G5" s="75"/>
    </row>
    <row r="6" spans="1:8" x14ac:dyDescent="0.35">
      <c r="A6" s="82" t="s">
        <v>5</v>
      </c>
      <c r="B6" s="82"/>
      <c r="C6" s="82"/>
      <c r="D6" s="82"/>
      <c r="E6" s="82"/>
      <c r="F6" s="82"/>
      <c r="G6" s="82"/>
    </row>
    <row r="7" spans="1:8" x14ac:dyDescent="0.35">
      <c r="A7" s="81" t="s">
        <v>114</v>
      </c>
      <c r="B7" s="81"/>
      <c r="C7" s="81"/>
      <c r="D7" s="81"/>
      <c r="E7" s="81"/>
      <c r="F7" s="81"/>
      <c r="G7" s="81"/>
    </row>
    <row r="8" spans="1:8" x14ac:dyDescent="0.35">
      <c r="A8" s="2"/>
      <c r="B8" s="2"/>
      <c r="C8" s="2"/>
      <c r="D8" s="2"/>
      <c r="E8" s="2"/>
      <c r="F8" s="3" t="s">
        <v>10</v>
      </c>
      <c r="G8" s="2"/>
    </row>
    <row r="9" spans="1:8" x14ac:dyDescent="0.35">
      <c r="A9" s="4"/>
      <c r="B9" s="4"/>
      <c r="C9" s="4"/>
      <c r="D9" s="4"/>
      <c r="E9" s="4"/>
      <c r="F9" s="3" t="s">
        <v>11</v>
      </c>
      <c r="G9" s="2"/>
    </row>
    <row r="10" spans="1:8" x14ac:dyDescent="0.35">
      <c r="A10" s="5"/>
      <c r="B10" s="83" t="s">
        <v>109</v>
      </c>
      <c r="C10" s="84"/>
      <c r="D10" s="83" t="s">
        <v>115</v>
      </c>
      <c r="E10" s="84"/>
      <c r="F10" s="85" t="s">
        <v>108</v>
      </c>
      <c r="G10" s="86"/>
    </row>
    <row r="11" spans="1:8" x14ac:dyDescent="0.35">
      <c r="A11" s="6" t="s">
        <v>0</v>
      </c>
      <c r="B11" s="7"/>
      <c r="C11" s="8"/>
      <c r="D11" s="7"/>
      <c r="E11" s="9"/>
      <c r="F11" s="87" t="s">
        <v>116</v>
      </c>
      <c r="G11" s="88"/>
    </row>
    <row r="12" spans="1:8" x14ac:dyDescent="0.35">
      <c r="A12" s="7"/>
      <c r="B12" s="10" t="s">
        <v>1</v>
      </c>
      <c r="C12" s="10" t="s">
        <v>2</v>
      </c>
      <c r="D12" s="10" t="s">
        <v>1</v>
      </c>
      <c r="E12" s="10" t="s">
        <v>2</v>
      </c>
      <c r="F12" s="10" t="s">
        <v>1</v>
      </c>
      <c r="G12" s="11" t="s">
        <v>2</v>
      </c>
    </row>
    <row r="13" spans="1:8" x14ac:dyDescent="0.35">
      <c r="A13" s="12"/>
      <c r="B13" s="13"/>
      <c r="C13" s="13"/>
      <c r="D13" s="13"/>
      <c r="E13" s="13"/>
      <c r="F13" s="13"/>
      <c r="G13" s="14"/>
      <c r="H13" s="15"/>
    </row>
    <row r="14" spans="1:8" ht="18.5" x14ac:dyDescent="0.45">
      <c r="A14" s="22" t="s">
        <v>6</v>
      </c>
      <c r="B14" s="24">
        <f>SUM(B15:B26)</f>
        <v>224395.69037316417</v>
      </c>
      <c r="C14" s="24">
        <f t="shared" ref="C14:E14" si="0">SUM(C15:C26)</f>
        <v>796725.94725660351</v>
      </c>
      <c r="D14" s="24">
        <f t="shared" si="0"/>
        <v>191219.53904900039</v>
      </c>
      <c r="E14" s="24">
        <f t="shared" si="0"/>
        <v>677495.51140958199</v>
      </c>
      <c r="F14" s="16">
        <f>IFERROR(B14/D14*100-100,"0.00")</f>
        <v>17.349770577400221</v>
      </c>
      <c r="G14" s="16">
        <f>IFERROR(C14/E14*100-100,"0.00")</f>
        <v>17.598704912295787</v>
      </c>
      <c r="H14" s="15"/>
    </row>
    <row r="15" spans="1:8" x14ac:dyDescent="0.35">
      <c r="A15" s="17" t="s">
        <v>14</v>
      </c>
      <c r="B15" s="18">
        <f>detail!$B$8</f>
        <v>0</v>
      </c>
      <c r="C15" s="20">
        <f>detail!$C$8</f>
        <v>0</v>
      </c>
      <c r="D15" s="18">
        <f>detail!$D$8</f>
        <v>0</v>
      </c>
      <c r="E15" s="18">
        <f>detail!$E$8</f>
        <v>0</v>
      </c>
      <c r="F15" s="65" t="str">
        <f t="shared" ref="F15" si="1">IFERROR(B15/D15*100-100,"0.00")</f>
        <v>0.00</v>
      </c>
      <c r="G15" s="65" t="str">
        <f t="shared" ref="G15" si="2">IFERROR(C15/E15*100-100,"0.00")</f>
        <v>0.00</v>
      </c>
      <c r="H15" s="15"/>
    </row>
    <row r="16" spans="1:8" x14ac:dyDescent="0.35">
      <c r="A16" s="17" t="s">
        <v>17</v>
      </c>
      <c r="B16" s="18">
        <f>detail!$B$11</f>
        <v>183.07921601716092</v>
      </c>
      <c r="C16" s="20">
        <f>detail!$C$11</f>
        <v>650.03013899999996</v>
      </c>
      <c r="D16" s="18">
        <f>detail!$D$11</f>
        <v>99.170987715670947</v>
      </c>
      <c r="E16" s="18">
        <f>detail!$E$11</f>
        <v>351.36523899999997</v>
      </c>
      <c r="F16" s="65">
        <f t="shared" ref="F16" si="3">IFERROR(B16/D16*100-100,"0.00")</f>
        <v>84.609652716235701</v>
      </c>
      <c r="G16" s="65">
        <f t="shared" ref="G16" si="4">IFERROR(C16/E16*100-100,"0.00")</f>
        <v>85.0012655918988</v>
      </c>
      <c r="H16" s="15"/>
    </row>
    <row r="17" spans="1:8" x14ac:dyDescent="0.35">
      <c r="A17" s="17" t="s">
        <v>18</v>
      </c>
      <c r="B17" s="18">
        <f>detail!$B$12</f>
        <v>19198.330934220932</v>
      </c>
      <c r="C17" s="20">
        <f>detail!$C$12</f>
        <v>68164.448140142063</v>
      </c>
      <c r="D17" s="18">
        <f>detail!$D$12</f>
        <v>19013.403924588278</v>
      </c>
      <c r="E17" s="18">
        <f>detail!$E$12</f>
        <v>67364.955901420602</v>
      </c>
      <c r="F17" s="65">
        <f t="shared" ref="F17:F39" si="5">IFERROR(B17/D17*100-100,"0.00")</f>
        <v>0.97261390104644363</v>
      </c>
      <c r="G17" s="65">
        <f t="shared" ref="G17:G39" si="6">IFERROR(C17/E17*100-100,"0.00")</f>
        <v>1.1868073362823992</v>
      </c>
      <c r="H17" s="15"/>
    </row>
    <row r="18" spans="1:8" x14ac:dyDescent="0.35">
      <c r="A18" s="17" t="s">
        <v>35</v>
      </c>
      <c r="B18" s="18">
        <f>detail!$B$32</f>
        <v>18565.0923271026</v>
      </c>
      <c r="C18" s="20">
        <f>detail!$C$32</f>
        <v>65916.108930700007</v>
      </c>
      <c r="D18" s="18">
        <f>detail!$D$32</f>
        <v>12104.011386581946</v>
      </c>
      <c r="E18" s="18">
        <f>detail!$E$32</f>
        <v>42884.808870699992</v>
      </c>
      <c r="F18" s="65">
        <f t="shared" si="5"/>
        <v>53.379666741582611</v>
      </c>
      <c r="G18" s="65">
        <f t="shared" si="6"/>
        <v>53.705031377056201</v>
      </c>
      <c r="H18" s="15"/>
    </row>
    <row r="19" spans="1:8" x14ac:dyDescent="0.35">
      <c r="A19" s="17" t="s">
        <v>42</v>
      </c>
      <c r="B19" s="18">
        <f>detail!$B$42</f>
        <v>3952.4744175342057</v>
      </c>
      <c r="C19" s="20">
        <f>detail!$C$42</f>
        <v>14033.419800000001</v>
      </c>
      <c r="D19" s="18">
        <f>detail!$D$42</f>
        <v>2553.8838114922096</v>
      </c>
      <c r="E19" s="18">
        <f>detail!$E$42</f>
        <v>9048.4729099999986</v>
      </c>
      <c r="F19" s="65">
        <f t="shared" si="5"/>
        <v>54.763282485619953</v>
      </c>
      <c r="G19" s="65">
        <f t="shared" si="6"/>
        <v>55.091582188314305</v>
      </c>
      <c r="H19" s="15"/>
    </row>
    <row r="20" spans="1:8" x14ac:dyDescent="0.35">
      <c r="A20" s="17" t="s">
        <v>45</v>
      </c>
      <c r="B20" s="18">
        <f>detail!$B$45</f>
        <v>1227.6996180651811</v>
      </c>
      <c r="C20" s="20">
        <f>detail!$C$45</f>
        <v>4358.9970000000003</v>
      </c>
      <c r="D20" s="18">
        <f>detail!$D$45</f>
        <v>1197.6792432574507</v>
      </c>
      <c r="E20" s="18">
        <f>detail!$E$45</f>
        <v>4243.4069</v>
      </c>
      <c r="F20" s="65">
        <f t="shared" si="5"/>
        <v>2.5065454692260403</v>
      </c>
      <c r="G20" s="65">
        <f t="shared" si="6"/>
        <v>2.7239928369820205</v>
      </c>
      <c r="H20" s="15"/>
    </row>
    <row r="21" spans="1:8" x14ac:dyDescent="0.35">
      <c r="A21" s="17" t="s">
        <v>53</v>
      </c>
      <c r="B21" s="18">
        <f>detail!$B$60</f>
        <v>3569.2401698596536</v>
      </c>
      <c r="C21" s="20">
        <f>detail!$C$60</f>
        <v>12672.73115</v>
      </c>
      <c r="D21" s="18">
        <f>detail!$D$60</f>
        <v>1142.0959668525209</v>
      </c>
      <c r="E21" s="18">
        <f>detail!$E$60</f>
        <v>4046.4739900000004</v>
      </c>
      <c r="F21" s="65">
        <f t="shared" si="5"/>
        <v>212.51666002254177</v>
      </c>
      <c r="G21" s="65">
        <f t="shared" si="6"/>
        <v>213.17960232335508</v>
      </c>
      <c r="H21" s="15"/>
    </row>
    <row r="22" spans="1:8" x14ac:dyDescent="0.35">
      <c r="A22" s="17" t="s">
        <v>56</v>
      </c>
      <c r="B22" s="18">
        <f>detail!$B$63</f>
        <v>316.44986323006401</v>
      </c>
      <c r="C22" s="20">
        <f>detail!$C$63</f>
        <v>1123.568</v>
      </c>
      <c r="D22" s="18">
        <f>detail!$D$63</f>
        <v>202.02231182364</v>
      </c>
      <c r="E22" s="18">
        <f>detail!$E$63</f>
        <v>715.77</v>
      </c>
      <c r="F22" s="65">
        <f t="shared" si="5"/>
        <v>56.641046413881355</v>
      </c>
      <c r="G22" s="65">
        <f t="shared" si="6"/>
        <v>56.973329421462211</v>
      </c>
      <c r="H22" s="15"/>
    </row>
    <row r="23" spans="1:8" x14ac:dyDescent="0.35">
      <c r="A23" s="17" t="s">
        <v>57</v>
      </c>
      <c r="B23" s="18">
        <f>detail!$B$64</f>
        <v>103176.07677866587</v>
      </c>
      <c r="C23" s="20">
        <f>detail!$C$64</f>
        <v>366330.82110000006</v>
      </c>
      <c r="D23" s="18">
        <f>detail!$D$64</f>
        <v>95133.489384301516</v>
      </c>
      <c r="E23" s="18">
        <f>detail!$E$64</f>
        <v>337060.28350000002</v>
      </c>
      <c r="F23" s="65">
        <f t="shared" si="5"/>
        <v>8.454002314448374</v>
      </c>
      <c r="G23" s="65">
        <f t="shared" si="6"/>
        <v>8.6840660359202673</v>
      </c>
      <c r="H23" s="15"/>
    </row>
    <row r="24" spans="1:8" x14ac:dyDescent="0.35">
      <c r="A24" s="17" t="s">
        <v>69</v>
      </c>
      <c r="B24" s="18">
        <f>detail!$B$78</f>
        <v>48429.959954331382</v>
      </c>
      <c r="C24" s="20">
        <f>detail!$C$78</f>
        <v>171952.52571940003</v>
      </c>
      <c r="D24" s="18">
        <f>detail!$D$78</f>
        <v>43390.305928325302</v>
      </c>
      <c r="E24" s="18">
        <f>detail!$E$78</f>
        <v>153732.91689399999</v>
      </c>
      <c r="F24" s="65">
        <f t="shared" si="5"/>
        <v>11.614700376463986</v>
      </c>
      <c r="G24" s="65">
        <f t="shared" si="6"/>
        <v>11.851468893914614</v>
      </c>
      <c r="H24" s="15"/>
    </row>
    <row r="25" spans="1:8" x14ac:dyDescent="0.35">
      <c r="A25" s="17" t="s">
        <v>79</v>
      </c>
      <c r="B25" s="18">
        <f>detail!$B$93</f>
        <v>1027.2885667834553</v>
      </c>
      <c r="C25" s="20">
        <f>detail!$C$93</f>
        <v>3647.4294810000001</v>
      </c>
      <c r="D25" s="18">
        <f>detail!$D$93</f>
        <v>1398.022003640561</v>
      </c>
      <c r="E25" s="18">
        <f>detail!$E$93</f>
        <v>4953.2262081000008</v>
      </c>
      <c r="F25" s="65">
        <f t="shared" ref="F25" si="7">IFERROR(B25/D25*100-100,"0.00")</f>
        <v>-26.518426454782997</v>
      </c>
      <c r="G25" s="65">
        <f t="shared" ref="G25" si="8">IFERROR(C25/E25*100-100,"0.00")</f>
        <v>-26.362549825902036</v>
      </c>
      <c r="H25" s="15"/>
    </row>
    <row r="26" spans="1:8" x14ac:dyDescent="0.35">
      <c r="A26" s="15" t="s">
        <v>84</v>
      </c>
      <c r="B26" s="18">
        <f>detail!$B$98</f>
        <v>24749.998527353688</v>
      </c>
      <c r="C26" s="20">
        <f>detail!$C$98</f>
        <v>87875.86779636133</v>
      </c>
      <c r="D26" s="18">
        <f>detail!$D$98</f>
        <v>14985.454100421293</v>
      </c>
      <c r="E26" s="18">
        <f>detail!$E$98</f>
        <v>53093.830996361328</v>
      </c>
      <c r="F26" s="65">
        <f t="shared" si="5"/>
        <v>65.160150379813189</v>
      </c>
      <c r="G26" s="65">
        <f t="shared" si="6"/>
        <v>65.510504981988817</v>
      </c>
      <c r="H26" s="15"/>
    </row>
    <row r="27" spans="1:8" ht="18.5" x14ac:dyDescent="0.45">
      <c r="A27" s="22" t="s">
        <v>7</v>
      </c>
      <c r="B27" s="24">
        <f>SUM(B28:B39)</f>
        <v>280303.09936643107</v>
      </c>
      <c r="C27" s="24">
        <f t="shared" ref="C27:E27" si="9">SUM(C28:C39)</f>
        <v>995227.45731122734</v>
      </c>
      <c r="D27" s="24">
        <f t="shared" si="9"/>
        <v>321522.79463036812</v>
      </c>
      <c r="E27" s="24">
        <f t="shared" si="9"/>
        <v>1139163.1381462528</v>
      </c>
      <c r="F27" s="65">
        <f t="shared" si="5"/>
        <v>-12.820147110043763</v>
      </c>
      <c r="G27" s="65">
        <f t="shared" si="6"/>
        <v>-12.635212290072033</v>
      </c>
      <c r="H27" s="15"/>
    </row>
    <row r="28" spans="1:8" x14ac:dyDescent="0.35">
      <c r="A28" s="17" t="s">
        <v>14</v>
      </c>
      <c r="B28" s="18">
        <f>detail!B111</f>
        <v>0</v>
      </c>
      <c r="C28" s="20">
        <f>detail!C111</f>
        <v>0</v>
      </c>
      <c r="D28" s="18">
        <f>detail!D111</f>
        <v>0</v>
      </c>
      <c r="E28" s="18">
        <f>detail!E111</f>
        <v>0</v>
      </c>
      <c r="F28" s="65" t="str">
        <f t="shared" si="5"/>
        <v>0.00</v>
      </c>
      <c r="G28" s="65" t="str">
        <f t="shared" si="6"/>
        <v>0.00</v>
      </c>
      <c r="H28" s="15"/>
    </row>
    <row r="29" spans="1:8" x14ac:dyDescent="0.35">
      <c r="A29" s="17" t="s">
        <v>17</v>
      </c>
      <c r="B29" s="18">
        <f>detail!B114</f>
        <v>576.90378737265826</v>
      </c>
      <c r="C29" s="20">
        <f>detail!C114</f>
        <v>2048.320160276</v>
      </c>
      <c r="D29" s="18">
        <f>detail!D114</f>
        <v>577.64679901080785</v>
      </c>
      <c r="E29" s="18">
        <f>detail!E114</f>
        <v>2046.6167602759999</v>
      </c>
      <c r="F29" s="65">
        <f t="shared" si="5"/>
        <v>-0.12862732718713232</v>
      </c>
      <c r="G29" s="65">
        <f t="shared" si="6"/>
        <v>8.3230042529820025E-2</v>
      </c>
      <c r="H29" s="15"/>
    </row>
    <row r="30" spans="1:8" x14ac:dyDescent="0.35">
      <c r="A30" s="17" t="s">
        <v>18</v>
      </c>
      <c r="B30" s="18">
        <f>detail!B115</f>
        <v>127196.15386405669</v>
      </c>
      <c r="C30" s="20">
        <f>detail!C115</f>
        <v>451615.07338314154</v>
      </c>
      <c r="D30" s="18">
        <f>detail!D115</f>
        <v>114811.46605673892</v>
      </c>
      <c r="E30" s="18">
        <f>detail!E115</f>
        <v>406779.83692797116</v>
      </c>
      <c r="F30" s="65">
        <f t="shared" si="5"/>
        <v>10.786978193621664</v>
      </c>
      <c r="G30" s="65">
        <f t="shared" si="6"/>
        <v>11.021990862125591</v>
      </c>
      <c r="H30" s="15"/>
    </row>
    <row r="31" spans="1:8" x14ac:dyDescent="0.35">
      <c r="A31" s="17" t="s">
        <v>35</v>
      </c>
      <c r="B31" s="18">
        <f>detail!B135</f>
        <v>78879.508204107871</v>
      </c>
      <c r="C31" s="20">
        <f>detail!C135</f>
        <v>280064.87463526014</v>
      </c>
      <c r="D31" s="18">
        <f>detail!D135</f>
        <v>119093.74510442535</v>
      </c>
      <c r="E31" s="18">
        <f>detail!E135</f>
        <v>421952.05650260061</v>
      </c>
      <c r="F31" s="65">
        <f t="shared" si="5"/>
        <v>-33.766875720514378</v>
      </c>
      <c r="G31" s="65">
        <f t="shared" si="6"/>
        <v>-33.626375243526269</v>
      </c>
      <c r="H31" s="15"/>
    </row>
    <row r="32" spans="1:8" x14ac:dyDescent="0.35">
      <c r="A32" s="17" t="s">
        <v>42</v>
      </c>
      <c r="B32" s="18">
        <f>detail!B145</f>
        <v>1113.3706531952</v>
      </c>
      <c r="C32" s="20">
        <f>detail!C145</f>
        <v>3953.0673999999999</v>
      </c>
      <c r="D32" s="18">
        <f>detail!D145</f>
        <v>547.8627090826119</v>
      </c>
      <c r="E32" s="18">
        <f>detail!E145</f>
        <v>1941.0909999999999</v>
      </c>
      <c r="F32" s="65">
        <f t="shared" ref="F32" si="10">IFERROR(B32/D32*100-100,"0.00")</f>
        <v>103.22074029450241</v>
      </c>
      <c r="G32" s="65">
        <f t="shared" ref="G32" si="11">IFERROR(C32/E32*100-100,"0.00")</f>
        <v>103.65183291252185</v>
      </c>
      <c r="H32" s="15"/>
    </row>
    <row r="33" spans="1:8" x14ac:dyDescent="0.35">
      <c r="A33" s="17" t="s">
        <v>45</v>
      </c>
      <c r="B33" s="18">
        <f>detail!B148</f>
        <v>7728.3358550892499</v>
      </c>
      <c r="C33" s="20">
        <f>detail!C148</f>
        <v>27439.768092799004</v>
      </c>
      <c r="D33" s="18">
        <f>detail!D148</f>
        <v>7991.2686762851872</v>
      </c>
      <c r="E33" s="18">
        <f>detail!E148</f>
        <v>28313.260692798998</v>
      </c>
      <c r="F33" s="65">
        <f t="shared" si="5"/>
        <v>-3.2902512960953771</v>
      </c>
      <c r="G33" s="65">
        <f t="shared" si="6"/>
        <v>-3.085100686485589</v>
      </c>
      <c r="H33" s="15"/>
    </row>
    <row r="34" spans="1:8" x14ac:dyDescent="0.35">
      <c r="A34" s="17" t="s">
        <v>53</v>
      </c>
      <c r="B34" s="18">
        <f>detail!B163</f>
        <v>15249.336274687947</v>
      </c>
      <c r="C34" s="20">
        <f>detail!C163</f>
        <v>54143.383361243999</v>
      </c>
      <c r="D34" s="18">
        <f>detail!D163</f>
        <v>19153.180694072405</v>
      </c>
      <c r="E34" s="18">
        <f>detail!E163</f>
        <v>67860.188420000006</v>
      </c>
      <c r="F34" s="65">
        <f t="shared" si="5"/>
        <v>-20.382225186193921</v>
      </c>
      <c r="G34" s="65">
        <f t="shared" si="6"/>
        <v>-20.213331819623036</v>
      </c>
      <c r="H34" s="15"/>
    </row>
    <row r="35" spans="1:8" x14ac:dyDescent="0.35">
      <c r="A35" s="17" t="s">
        <v>56</v>
      </c>
      <c r="B35" s="18">
        <f>detail!B166</f>
        <v>3060.5097274348536</v>
      </c>
      <c r="C35" s="20">
        <f>detail!C166</f>
        <v>10866.4632</v>
      </c>
      <c r="D35" s="18">
        <f>detail!D166</f>
        <v>6257.8680476140134</v>
      </c>
      <c r="E35" s="18">
        <f>detail!E166</f>
        <v>22171.7798</v>
      </c>
      <c r="F35" s="65">
        <f t="shared" si="5"/>
        <v>-51.093412258800214</v>
      </c>
      <c r="G35" s="65">
        <f t="shared" si="6"/>
        <v>-50.989666603129443</v>
      </c>
      <c r="H35" s="15"/>
    </row>
    <row r="36" spans="1:8" x14ac:dyDescent="0.35">
      <c r="A36" s="17" t="s">
        <v>57</v>
      </c>
      <c r="B36" s="18">
        <f>detail!B167</f>
        <v>10169.651631173389</v>
      </c>
      <c r="C36" s="20">
        <f>detail!C167</f>
        <v>36107.758200000004</v>
      </c>
      <c r="D36" s="18">
        <f>detail!D167</f>
        <v>8762.1987131759997</v>
      </c>
      <c r="E36" s="18">
        <f>detail!E167</f>
        <v>31044.684699999998</v>
      </c>
      <c r="F36" s="65">
        <f t="shared" si="5"/>
        <v>16.062782459851732</v>
      </c>
      <c r="G36" s="65">
        <f t="shared" si="6"/>
        <v>16.308986703930046</v>
      </c>
      <c r="H36" s="15"/>
    </row>
    <row r="37" spans="1:8" x14ac:dyDescent="0.35">
      <c r="A37" s="17" t="s">
        <v>69</v>
      </c>
      <c r="B37" s="18">
        <f>detail!B181</f>
        <v>26743.475412664469</v>
      </c>
      <c r="C37" s="20">
        <f>detail!C181</f>
        <v>94953.787863106583</v>
      </c>
      <c r="D37" s="18">
        <f>detail!D181</f>
        <v>22579.142012373886</v>
      </c>
      <c r="E37" s="18">
        <f>detail!E181</f>
        <v>79998.453301065994</v>
      </c>
      <c r="F37" s="65">
        <f t="shared" si="5"/>
        <v>18.443275647978268</v>
      </c>
      <c r="G37" s="65">
        <f t="shared" si="6"/>
        <v>18.694529637664033</v>
      </c>
      <c r="H37" s="15"/>
    </row>
    <row r="38" spans="1:8" x14ac:dyDescent="0.35">
      <c r="A38" s="17" t="s">
        <v>79</v>
      </c>
      <c r="B38" s="18">
        <f>detail!B196</f>
        <v>387.38639034966297</v>
      </c>
      <c r="C38" s="20">
        <f>detail!C196</f>
        <v>1375.431</v>
      </c>
      <c r="D38" s="18">
        <f>detail!D196</f>
        <v>593.53611610431597</v>
      </c>
      <c r="E38" s="18">
        <f>detail!E196</f>
        <v>2102.913</v>
      </c>
      <c r="F38" s="65">
        <f t="shared" ref="F38" si="12">IFERROR(B38/D38*100-100,"0.00")</f>
        <v>-34.732465331296112</v>
      </c>
      <c r="G38" s="67">
        <f t="shared" ref="G38" si="13">IFERROR(C38/E38*100-100,"0.00")</f>
        <v>-34.59401316174278</v>
      </c>
    </row>
    <row r="39" spans="1:8" x14ac:dyDescent="0.35">
      <c r="A39" s="19" t="s">
        <v>84</v>
      </c>
      <c r="B39" s="23">
        <f>detail!B201</f>
        <v>9198.4675662990558</v>
      </c>
      <c r="C39" s="21">
        <f>detail!C201</f>
        <v>32659.5300154</v>
      </c>
      <c r="D39" s="23">
        <f>detail!D201</f>
        <v>21154.879701484573</v>
      </c>
      <c r="E39" s="23">
        <f>detail!E201</f>
        <v>74952.257041539997</v>
      </c>
      <c r="F39" s="66">
        <f t="shared" si="5"/>
        <v>-56.518459589001871</v>
      </c>
      <c r="G39" s="68">
        <f t="shared" si="6"/>
        <v>-56.426222098556082</v>
      </c>
    </row>
    <row r="40" spans="1:8" x14ac:dyDescent="0.35">
      <c r="B40" s="18"/>
      <c r="C40" s="20"/>
      <c r="D40" s="18"/>
      <c r="E40" s="18"/>
      <c r="F40" s="16"/>
      <c r="G40" s="16"/>
    </row>
    <row r="41" spans="1:8" x14ac:dyDescent="0.35">
      <c r="B41" s="18"/>
      <c r="C41" s="20"/>
      <c r="D41" s="18"/>
      <c r="E41" s="18"/>
      <c r="F41" s="16"/>
      <c r="G41" s="16"/>
    </row>
    <row r="42" spans="1:8" x14ac:dyDescent="0.35">
      <c r="A42" s="2"/>
      <c r="B42" s="2"/>
      <c r="C42" s="2"/>
      <c r="D42" s="2"/>
      <c r="E42" s="2"/>
      <c r="F42" s="3" t="s">
        <v>10</v>
      </c>
      <c r="G42" s="2"/>
    </row>
    <row r="43" spans="1:8" x14ac:dyDescent="0.35">
      <c r="A43" s="4"/>
      <c r="B43" s="4"/>
      <c r="C43" s="4"/>
      <c r="D43" s="4"/>
      <c r="E43" s="4"/>
      <c r="F43" s="3" t="s">
        <v>11</v>
      </c>
      <c r="G43" s="2"/>
    </row>
    <row r="44" spans="1:8" x14ac:dyDescent="0.35">
      <c r="A44" s="5"/>
      <c r="B44" s="83"/>
      <c r="C44" s="84"/>
      <c r="D44" s="89"/>
      <c r="E44" s="89"/>
      <c r="F44" s="83" t="s">
        <v>125</v>
      </c>
      <c r="G44" s="84"/>
    </row>
    <row r="45" spans="1:8" x14ac:dyDescent="0.35">
      <c r="A45" s="6" t="s">
        <v>0</v>
      </c>
      <c r="B45" s="79" t="s">
        <v>123</v>
      </c>
      <c r="C45" s="80"/>
      <c r="D45" s="79" t="s">
        <v>124</v>
      </c>
      <c r="E45" s="80"/>
      <c r="F45" s="79" t="s">
        <v>3</v>
      </c>
      <c r="G45" s="80"/>
    </row>
    <row r="46" spans="1:8" x14ac:dyDescent="0.35">
      <c r="A46" s="7"/>
      <c r="B46" s="77"/>
      <c r="C46" s="78"/>
      <c r="D46" s="77"/>
      <c r="E46" s="78"/>
      <c r="F46" s="79" t="s">
        <v>126</v>
      </c>
      <c r="G46" s="80"/>
    </row>
    <row r="47" spans="1:8" x14ac:dyDescent="0.35">
      <c r="A47" s="12"/>
      <c r="B47" s="13"/>
      <c r="C47" s="13"/>
      <c r="D47" s="13"/>
      <c r="E47" s="13"/>
      <c r="F47" s="13"/>
      <c r="G47" s="14"/>
    </row>
    <row r="48" spans="1:8" ht="18.5" x14ac:dyDescent="0.45">
      <c r="A48" s="22" t="s">
        <v>6</v>
      </c>
      <c r="B48" s="24">
        <f>detail!O7</f>
        <v>621696.14511342498</v>
      </c>
      <c r="C48" s="24">
        <f>detail!P7</f>
        <v>2199123.6646443256</v>
      </c>
      <c r="D48" s="24">
        <f>detail!Q7</f>
        <v>533079.09855410608</v>
      </c>
      <c r="E48" s="24">
        <f>detail!R7</f>
        <v>1914852.5331730833</v>
      </c>
      <c r="F48" s="65">
        <f t="shared" ref="F48:F73" si="14">IFERROR(B48/D48*100-100,"0.00")</f>
        <v>16.623620547059303</v>
      </c>
      <c r="G48" s="67">
        <f t="shared" ref="G48:G73" si="15">IFERROR(C48/E48*100-100,"0.00")</f>
        <v>14.845588709652716</v>
      </c>
    </row>
    <row r="49" spans="1:7" x14ac:dyDescent="0.35">
      <c r="A49" s="17" t="s">
        <v>14</v>
      </c>
      <c r="B49" s="18">
        <f>detail!O8</f>
        <v>0</v>
      </c>
      <c r="C49" s="18">
        <f>detail!P8</f>
        <v>0</v>
      </c>
      <c r="D49" s="18">
        <f>detail!Q8</f>
        <v>0</v>
      </c>
      <c r="E49" s="18">
        <f>detail!R8</f>
        <v>0</v>
      </c>
      <c r="F49" s="65" t="str">
        <f t="shared" si="14"/>
        <v>0.00</v>
      </c>
      <c r="G49" s="67" t="str">
        <f t="shared" si="15"/>
        <v>0.00</v>
      </c>
    </row>
    <row r="50" spans="1:7" x14ac:dyDescent="0.35">
      <c r="A50" s="17" t="s">
        <v>17</v>
      </c>
      <c r="B50" s="18">
        <f>detail!O11</f>
        <v>385.6816087549679</v>
      </c>
      <c r="C50" s="18">
        <f>detail!P11</f>
        <v>1364.270246</v>
      </c>
      <c r="D50" s="18">
        <f>detail!Q11</f>
        <v>755.06641203293054</v>
      </c>
      <c r="E50" s="18">
        <f>detail!R11</f>
        <v>2712.2444599999999</v>
      </c>
      <c r="F50" s="65">
        <f t="shared" si="14"/>
        <v>-48.920836285570701</v>
      </c>
      <c r="G50" s="67">
        <f t="shared" si="15"/>
        <v>-49.699584011686028</v>
      </c>
    </row>
    <row r="51" spans="1:7" x14ac:dyDescent="0.35">
      <c r="A51" s="17" t="s">
        <v>18</v>
      </c>
      <c r="B51" s="18">
        <f>detail!O12</f>
        <v>55966.087893472504</v>
      </c>
      <c r="C51" s="18">
        <f>detail!P12</f>
        <v>197968.65280810947</v>
      </c>
      <c r="D51" s="18">
        <f>detail!Q12</f>
        <v>56954.647452030498</v>
      </c>
      <c r="E51" s="18">
        <f>detail!R12</f>
        <v>204584.55648572237</v>
      </c>
      <c r="F51" s="65">
        <f t="shared" si="14"/>
        <v>-1.7356960367292231</v>
      </c>
      <c r="G51" s="67">
        <f t="shared" si="15"/>
        <v>-3.2338236039212518</v>
      </c>
    </row>
    <row r="52" spans="1:7" x14ac:dyDescent="0.35">
      <c r="A52" s="17" t="s">
        <v>35</v>
      </c>
      <c r="B52" s="18">
        <f>detail!O32</f>
        <v>43935.164355291447</v>
      </c>
      <c r="C52" s="18">
        <f>detail!P32</f>
        <v>155411.70779839999</v>
      </c>
      <c r="D52" s="18">
        <f>detail!Q32</f>
        <v>45101.026271565926</v>
      </c>
      <c r="E52" s="18">
        <f>detail!R32</f>
        <v>162005.62850626998</v>
      </c>
      <c r="F52" s="65">
        <f t="shared" si="14"/>
        <v>-2.5850008584161657</v>
      </c>
      <c r="G52" s="67">
        <f t="shared" si="15"/>
        <v>-4.0701800108227673</v>
      </c>
    </row>
    <row r="53" spans="1:7" x14ac:dyDescent="0.35">
      <c r="A53" s="17" t="s">
        <v>42</v>
      </c>
      <c r="B53" s="18">
        <f>detail!O42</f>
        <v>8544.2904196618001</v>
      </c>
      <c r="C53" s="18">
        <f>detail!P42</f>
        <v>30223.68951</v>
      </c>
      <c r="D53" s="18">
        <f>detail!Q42</f>
        <v>4329.2387479479212</v>
      </c>
      <c r="E53" s="18">
        <f>detail!R42</f>
        <v>15550.888800000001</v>
      </c>
      <c r="F53" s="65">
        <f t="shared" si="14"/>
        <v>97.362421365923353</v>
      </c>
      <c r="G53" s="67">
        <f t="shared" si="15"/>
        <v>94.353453996790194</v>
      </c>
    </row>
    <row r="54" spans="1:7" x14ac:dyDescent="0.35">
      <c r="A54" s="17" t="s">
        <v>45</v>
      </c>
      <c r="B54" s="18">
        <f>detail!O45</f>
        <v>7640.858176024336</v>
      </c>
      <c r="C54" s="18">
        <f>detail!P45</f>
        <v>27027.981699999997</v>
      </c>
      <c r="D54" s="18">
        <f>detail!Q45</f>
        <v>5406.465454435127</v>
      </c>
      <c r="E54" s="18">
        <f>detail!R45</f>
        <v>19420.352625</v>
      </c>
      <c r="F54" s="65">
        <f t="shared" si="14"/>
        <v>41.328160522254933</v>
      </c>
      <c r="G54" s="67">
        <f t="shared" si="15"/>
        <v>39.173485785251017</v>
      </c>
    </row>
    <row r="55" spans="1:7" x14ac:dyDescent="0.35">
      <c r="A55" s="17" t="s">
        <v>53</v>
      </c>
      <c r="B55" s="18">
        <f>detail!O60</f>
        <v>6034.2787195874307</v>
      </c>
      <c r="C55" s="18">
        <f>detail!P60</f>
        <v>21345.033640000001</v>
      </c>
      <c r="D55" s="18">
        <f>detail!Q60</f>
        <v>4057.3514877652274</v>
      </c>
      <c r="E55" s="18">
        <f>detail!R60</f>
        <v>14574.2532307</v>
      </c>
      <c r="F55" s="65">
        <f t="shared" si="14"/>
        <v>48.724574091831698</v>
      </c>
      <c r="G55" s="67">
        <f t="shared" si="15"/>
        <v>46.457134387082419</v>
      </c>
    </row>
    <row r="56" spans="1:7" x14ac:dyDescent="0.35">
      <c r="A56" s="17" t="s">
        <v>56</v>
      </c>
      <c r="B56" s="18">
        <f>detail!O63</f>
        <v>776.40758047488987</v>
      </c>
      <c r="C56" s="18">
        <f>detail!P63</f>
        <v>2746.3838999999998</v>
      </c>
      <c r="D56" s="18">
        <f>detail!Q63</f>
        <v>949.9649059602948</v>
      </c>
      <c r="E56" s="18">
        <f>detail!R63</f>
        <v>3412.3317000000002</v>
      </c>
      <c r="F56" s="65">
        <f t="shared" ref="F56" si="16">IFERROR(B56/D56*100-100,"0.00")</f>
        <v>-18.269867065242835</v>
      </c>
      <c r="G56" s="67">
        <f t="shared" ref="G56" si="17">IFERROR(C56/E56*100-100,"0.00")</f>
        <v>-19.515916345412748</v>
      </c>
    </row>
    <row r="57" spans="1:7" x14ac:dyDescent="0.35">
      <c r="A57" s="17" t="s">
        <v>57</v>
      </c>
      <c r="B57" s="18">
        <f>detail!O64</f>
        <v>299105.97413021413</v>
      </c>
      <c r="C57" s="18">
        <f>detail!P64</f>
        <v>1058026.5474000014</v>
      </c>
      <c r="D57" s="18">
        <f>detail!Q64</f>
        <v>244591.65519121525</v>
      </c>
      <c r="E57" s="18">
        <f>detail!R64</f>
        <v>878588.09660000005</v>
      </c>
      <c r="F57" s="65">
        <f t="shared" si="14"/>
        <v>22.287889951266337</v>
      </c>
      <c r="G57" s="67">
        <f t="shared" si="15"/>
        <v>20.423501239591161</v>
      </c>
    </row>
    <row r="58" spans="1:7" x14ac:dyDescent="0.35">
      <c r="A58" s="17" t="s">
        <v>69</v>
      </c>
      <c r="B58" s="18">
        <f>detail!O78</f>
        <v>133891.24926185427</v>
      </c>
      <c r="C58" s="18">
        <f>detail!P78</f>
        <v>473613.06171010004</v>
      </c>
      <c r="D58" s="18">
        <f>detail!Q78</f>
        <v>107949.52040673915</v>
      </c>
      <c r="E58" s="18">
        <f>detail!R78</f>
        <v>387761.24062324996</v>
      </c>
      <c r="F58" s="65">
        <f t="shared" si="14"/>
        <v>24.031351651559191</v>
      </c>
      <c r="G58" s="67">
        <f t="shared" si="15"/>
        <v>22.140382300422857</v>
      </c>
    </row>
    <row r="59" spans="1:7" x14ac:dyDescent="0.35">
      <c r="A59" s="17" t="s">
        <v>79</v>
      </c>
      <c r="B59" s="18">
        <f>detail!O93</f>
        <v>7526.5013261891345</v>
      </c>
      <c r="C59" s="18">
        <f>detail!P93</f>
        <v>26623.467603100002</v>
      </c>
      <c r="D59" s="18">
        <f>detail!Q93</f>
        <v>1864.8170087066806</v>
      </c>
      <c r="E59" s="18">
        <f>detail!R93</f>
        <v>6698.5360760000003</v>
      </c>
      <c r="F59" s="65">
        <f>IFERROR(B59/D59*100-100,"0.00")</f>
        <v>303.60535597050574</v>
      </c>
      <c r="G59" s="67">
        <f t="shared" si="15"/>
        <v>297.45202983213733</v>
      </c>
    </row>
    <row r="60" spans="1:7" x14ac:dyDescent="0.35">
      <c r="A60" s="15" t="s">
        <v>84</v>
      </c>
      <c r="B60" s="18">
        <f>detail!O98</f>
        <v>57889.651641900098</v>
      </c>
      <c r="C60" s="18">
        <f>detail!P98</f>
        <v>204772.86832861474</v>
      </c>
      <c r="D60" s="18">
        <f>detail!Q98</f>
        <v>61119.345215707079</v>
      </c>
      <c r="E60" s="18">
        <f>detail!R98</f>
        <v>219544.404066141</v>
      </c>
      <c r="F60" s="65">
        <f t="shared" si="14"/>
        <v>-5.2842411226895507</v>
      </c>
      <c r="G60" s="67">
        <f t="shared" si="15"/>
        <v>-6.7282679330219253</v>
      </c>
    </row>
    <row r="61" spans="1:7" ht="18.5" x14ac:dyDescent="0.45">
      <c r="A61" s="22" t="s">
        <v>7</v>
      </c>
      <c r="B61" s="24">
        <f>detail!O110</f>
        <v>884740.53513601073</v>
      </c>
      <c r="C61" s="24">
        <f>detail!P110</f>
        <v>3129589.6929402901</v>
      </c>
      <c r="D61" s="24">
        <f>detail!Q110</f>
        <v>783616.42757510662</v>
      </c>
      <c r="E61" s="24">
        <f>detail!R110</f>
        <v>2814797.8516661674</v>
      </c>
      <c r="F61" s="65">
        <f t="shared" si="14"/>
        <v>12.904796786079586</v>
      </c>
      <c r="G61" s="67">
        <f t="shared" si="15"/>
        <v>11.183461756864261</v>
      </c>
    </row>
    <row r="62" spans="1:7" x14ac:dyDescent="0.35">
      <c r="A62" s="17" t="s">
        <v>14</v>
      </c>
      <c r="B62" s="18">
        <f>detail!O111</f>
        <v>0</v>
      </c>
      <c r="C62" s="18">
        <f>detail!P111</f>
        <v>0</v>
      </c>
      <c r="D62" s="18">
        <f>detail!Q111</f>
        <v>0</v>
      </c>
      <c r="E62" s="18">
        <f>detail!R111</f>
        <v>0</v>
      </c>
      <c r="F62" s="65" t="str">
        <f t="shared" si="14"/>
        <v>0.00</v>
      </c>
      <c r="G62" s="67" t="str">
        <f t="shared" si="15"/>
        <v>0.00</v>
      </c>
    </row>
    <row r="63" spans="1:7" x14ac:dyDescent="0.35">
      <c r="A63" s="17" t="s">
        <v>17</v>
      </c>
      <c r="B63" s="18">
        <f>detail!O114</f>
        <v>4295.5923206526986</v>
      </c>
      <c r="C63" s="18">
        <f>detail!P114</f>
        <v>15194.784140552001</v>
      </c>
      <c r="D63" s="18">
        <f>detail!Q114</f>
        <v>2238.0937741861871</v>
      </c>
      <c r="E63" s="18">
        <f>detail!R114</f>
        <v>8039.3689127999987</v>
      </c>
      <c r="F63" s="65">
        <f t="shared" si="14"/>
        <v>91.930846249490003</v>
      </c>
      <c r="G63" s="67">
        <f t="shared" si="15"/>
        <v>89.004688121220596</v>
      </c>
    </row>
    <row r="64" spans="1:7" x14ac:dyDescent="0.35">
      <c r="A64" s="17" t="s">
        <v>18</v>
      </c>
      <c r="B64" s="18">
        <f>detail!O115</f>
        <v>357091.1584236729</v>
      </c>
      <c r="C64" s="18">
        <f>detail!P115</f>
        <v>1263137.3430528245</v>
      </c>
      <c r="D64" s="18">
        <f>detail!Q115</f>
        <v>344804.97916955076</v>
      </c>
      <c r="E64" s="18">
        <f>detail!R115</f>
        <v>1238560.4492922972</v>
      </c>
      <c r="F64" s="65">
        <f t="shared" si="14"/>
        <v>3.5632255902200001</v>
      </c>
      <c r="G64" s="67">
        <f t="shared" si="15"/>
        <v>1.984311203750309</v>
      </c>
    </row>
    <row r="65" spans="1:7" x14ac:dyDescent="0.35">
      <c r="A65" s="17" t="s">
        <v>113</v>
      </c>
      <c r="B65" s="18">
        <f>detail!O135</f>
        <v>286677.39616048784</v>
      </c>
      <c r="C65" s="18">
        <f>detail!P135</f>
        <v>1014062.9807188608</v>
      </c>
      <c r="D65" s="18">
        <f>detail!Q135</f>
        <v>155583.78673861513</v>
      </c>
      <c r="E65" s="18">
        <f>detail!R135</f>
        <v>558866.42144694773</v>
      </c>
      <c r="F65" s="65">
        <f t="shared" si="14"/>
        <v>84.259171324910255</v>
      </c>
      <c r="G65" s="67">
        <f t="shared" si="15"/>
        <v>81.449974770961262</v>
      </c>
    </row>
    <row r="66" spans="1:7" x14ac:dyDescent="0.35">
      <c r="A66" s="17" t="s">
        <v>42</v>
      </c>
      <c r="B66" s="18">
        <f>detail!O145</f>
        <v>4195.8458815608064</v>
      </c>
      <c r="C66" s="18">
        <f>detail!P145</f>
        <v>14841.9514</v>
      </c>
      <c r="D66" s="18">
        <f>detail!Q145</f>
        <v>3640.3070732516376</v>
      </c>
      <c r="E66" s="18">
        <f>detail!R145</f>
        <v>13076.204337499999</v>
      </c>
      <c r="F66" s="65">
        <f t="shared" ref="F66" si="18">IFERROR(B66/D66*100-100,"0.00")</f>
        <v>15.260767763004779</v>
      </c>
      <c r="G66" s="67">
        <f t="shared" ref="G66" si="19">IFERROR(C66/E66*100-100,"0.00")</f>
        <v>13.503513840298311</v>
      </c>
    </row>
    <row r="67" spans="1:7" x14ac:dyDescent="0.35">
      <c r="A67" s="17" t="s">
        <v>45</v>
      </c>
      <c r="B67" s="18">
        <f>detail!O148</f>
        <v>26238.733838166929</v>
      </c>
      <c r="C67" s="18">
        <f>detail!P148</f>
        <v>92814.184175597999</v>
      </c>
      <c r="D67" s="18">
        <f>detail!Q148</f>
        <v>32788.653433876032</v>
      </c>
      <c r="E67" s="18">
        <f>detail!R148</f>
        <v>117778.83668199998</v>
      </c>
      <c r="F67" s="65">
        <f t="shared" si="14"/>
        <v>-19.976177456991778</v>
      </c>
      <c r="G67" s="67">
        <f t="shared" si="15"/>
        <v>-21.196212502765619</v>
      </c>
    </row>
    <row r="68" spans="1:7" x14ac:dyDescent="0.35">
      <c r="A68" s="17" t="s">
        <v>53</v>
      </c>
      <c r="B68" s="18">
        <f>detail!O163</f>
        <v>53528.881973964788</v>
      </c>
      <c r="C68" s="18">
        <f>detail!P163</f>
        <v>189347.53257867199</v>
      </c>
      <c r="D68" s="18">
        <f>detail!Q163</f>
        <v>49188.114624740323</v>
      </c>
      <c r="E68" s="18">
        <f>detail!R163</f>
        <v>176686.69836551879</v>
      </c>
      <c r="F68" s="65">
        <f t="shared" si="14"/>
        <v>8.8248297019320603</v>
      </c>
      <c r="G68" s="67">
        <f t="shared" si="15"/>
        <v>7.1656974352201814</v>
      </c>
    </row>
    <row r="69" spans="1:7" x14ac:dyDescent="0.35">
      <c r="A69" s="17" t="s">
        <v>56</v>
      </c>
      <c r="B69" s="18">
        <f>detail!O166</f>
        <v>12073.004089186972</v>
      </c>
      <c r="C69" s="18">
        <f>detail!P166</f>
        <v>42705.796399999999</v>
      </c>
      <c r="D69" s="18">
        <f>detail!Q166</f>
        <v>25098.162037513106</v>
      </c>
      <c r="E69" s="18">
        <f>detail!R166</f>
        <v>90154.124004999991</v>
      </c>
      <c r="F69" s="65">
        <f t="shared" si="14"/>
        <v>-51.896859733625156</v>
      </c>
      <c r="G69" s="67">
        <f t="shared" si="15"/>
        <v>-52.630235309444615</v>
      </c>
    </row>
    <row r="70" spans="1:7" x14ac:dyDescent="0.35">
      <c r="A70" s="17" t="s">
        <v>57</v>
      </c>
      <c r="B70" s="18">
        <f>detail!O167</f>
        <v>29431.028564686218</v>
      </c>
      <c r="C70" s="18">
        <f>detail!P167</f>
        <v>104106.27748</v>
      </c>
      <c r="D70" s="18">
        <f>detail!Q167</f>
        <v>31304.598738276723</v>
      </c>
      <c r="E70" s="18">
        <f>detail!R167</f>
        <v>112448.021985</v>
      </c>
      <c r="F70" s="65">
        <f t="shared" si="14"/>
        <v>-5.9849678612863215</v>
      </c>
      <c r="G70" s="67">
        <f t="shared" si="15"/>
        <v>-7.4183114631511557</v>
      </c>
    </row>
    <row r="71" spans="1:7" x14ac:dyDescent="0.35">
      <c r="A71" s="17" t="s">
        <v>69</v>
      </c>
      <c r="B71" s="18">
        <f>detail!O181</f>
        <v>70676.03914182281</v>
      </c>
      <c r="C71" s="18">
        <f>detail!P181</f>
        <v>250002.11344684256</v>
      </c>
      <c r="D71" s="18">
        <f>detail!Q181</f>
        <v>92262.393902896845</v>
      </c>
      <c r="E71" s="18">
        <f>detail!R181</f>
        <v>331412.12844540644</v>
      </c>
      <c r="F71" s="65">
        <f t="shared" si="14"/>
        <v>-23.396699183627263</v>
      </c>
      <c r="G71" s="67">
        <f t="shared" si="15"/>
        <v>-24.564585303634885</v>
      </c>
    </row>
    <row r="72" spans="1:7" x14ac:dyDescent="0.35">
      <c r="A72" s="17" t="s">
        <v>79</v>
      </c>
      <c r="B72" s="18">
        <f>detail!O196</f>
        <v>1046.2764114156664</v>
      </c>
      <c r="C72" s="18">
        <f>detail!P196</f>
        <v>3700.9900000000002</v>
      </c>
      <c r="D72" s="18">
        <f>detail!Q196</f>
        <v>323.40269825771259</v>
      </c>
      <c r="E72" s="18">
        <f>detail!R196</f>
        <v>1161.682155</v>
      </c>
      <c r="F72" s="65">
        <f t="shared" si="14"/>
        <v>223.52123747029202</v>
      </c>
      <c r="G72" s="67">
        <f t="shared" si="15"/>
        <v>218.58886564371824</v>
      </c>
    </row>
    <row r="73" spans="1:7" x14ac:dyDescent="0.35">
      <c r="A73" s="19" t="s">
        <v>84</v>
      </c>
      <c r="B73" s="23">
        <f>detail!O201</f>
        <v>39486.578330393138</v>
      </c>
      <c r="C73" s="23">
        <f>detail!P201</f>
        <v>139675.73954694002</v>
      </c>
      <c r="D73" s="23">
        <f>detail!Q201</f>
        <v>46383.93538394208</v>
      </c>
      <c r="E73" s="23">
        <f>detail!R201</f>
        <v>166613.91603869697</v>
      </c>
      <c r="F73" s="66">
        <f t="shared" si="14"/>
        <v>-14.870141993033172</v>
      </c>
      <c r="G73" s="68">
        <f t="shared" si="15"/>
        <v>-16.168023135294661</v>
      </c>
    </row>
    <row r="74" spans="1:7" x14ac:dyDescent="0.35">
      <c r="B74" s="18"/>
      <c r="C74" s="20"/>
      <c r="D74" s="18"/>
      <c r="E74" s="18"/>
      <c r="F74" s="16"/>
      <c r="G74" s="16"/>
    </row>
    <row r="75" spans="1:7" x14ac:dyDescent="0.35">
      <c r="A75" s="1" t="s">
        <v>101</v>
      </c>
    </row>
    <row r="76" spans="1:7" x14ac:dyDescent="0.35">
      <c r="A76" s="1" t="s">
        <v>102</v>
      </c>
    </row>
    <row r="77" spans="1:7" x14ac:dyDescent="0.35">
      <c r="A77" s="1" t="s">
        <v>103</v>
      </c>
    </row>
    <row r="78" spans="1:7" x14ac:dyDescent="0.35">
      <c r="A78" s="1" t="s">
        <v>100</v>
      </c>
    </row>
    <row r="79" spans="1:7" s="74" customFormat="1" ht="18.5" x14ac:dyDescent="0.45">
      <c r="A79" s="1" t="s">
        <v>117</v>
      </c>
    </row>
  </sheetData>
  <mergeCells count="18">
    <mergeCell ref="F44:G44"/>
    <mergeCell ref="F45:G45"/>
    <mergeCell ref="B46:C46"/>
    <mergeCell ref="D46:E46"/>
    <mergeCell ref="F46:G46"/>
    <mergeCell ref="A2:G2"/>
    <mergeCell ref="A3:G3"/>
    <mergeCell ref="A4:G4"/>
    <mergeCell ref="A6:G6"/>
    <mergeCell ref="A7:G7"/>
    <mergeCell ref="B10:C10"/>
    <mergeCell ref="D10:E10"/>
    <mergeCell ref="F10:G10"/>
    <mergeCell ref="F11:G11"/>
    <mergeCell ref="B45:C45"/>
    <mergeCell ref="D45:E45"/>
    <mergeCell ref="B44:C44"/>
    <mergeCell ref="D44:E44"/>
  </mergeCells>
  <phoneticPr fontId="2" type="noConversion"/>
  <pageMargins left="0.5" right="0.25" top="0.25" bottom="0.25" header="0" footer="0"/>
  <pageSetup scale="5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T323"/>
  <sheetViews>
    <sheetView topLeftCell="N98" zoomScale="80" zoomScaleNormal="80" workbookViewId="0">
      <selection activeCell="S98" sqref="S98"/>
    </sheetView>
  </sheetViews>
  <sheetFormatPr defaultColWidth="15.765625" defaultRowHeight="15.5" x14ac:dyDescent="0.35"/>
  <cols>
    <col min="1" max="1" width="34.3046875" style="16" customWidth="1"/>
    <col min="2" max="2" width="16.765625" style="63" customWidth="1"/>
    <col min="3" max="3" width="16.3046875" style="63" customWidth="1"/>
    <col min="4" max="4" width="17.53515625" style="63" customWidth="1"/>
    <col min="5" max="5" width="17.69140625" style="63" customWidth="1"/>
    <col min="6" max="7" width="18.765625" style="63" customWidth="1"/>
    <col min="8" max="8" width="11.69140625" style="16" customWidth="1"/>
    <col min="9" max="9" width="9.69140625" style="16" customWidth="1"/>
    <col min="10" max="11" width="9.23046875" style="16" customWidth="1"/>
    <col min="12" max="13" width="15.765625" style="16" customWidth="1"/>
    <col min="14" max="14" width="34.3046875" style="16" customWidth="1"/>
    <col min="15" max="15" width="16.765625" style="63" customWidth="1"/>
    <col min="16" max="16" width="16.3046875" style="63" customWidth="1"/>
    <col min="17" max="17" width="17.53515625" style="63" customWidth="1"/>
    <col min="18" max="18" width="15.84375" style="63" customWidth="1"/>
    <col min="19" max="19" width="8.53515625" style="16" customWidth="1"/>
    <col min="20" max="20" width="27.3828125" style="16" customWidth="1"/>
    <col min="21" max="16384" width="15.765625" style="16"/>
  </cols>
  <sheetData>
    <row r="1" spans="1:20" x14ac:dyDescent="0.35">
      <c r="A1" s="25"/>
      <c r="B1" s="95" t="s">
        <v>89</v>
      </c>
      <c r="C1" s="95"/>
      <c r="D1" s="95"/>
      <c r="E1" s="95"/>
      <c r="F1" s="95"/>
      <c r="G1" s="95"/>
      <c r="H1" s="26"/>
      <c r="I1" s="27" t="s">
        <v>9</v>
      </c>
      <c r="J1" s="28"/>
      <c r="K1" s="28"/>
      <c r="N1" s="25"/>
      <c r="O1" s="95" t="s">
        <v>89</v>
      </c>
      <c r="P1" s="95"/>
      <c r="Q1" s="95"/>
      <c r="R1" s="95"/>
      <c r="S1" s="26"/>
      <c r="T1" s="27" t="s">
        <v>9</v>
      </c>
    </row>
    <row r="2" spans="1:20" x14ac:dyDescent="0.35">
      <c r="A2" s="28"/>
      <c r="B2" s="29"/>
      <c r="C2" s="29"/>
      <c r="D2" s="29"/>
      <c r="E2" s="29"/>
      <c r="F2" s="29"/>
      <c r="G2" s="29"/>
      <c r="H2" s="30"/>
      <c r="I2" s="28" t="s">
        <v>8</v>
      </c>
      <c r="J2" s="31"/>
      <c r="K2" s="31"/>
      <c r="N2" s="28"/>
      <c r="O2" s="29"/>
      <c r="P2" s="29"/>
      <c r="Q2" s="29"/>
      <c r="R2" s="29"/>
      <c r="S2" s="30"/>
      <c r="T2" s="28" t="s">
        <v>8</v>
      </c>
    </row>
    <row r="3" spans="1:20" x14ac:dyDescent="0.35">
      <c r="A3" s="32"/>
      <c r="B3" s="83"/>
      <c r="C3" s="84"/>
      <c r="D3" s="89"/>
      <c r="E3" s="89"/>
      <c r="F3" s="83"/>
      <c r="G3" s="84"/>
      <c r="H3" s="83" t="s">
        <v>108</v>
      </c>
      <c r="I3" s="90"/>
      <c r="J3" s="90"/>
      <c r="K3" s="90"/>
      <c r="N3" s="32"/>
      <c r="O3" s="83"/>
      <c r="P3" s="84"/>
      <c r="Q3" s="89"/>
      <c r="R3" s="89"/>
      <c r="S3" s="83" t="s">
        <v>121</v>
      </c>
      <c r="T3" s="90"/>
    </row>
    <row r="4" spans="1:20" x14ac:dyDescent="0.35">
      <c r="A4" s="33"/>
      <c r="B4" s="89" t="s">
        <v>109</v>
      </c>
      <c r="C4" s="89"/>
      <c r="D4" s="79" t="s">
        <v>111</v>
      </c>
      <c r="E4" s="80"/>
      <c r="F4" s="89" t="s">
        <v>110</v>
      </c>
      <c r="G4" s="89"/>
      <c r="H4" s="91" t="s">
        <v>3</v>
      </c>
      <c r="I4" s="92"/>
      <c r="J4" s="92"/>
      <c r="K4" s="92"/>
      <c r="N4" s="33"/>
      <c r="O4" s="79" t="s">
        <v>119</v>
      </c>
      <c r="P4" s="80"/>
      <c r="Q4" s="79" t="s">
        <v>122</v>
      </c>
      <c r="R4" s="80"/>
      <c r="S4" s="91" t="s">
        <v>3</v>
      </c>
      <c r="T4" s="92"/>
    </row>
    <row r="5" spans="1:20" x14ac:dyDescent="0.35">
      <c r="A5" s="34" t="s">
        <v>0</v>
      </c>
      <c r="B5" s="35"/>
      <c r="C5" s="29"/>
      <c r="D5" s="35"/>
      <c r="E5" s="36"/>
      <c r="F5" s="35"/>
      <c r="G5" s="36"/>
      <c r="H5" s="91" t="s">
        <v>112</v>
      </c>
      <c r="I5" s="92"/>
      <c r="J5" s="93" t="s">
        <v>110</v>
      </c>
      <c r="K5" s="94"/>
      <c r="N5" s="34" t="s">
        <v>0</v>
      </c>
      <c r="O5" s="77"/>
      <c r="P5" s="78"/>
      <c r="Q5" s="77"/>
      <c r="R5" s="78"/>
      <c r="S5" s="93" t="s">
        <v>120</v>
      </c>
      <c r="T5" s="94"/>
    </row>
    <row r="6" spans="1:20" x14ac:dyDescent="0.35">
      <c r="A6" s="33"/>
      <c r="B6" s="37" t="s">
        <v>1</v>
      </c>
      <c r="C6" s="38" t="s">
        <v>2</v>
      </c>
      <c r="D6" s="37" t="s">
        <v>1</v>
      </c>
      <c r="E6" s="39" t="s">
        <v>2</v>
      </c>
      <c r="F6" s="37" t="s">
        <v>1</v>
      </c>
      <c r="G6" s="39" t="s">
        <v>2</v>
      </c>
      <c r="H6" s="40" t="s">
        <v>1</v>
      </c>
      <c r="I6" s="40" t="s">
        <v>2</v>
      </c>
      <c r="J6" s="40" t="s">
        <v>1</v>
      </c>
      <c r="K6" s="40" t="s">
        <v>2</v>
      </c>
      <c r="N6" s="33"/>
      <c r="O6" s="37" t="s">
        <v>1</v>
      </c>
      <c r="P6" s="38" t="s">
        <v>2</v>
      </c>
      <c r="Q6" s="37" t="s">
        <v>1</v>
      </c>
      <c r="R6" s="39" t="s">
        <v>2</v>
      </c>
      <c r="S6" s="40" t="s">
        <v>1</v>
      </c>
      <c r="T6" s="40" t="s">
        <v>2</v>
      </c>
    </row>
    <row r="7" spans="1:20" ht="20" x14ac:dyDescent="0.4">
      <c r="A7" s="41" t="s">
        <v>91</v>
      </c>
      <c r="B7" s="42">
        <f t="shared" ref="B7:G7" si="0">B8+B11+B12+B32+B42+B45+B60+B63+B64+B78+B93+B98</f>
        <v>224395.69037316417</v>
      </c>
      <c r="C7" s="42">
        <f t="shared" si="0"/>
        <v>796725.94725660351</v>
      </c>
      <c r="D7" s="42">
        <f t="shared" si="0"/>
        <v>191219.53904900039</v>
      </c>
      <c r="E7" s="42">
        <f t="shared" si="0"/>
        <v>677495.51140958199</v>
      </c>
      <c r="F7" s="42">
        <f t="shared" si="0"/>
        <v>184340.87225179595</v>
      </c>
      <c r="G7" s="42">
        <f t="shared" si="0"/>
        <v>662516.07705966407</v>
      </c>
      <c r="H7" s="65">
        <f>IFERROR(B7/D7*100-100,"0.00")</f>
        <v>17.349770577400221</v>
      </c>
      <c r="I7" s="65">
        <f t="shared" ref="I7" si="1">IFERROR(C7/E7*100-100,"0.00")</f>
        <v>17.598704912295787</v>
      </c>
      <c r="J7" s="65">
        <f t="shared" ref="J7" si="2">IFERROR(B7/F7*100-100,"0.00")</f>
        <v>21.728669085744755</v>
      </c>
      <c r="K7" s="65">
        <f t="shared" ref="K7" si="3">IFERROR(C7/G7*100-100,"0.00")</f>
        <v>20.257602018139835</v>
      </c>
      <c r="N7" s="41" t="s">
        <v>91</v>
      </c>
      <c r="O7" s="42">
        <f t="shared" ref="O7:R7" si="4">O8+O11+O12+O32+O42+O45+O60+O63+O64+O78+O93+O98</f>
        <v>621696.14511342498</v>
      </c>
      <c r="P7" s="42">
        <f t="shared" si="4"/>
        <v>2199123.6646443256</v>
      </c>
      <c r="Q7" s="42">
        <f t="shared" si="4"/>
        <v>533079.09855410608</v>
      </c>
      <c r="R7" s="42">
        <f t="shared" si="4"/>
        <v>1914852.5331730833</v>
      </c>
      <c r="S7" s="65">
        <f t="shared" ref="S7:S52" si="5">IFERROR(O7/Q7*100-100,"0.00")</f>
        <v>16.623620547059303</v>
      </c>
      <c r="T7" s="65">
        <f t="shared" ref="T7:T52" si="6">IFERROR(P7/R7*100-100,"0.00")</f>
        <v>14.845588709652716</v>
      </c>
    </row>
    <row r="8" spans="1:20" ht="35.5" x14ac:dyDescent="0.4">
      <c r="A8" s="43" t="s">
        <v>14</v>
      </c>
      <c r="B8" s="44">
        <f t="shared" ref="B8:G8" si="7">SUM(B9:B10)</f>
        <v>0</v>
      </c>
      <c r="C8" s="44">
        <f t="shared" si="7"/>
        <v>0</v>
      </c>
      <c r="D8" s="44">
        <f t="shared" si="7"/>
        <v>0</v>
      </c>
      <c r="E8" s="44">
        <f t="shared" si="7"/>
        <v>0</v>
      </c>
      <c r="F8" s="44">
        <f t="shared" si="7"/>
        <v>0</v>
      </c>
      <c r="G8" s="44">
        <f t="shared" si="7"/>
        <v>0</v>
      </c>
      <c r="H8" s="65" t="str">
        <f t="shared" ref="H8:H51" si="8">IFERROR(B8/D8*100-100,"0.00")</f>
        <v>0.00</v>
      </c>
      <c r="I8" s="65" t="str">
        <f t="shared" ref="I8:I51" si="9">IFERROR(C8/E8*100-100,"0.00")</f>
        <v>0.00</v>
      </c>
      <c r="J8" s="65" t="str">
        <f t="shared" ref="J8:J51" si="10">IFERROR(B8/F8*100-100,"0.00")</f>
        <v>0.00</v>
      </c>
      <c r="K8" s="65" t="str">
        <f t="shared" ref="K8:K51" si="11">IFERROR(C8/G8*100-100,"0.00")</f>
        <v>0.00</v>
      </c>
      <c r="N8" s="43" t="s">
        <v>14</v>
      </c>
      <c r="O8" s="44">
        <f t="shared" ref="O8:R8" si="12">SUM(O9:O10)</f>
        <v>0</v>
      </c>
      <c r="P8" s="44">
        <f t="shared" si="12"/>
        <v>0</v>
      </c>
      <c r="Q8" s="44">
        <f t="shared" si="12"/>
        <v>0</v>
      </c>
      <c r="R8" s="44">
        <f t="shared" si="12"/>
        <v>0</v>
      </c>
      <c r="S8" s="65" t="str">
        <f t="shared" si="5"/>
        <v>0.00</v>
      </c>
      <c r="T8" s="65" t="str">
        <f t="shared" si="6"/>
        <v>0.00</v>
      </c>
    </row>
    <row r="9" spans="1:20" ht="31" x14ac:dyDescent="0.35">
      <c r="A9" s="45" t="s">
        <v>15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v>0</v>
      </c>
      <c r="H9" s="65" t="str">
        <f t="shared" si="8"/>
        <v>0.00</v>
      </c>
      <c r="I9" s="65" t="str">
        <f t="shared" si="9"/>
        <v>0.00</v>
      </c>
      <c r="J9" s="65" t="str">
        <f t="shared" si="10"/>
        <v>0.00</v>
      </c>
      <c r="K9" s="65" t="str">
        <f t="shared" si="11"/>
        <v>0.00</v>
      </c>
      <c r="N9" s="45" t="s">
        <v>15</v>
      </c>
      <c r="O9" s="46">
        <v>0</v>
      </c>
      <c r="P9" s="46">
        <v>0</v>
      </c>
      <c r="Q9" s="46">
        <v>0</v>
      </c>
      <c r="R9" s="46">
        <v>0</v>
      </c>
      <c r="S9" s="65" t="str">
        <f t="shared" si="5"/>
        <v>0.00</v>
      </c>
      <c r="T9" s="65" t="str">
        <f t="shared" si="6"/>
        <v>0.00</v>
      </c>
    </row>
    <row r="10" spans="1:20" x14ac:dyDescent="0.35">
      <c r="A10" s="45" t="s">
        <v>16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v>0</v>
      </c>
      <c r="H10" s="65" t="str">
        <f t="shared" si="8"/>
        <v>0.00</v>
      </c>
      <c r="I10" s="65" t="str">
        <f t="shared" si="9"/>
        <v>0.00</v>
      </c>
      <c r="J10" s="65" t="str">
        <f t="shared" si="10"/>
        <v>0.00</v>
      </c>
      <c r="K10" s="65" t="str">
        <f t="shared" si="11"/>
        <v>0.00</v>
      </c>
      <c r="N10" s="45" t="s">
        <v>16</v>
      </c>
      <c r="O10" s="46">
        <v>0</v>
      </c>
      <c r="P10" s="46">
        <v>0</v>
      </c>
      <c r="Q10" s="46">
        <v>0</v>
      </c>
      <c r="R10" s="46">
        <v>0</v>
      </c>
      <c r="S10" s="65" t="str">
        <f t="shared" si="5"/>
        <v>0.00</v>
      </c>
      <c r="T10" s="65" t="str">
        <f t="shared" si="6"/>
        <v>0.00</v>
      </c>
    </row>
    <row r="11" spans="1:20" ht="35.5" x14ac:dyDescent="0.4">
      <c r="A11" s="43" t="s">
        <v>17</v>
      </c>
      <c r="B11" s="44">
        <v>183.07921601716092</v>
      </c>
      <c r="C11" s="44">
        <v>650.03013899999996</v>
      </c>
      <c r="D11" s="44">
        <v>99.170987715670947</v>
      </c>
      <c r="E11" s="44">
        <v>351.36523899999997</v>
      </c>
      <c r="F11" s="44">
        <v>192.50777048377466</v>
      </c>
      <c r="G11" s="44">
        <v>691.86768700000005</v>
      </c>
      <c r="H11" s="65">
        <f t="shared" si="8"/>
        <v>84.609652716235701</v>
      </c>
      <c r="I11" s="65">
        <f t="shared" si="9"/>
        <v>85.0012655918988</v>
      </c>
      <c r="J11" s="65">
        <f t="shared" si="10"/>
        <v>-4.8977526688505435</v>
      </c>
      <c r="K11" s="65">
        <f t="shared" si="11"/>
        <v>-6.0470446569648999</v>
      </c>
      <c r="N11" s="43" t="s">
        <v>17</v>
      </c>
      <c r="O11" s="44">
        <v>385.6816087549679</v>
      </c>
      <c r="P11" s="44">
        <v>1364.270246</v>
      </c>
      <c r="Q11" s="44">
        <v>755.06641203293054</v>
      </c>
      <c r="R11" s="44">
        <v>2712.2444599999999</v>
      </c>
      <c r="S11" s="65">
        <f t="shared" si="5"/>
        <v>-48.920836285570701</v>
      </c>
      <c r="T11" s="65">
        <f t="shared" si="6"/>
        <v>-49.699584011686028</v>
      </c>
    </row>
    <row r="12" spans="1:20" ht="18" x14ac:dyDescent="0.4">
      <c r="A12" s="43" t="s">
        <v>18</v>
      </c>
      <c r="B12" s="44">
        <f t="shared" ref="B12:G12" si="13">B13+B17+B21+B25+B29+B30+B31</f>
        <v>19198.330934220932</v>
      </c>
      <c r="C12" s="44">
        <f t="shared" si="13"/>
        <v>68164.448140142063</v>
      </c>
      <c r="D12" s="44">
        <f t="shared" si="13"/>
        <v>19013.403924588278</v>
      </c>
      <c r="E12" s="44">
        <f t="shared" si="13"/>
        <v>67364.955901420602</v>
      </c>
      <c r="F12" s="44">
        <f t="shared" si="13"/>
        <v>20857.654606163876</v>
      </c>
      <c r="G12" s="44">
        <f t="shared" si="13"/>
        <v>74961.842903000012</v>
      </c>
      <c r="H12" s="65">
        <f t="shared" si="8"/>
        <v>0.97261390104644363</v>
      </c>
      <c r="I12" s="65">
        <f t="shared" si="9"/>
        <v>1.1868073362823992</v>
      </c>
      <c r="J12" s="65">
        <f t="shared" si="10"/>
        <v>-7.9554662462028745</v>
      </c>
      <c r="K12" s="65">
        <f t="shared" si="11"/>
        <v>-9.0678063660384112</v>
      </c>
      <c r="N12" s="43" t="s">
        <v>18</v>
      </c>
      <c r="O12" s="44">
        <f t="shared" ref="O12:R12" si="14">O13+O17+O21+O25+O29+O30+O31</f>
        <v>55966.087893472504</v>
      </c>
      <c r="P12" s="44">
        <f t="shared" si="14"/>
        <v>197968.65280810947</v>
      </c>
      <c r="Q12" s="44">
        <f t="shared" si="14"/>
        <v>56954.647452030498</v>
      </c>
      <c r="R12" s="44">
        <f t="shared" si="14"/>
        <v>204584.55648572237</v>
      </c>
      <c r="S12" s="65">
        <f t="shared" si="5"/>
        <v>-1.7356960367292231</v>
      </c>
      <c r="T12" s="65">
        <f t="shared" si="6"/>
        <v>-3.2338236039212518</v>
      </c>
    </row>
    <row r="13" spans="1:20" x14ac:dyDescent="0.35">
      <c r="A13" s="47" t="s">
        <v>19</v>
      </c>
      <c r="B13" s="48">
        <f t="shared" ref="B13:G13" si="15">SUM(B14:B16)</f>
        <v>2724.5425062006434</v>
      </c>
      <c r="C13" s="48">
        <f t="shared" si="15"/>
        <v>9673.5980333835632</v>
      </c>
      <c r="D13" s="48">
        <f t="shared" si="15"/>
        <v>2172.013158235814</v>
      </c>
      <c r="E13" s="48">
        <f t="shared" si="15"/>
        <v>7695.4958303201001</v>
      </c>
      <c r="F13" s="48">
        <f t="shared" si="15"/>
        <v>3660.6677575023791</v>
      </c>
      <c r="G13" s="48">
        <f t="shared" si="15"/>
        <v>13156.340275999999</v>
      </c>
      <c r="H13" s="65">
        <f t="shared" si="8"/>
        <v>25.438581984172387</v>
      </c>
      <c r="I13" s="65">
        <f t="shared" si="9"/>
        <v>25.704675133079519</v>
      </c>
      <c r="J13" s="65">
        <f t="shared" si="10"/>
        <v>-25.57252701732321</v>
      </c>
      <c r="K13" s="65">
        <f t="shared" si="11"/>
        <v>-26.47196841639699</v>
      </c>
      <c r="N13" s="47" t="s">
        <v>19</v>
      </c>
      <c r="O13" s="48">
        <f t="shared" ref="O13:R13" si="16">SUM(O14:O16)</f>
        <v>7522.7087753160722</v>
      </c>
      <c r="P13" s="48">
        <f t="shared" si="16"/>
        <v>26610.05222576515</v>
      </c>
      <c r="Q13" s="48">
        <f t="shared" si="16"/>
        <v>9461.302235405803</v>
      </c>
      <c r="R13" s="48">
        <f t="shared" si="16"/>
        <v>33985.572875999998</v>
      </c>
      <c r="S13" s="65">
        <f t="shared" si="5"/>
        <v>-20.489710738075615</v>
      </c>
      <c r="T13" s="65">
        <f t="shared" si="6"/>
        <v>-21.701916507764125</v>
      </c>
    </row>
    <row r="14" spans="1:20" x14ac:dyDescent="0.35">
      <c r="A14" s="49" t="s">
        <v>20</v>
      </c>
      <c r="B14" s="50">
        <v>0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65" t="str">
        <f t="shared" si="8"/>
        <v>0.00</v>
      </c>
      <c r="I14" s="65" t="str">
        <f t="shared" si="9"/>
        <v>0.00</v>
      </c>
      <c r="J14" s="65" t="str">
        <f t="shared" si="10"/>
        <v>0.00</v>
      </c>
      <c r="K14" s="65" t="str">
        <f t="shared" si="11"/>
        <v>0.00</v>
      </c>
      <c r="N14" s="49" t="s">
        <v>20</v>
      </c>
      <c r="O14" s="50">
        <v>0</v>
      </c>
      <c r="P14" s="50">
        <v>0</v>
      </c>
      <c r="Q14" s="50">
        <v>0</v>
      </c>
      <c r="R14" s="50">
        <v>0</v>
      </c>
      <c r="S14" s="65" t="str">
        <f t="shared" si="5"/>
        <v>0.00</v>
      </c>
      <c r="T14" s="65" t="str">
        <f t="shared" si="6"/>
        <v>0.00</v>
      </c>
    </row>
    <row r="15" spans="1:20" x14ac:dyDescent="0.35">
      <c r="A15" s="49" t="s">
        <v>21</v>
      </c>
      <c r="B15" s="50">
        <v>2310.813351220771</v>
      </c>
      <c r="C15" s="50">
        <v>8204.6359853119229</v>
      </c>
      <c r="D15" s="50">
        <v>1790.5432698797088</v>
      </c>
      <c r="E15" s="50">
        <v>6343.9386704999997</v>
      </c>
      <c r="F15" s="50">
        <v>3360.4425095278621</v>
      </c>
      <c r="G15" s="50">
        <v>12077.338906999999</v>
      </c>
      <c r="H15" s="65">
        <f t="shared" si="8"/>
        <v>29.056548930873646</v>
      </c>
      <c r="I15" s="65">
        <f t="shared" si="9"/>
        <v>29.330316881283323</v>
      </c>
      <c r="J15" s="65">
        <f t="shared" si="10"/>
        <v>-31.234849438164105</v>
      </c>
      <c r="K15" s="65">
        <f t="shared" si="11"/>
        <v>-32.065862782433513</v>
      </c>
      <c r="N15" s="49" t="s">
        <v>21</v>
      </c>
      <c r="O15" s="50">
        <v>6149.623008174296</v>
      </c>
      <c r="P15" s="50">
        <v>21753.040600645807</v>
      </c>
      <c r="Q15" s="50">
        <v>8584.0639634172367</v>
      </c>
      <c r="R15" s="50">
        <v>30834.479667</v>
      </c>
      <c r="S15" s="65">
        <f t="shared" si="5"/>
        <v>-28.360004837077341</v>
      </c>
      <c r="T15" s="65">
        <f t="shared" si="6"/>
        <v>-29.452220904747179</v>
      </c>
    </row>
    <row r="16" spans="1:20" x14ac:dyDescent="0.35">
      <c r="A16" s="49" t="s">
        <v>22</v>
      </c>
      <c r="B16" s="72">
        <v>413.72915497987259</v>
      </c>
      <c r="C16" s="50">
        <v>1468.962048071641</v>
      </c>
      <c r="D16" s="50">
        <v>381.46988835610529</v>
      </c>
      <c r="E16" s="50">
        <v>1351.5571598201</v>
      </c>
      <c r="F16" s="50">
        <v>300.22524797451712</v>
      </c>
      <c r="G16" s="50">
        <v>1079.0013689999998</v>
      </c>
      <c r="H16" s="65">
        <f t="shared" si="8"/>
        <v>8.4565696031171314</v>
      </c>
      <c r="I16" s="65">
        <f t="shared" si="9"/>
        <v>8.6866387705843096</v>
      </c>
      <c r="J16" s="65">
        <f t="shared" si="10"/>
        <v>37.806249731198363</v>
      </c>
      <c r="K16" s="65">
        <f t="shared" si="11"/>
        <v>36.140888257912962</v>
      </c>
      <c r="N16" s="49" t="s">
        <v>22</v>
      </c>
      <c r="O16" s="72">
        <v>1373.0857671417762</v>
      </c>
      <c r="P16" s="50">
        <v>4857.011625119344</v>
      </c>
      <c r="Q16" s="50">
        <v>877.23827198856657</v>
      </c>
      <c r="R16" s="50">
        <v>3151.0932089999997</v>
      </c>
      <c r="S16" s="65">
        <f t="shared" si="5"/>
        <v>56.523696125249785</v>
      </c>
      <c r="T16" s="65">
        <f t="shared" si="6"/>
        <v>54.137351800542831</v>
      </c>
    </row>
    <row r="17" spans="1:20" x14ac:dyDescent="0.35">
      <c r="A17" s="47" t="s">
        <v>23</v>
      </c>
      <c r="B17" s="48">
        <f t="shared" ref="B17:G17" si="17">SUM(B18:B20)</f>
        <v>15226.216076202651</v>
      </c>
      <c r="C17" s="48">
        <f t="shared" si="17"/>
        <v>54061.294164217426</v>
      </c>
      <c r="D17" s="48">
        <f t="shared" si="17"/>
        <v>15652.52752197245</v>
      </c>
      <c r="E17" s="48">
        <f t="shared" si="17"/>
        <v>55457.288471100495</v>
      </c>
      <c r="F17" s="48">
        <f t="shared" si="17"/>
        <v>15916.479459737891</v>
      </c>
      <c r="G17" s="48">
        <f t="shared" si="17"/>
        <v>57203.393926999997</v>
      </c>
      <c r="H17" s="65">
        <f t="shared" si="8"/>
        <v>-2.7235949284954586</v>
      </c>
      <c r="I17" s="65">
        <f t="shared" si="9"/>
        <v>-2.5172422694458589</v>
      </c>
      <c r="J17" s="65">
        <f t="shared" si="10"/>
        <v>-4.3367843076185295</v>
      </c>
      <c r="K17" s="65">
        <f t="shared" si="11"/>
        <v>-5.4928554882466472</v>
      </c>
      <c r="N17" s="47" t="s">
        <v>23</v>
      </c>
      <c r="O17" s="48">
        <f t="shared" ref="O17:R17" si="18">SUM(O18:O20)</f>
        <v>45184.243715324796</v>
      </c>
      <c r="P17" s="48">
        <f t="shared" si="18"/>
        <v>159830.07198041846</v>
      </c>
      <c r="Q17" s="48">
        <f t="shared" si="18"/>
        <v>43729.832945256756</v>
      </c>
      <c r="R17" s="48">
        <f t="shared" si="18"/>
        <v>157080.21870972239</v>
      </c>
      <c r="S17" s="65">
        <f t="shared" si="5"/>
        <v>3.3259005857368464</v>
      </c>
      <c r="T17" s="65">
        <f t="shared" si="6"/>
        <v>1.7506044321071954</v>
      </c>
    </row>
    <row r="18" spans="1:20" x14ac:dyDescent="0.35">
      <c r="A18" s="49" t="s">
        <v>20</v>
      </c>
      <c r="B18" s="50">
        <v>7544.0807241043631</v>
      </c>
      <c r="C18" s="50">
        <v>26785.562820288211</v>
      </c>
      <c r="D18" s="50">
        <v>7701.2011203923294</v>
      </c>
      <c r="E18" s="50">
        <v>27285.544236100497</v>
      </c>
      <c r="F18" s="50">
        <v>7857.429763653804</v>
      </c>
      <c r="G18" s="50">
        <v>28239.388688999999</v>
      </c>
      <c r="H18" s="65">
        <f t="shared" si="8"/>
        <v>-2.0402063760147797</v>
      </c>
      <c r="I18" s="65">
        <f t="shared" si="9"/>
        <v>-1.8324040432764406</v>
      </c>
      <c r="J18" s="65">
        <f t="shared" si="10"/>
        <v>-3.9879330643068869</v>
      </c>
      <c r="K18" s="65">
        <f t="shared" si="11"/>
        <v>-5.1482200437224463</v>
      </c>
      <c r="N18" s="49" t="s">
        <v>20</v>
      </c>
      <c r="O18" s="50">
        <v>22744.180781805349</v>
      </c>
      <c r="P18" s="50">
        <v>80452.913506631841</v>
      </c>
      <c r="Q18" s="50">
        <v>24866.082582339055</v>
      </c>
      <c r="R18" s="50">
        <v>89320.4804916024</v>
      </c>
      <c r="S18" s="65">
        <f t="shared" si="5"/>
        <v>-8.5333175963984331</v>
      </c>
      <c r="T18" s="65">
        <f t="shared" si="6"/>
        <v>-9.9278093178240994</v>
      </c>
    </row>
    <row r="19" spans="1:20" x14ac:dyDescent="0.35">
      <c r="A19" s="49" t="s">
        <v>21</v>
      </c>
      <c r="B19" s="50">
        <v>490.15237905066681</v>
      </c>
      <c r="C19" s="50">
        <v>1740.3057868437691</v>
      </c>
      <c r="D19" s="50">
        <v>580.87515369178686</v>
      </c>
      <c r="E19" s="50">
        <v>2058.0549000000001</v>
      </c>
      <c r="F19" s="50">
        <v>972.8246467934913</v>
      </c>
      <c r="G19" s="50">
        <v>3496.3053</v>
      </c>
      <c r="H19" s="65">
        <f t="shared" si="8"/>
        <v>-15.618291480454289</v>
      </c>
      <c r="I19" s="65">
        <f t="shared" si="9"/>
        <v>-15.439292370491714</v>
      </c>
      <c r="J19" s="65">
        <f t="shared" si="10"/>
        <v>-49.615546782634603</v>
      </c>
      <c r="K19" s="65">
        <f t="shared" si="11"/>
        <v>-50.224433008073724</v>
      </c>
      <c r="N19" s="49" t="s">
        <v>21</v>
      </c>
      <c r="O19" s="50">
        <v>1906.2804337909431</v>
      </c>
      <c r="P19" s="50">
        <v>6743.0793102847374</v>
      </c>
      <c r="Q19" s="50">
        <v>2396.3606629906881</v>
      </c>
      <c r="R19" s="50">
        <v>8607.8732</v>
      </c>
      <c r="S19" s="65">
        <f t="shared" si="5"/>
        <v>-20.451021282752933</v>
      </c>
      <c r="T19" s="65">
        <f t="shared" si="6"/>
        <v>-21.663816907935669</v>
      </c>
    </row>
    <row r="20" spans="1:20" x14ac:dyDescent="0.35">
      <c r="A20" s="49" t="s">
        <v>22</v>
      </c>
      <c r="B20" s="50">
        <v>7191.9829730476204</v>
      </c>
      <c r="C20" s="50">
        <v>25535.425557085444</v>
      </c>
      <c r="D20" s="50">
        <v>7370.4512478883335</v>
      </c>
      <c r="E20" s="50">
        <v>26113.689334999999</v>
      </c>
      <c r="F20" s="50">
        <v>7086.2250492905969</v>
      </c>
      <c r="G20" s="50">
        <v>25467.699938000002</v>
      </c>
      <c r="H20" s="65">
        <f t="shared" si="8"/>
        <v>-2.4214022837725935</v>
      </c>
      <c r="I20" s="65">
        <f t="shared" si="9"/>
        <v>-2.2144085827792708</v>
      </c>
      <c r="J20" s="65">
        <f t="shared" si="10"/>
        <v>1.4924437626717975</v>
      </c>
      <c r="K20" s="65">
        <f t="shared" si="11"/>
        <v>0.26592750523334985</v>
      </c>
      <c r="N20" s="49" t="s">
        <v>22</v>
      </c>
      <c r="O20" s="50">
        <v>20533.782499728502</v>
      </c>
      <c r="P20" s="50">
        <v>72634.079163501883</v>
      </c>
      <c r="Q20" s="50">
        <v>16467.389699927011</v>
      </c>
      <c r="R20" s="50">
        <v>59151.865018120006</v>
      </c>
      <c r="S20" s="65">
        <f t="shared" si="5"/>
        <v>24.693608846941387</v>
      </c>
      <c r="T20" s="65">
        <f t="shared" si="6"/>
        <v>22.792542790074094</v>
      </c>
    </row>
    <row r="21" spans="1:20" x14ac:dyDescent="0.35">
      <c r="A21" s="47" t="s">
        <v>24</v>
      </c>
      <c r="B21" s="48">
        <f t="shared" ref="B21:G21" si="19">SUM(B22:B24)</f>
        <v>882.94273486268355</v>
      </c>
      <c r="C21" s="48">
        <f t="shared" si="19"/>
        <v>3134.9237841286808</v>
      </c>
      <c r="D21" s="48">
        <f t="shared" si="19"/>
        <v>905.37406713215</v>
      </c>
      <c r="E21" s="48">
        <f t="shared" si="19"/>
        <v>3207.7624999999998</v>
      </c>
      <c r="F21" s="48">
        <f t="shared" si="19"/>
        <v>788.8809609276708</v>
      </c>
      <c r="G21" s="48">
        <f t="shared" si="19"/>
        <v>2835.2166999999999</v>
      </c>
      <c r="H21" s="65">
        <f t="shared" si="8"/>
        <v>-2.4775761846724436</v>
      </c>
      <c r="I21" s="65">
        <f t="shared" si="9"/>
        <v>-2.2707016455027116</v>
      </c>
      <c r="J21" s="65">
        <f t="shared" si="10"/>
        <v>11.923443281531661</v>
      </c>
      <c r="K21" s="65">
        <f t="shared" si="11"/>
        <v>10.570870442766548</v>
      </c>
      <c r="N21" s="47" t="s">
        <v>24</v>
      </c>
      <c r="O21" s="48">
        <f t="shared" ref="O21:R21" si="20">SUM(O22:O24)</f>
        <v>2447.142500427648</v>
      </c>
      <c r="P21" s="48">
        <f t="shared" si="20"/>
        <v>8656.2688634099395</v>
      </c>
      <c r="Q21" s="48">
        <f t="shared" si="20"/>
        <v>2280.3053334124015</v>
      </c>
      <c r="R21" s="48">
        <f t="shared" si="20"/>
        <v>8190.9953999999998</v>
      </c>
      <c r="S21" s="65">
        <f t="shared" si="5"/>
        <v>7.3164398017514714</v>
      </c>
      <c r="T21" s="65">
        <f t="shared" si="6"/>
        <v>5.6803042937850989</v>
      </c>
    </row>
    <row r="22" spans="1:20" x14ac:dyDescent="0.35">
      <c r="A22" s="49" t="s">
        <v>25</v>
      </c>
      <c r="B22" s="50">
        <v>0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  <c r="H22" s="65" t="str">
        <f t="shared" si="8"/>
        <v>0.00</v>
      </c>
      <c r="I22" s="65" t="str">
        <f t="shared" si="9"/>
        <v>0.00</v>
      </c>
      <c r="J22" s="65" t="str">
        <f t="shared" si="10"/>
        <v>0.00</v>
      </c>
      <c r="K22" s="65" t="str">
        <f t="shared" si="11"/>
        <v>0.00</v>
      </c>
      <c r="N22" s="49" t="s">
        <v>25</v>
      </c>
      <c r="O22" s="50">
        <v>0</v>
      </c>
      <c r="P22" s="50">
        <v>0</v>
      </c>
      <c r="Q22" s="50">
        <v>0</v>
      </c>
      <c r="R22" s="50">
        <v>0</v>
      </c>
      <c r="S22" s="65" t="str">
        <f t="shared" si="5"/>
        <v>0.00</v>
      </c>
      <c r="T22" s="65" t="str">
        <f t="shared" si="6"/>
        <v>0.00</v>
      </c>
    </row>
    <row r="23" spans="1:20" x14ac:dyDescent="0.35">
      <c r="A23" s="49" t="s">
        <v>26</v>
      </c>
      <c r="B23" s="50">
        <v>82.861048864112846</v>
      </c>
      <c r="C23" s="50">
        <v>294.20149530122683</v>
      </c>
      <c r="D23" s="50">
        <v>125.92072118342641</v>
      </c>
      <c r="E23" s="50">
        <v>446.14019999999999</v>
      </c>
      <c r="F23" s="50">
        <v>105.7850249025585</v>
      </c>
      <c r="G23" s="50">
        <v>380.18849999999998</v>
      </c>
      <c r="H23" s="65">
        <f t="shared" si="8"/>
        <v>-34.195859041014643</v>
      </c>
      <c r="I23" s="65">
        <f t="shared" si="9"/>
        <v>-34.056268567318781</v>
      </c>
      <c r="J23" s="65">
        <f t="shared" si="10"/>
        <v>-21.670341392424461</v>
      </c>
      <c r="K23" s="65">
        <f t="shared" si="11"/>
        <v>-22.616939938681242</v>
      </c>
      <c r="N23" s="49" t="s">
        <v>26</v>
      </c>
      <c r="O23" s="50">
        <v>283.70495390357263</v>
      </c>
      <c r="P23" s="50">
        <v>1003.548570809212</v>
      </c>
      <c r="Q23" s="50">
        <v>453.48135533677998</v>
      </c>
      <c r="R23" s="50">
        <v>1628.9326000000001</v>
      </c>
      <c r="S23" s="65">
        <f t="shared" si="5"/>
        <v>-37.438452416003329</v>
      </c>
      <c r="T23" s="65">
        <f t="shared" si="6"/>
        <v>-38.392259396784624</v>
      </c>
    </row>
    <row r="24" spans="1:20" x14ac:dyDescent="0.35">
      <c r="A24" s="49" t="s">
        <v>27</v>
      </c>
      <c r="B24" s="50">
        <v>800.08168599857072</v>
      </c>
      <c r="C24" s="50">
        <v>2840.7222888274541</v>
      </c>
      <c r="D24" s="50">
        <v>779.45334594872361</v>
      </c>
      <c r="E24" s="50">
        <v>2761.6223</v>
      </c>
      <c r="F24" s="50">
        <v>683.09593602511234</v>
      </c>
      <c r="G24" s="50">
        <v>2455.0282000000002</v>
      </c>
      <c r="H24" s="65">
        <f t="shared" si="8"/>
        <v>2.6465137595552903</v>
      </c>
      <c r="I24" s="65">
        <f t="shared" si="9"/>
        <v>2.8642580423635025</v>
      </c>
      <c r="J24" s="65">
        <f t="shared" ref="J24" si="21">IFERROR(B24/F24*100-100,"0.00")</f>
        <v>17.125815541253303</v>
      </c>
      <c r="K24" s="65">
        <f t="shared" ref="K24" si="22">IFERROR(C24/G24*100-100,"0.00")</f>
        <v>15.710373055081561</v>
      </c>
      <c r="N24" s="49" t="s">
        <v>27</v>
      </c>
      <c r="O24" s="50">
        <v>2163.4375465240755</v>
      </c>
      <c r="P24" s="50">
        <v>7652.7202926007267</v>
      </c>
      <c r="Q24" s="50">
        <v>1826.8239780756214</v>
      </c>
      <c r="R24" s="50">
        <v>6562.0627999999997</v>
      </c>
      <c r="S24" s="65">
        <f t="shared" si="5"/>
        <v>18.426163247706185</v>
      </c>
      <c r="T24" s="65">
        <f t="shared" si="6"/>
        <v>16.620650027926075</v>
      </c>
    </row>
    <row r="25" spans="1:20" x14ac:dyDescent="0.35">
      <c r="A25" s="47" t="s">
        <v>28</v>
      </c>
      <c r="B25" s="48">
        <f t="shared" ref="B25:G25" si="23">SUM(B26:B28)</f>
        <v>0</v>
      </c>
      <c r="C25" s="48">
        <f t="shared" si="23"/>
        <v>0</v>
      </c>
      <c r="D25" s="48">
        <f t="shared" si="23"/>
        <v>0</v>
      </c>
      <c r="E25" s="48">
        <f t="shared" si="23"/>
        <v>0</v>
      </c>
      <c r="F25" s="48">
        <f t="shared" si="23"/>
        <v>0</v>
      </c>
      <c r="G25" s="48">
        <f t="shared" si="23"/>
        <v>0</v>
      </c>
      <c r="H25" s="65" t="str">
        <f t="shared" si="8"/>
        <v>0.00</v>
      </c>
      <c r="I25" s="65" t="str">
        <f t="shared" si="9"/>
        <v>0.00</v>
      </c>
      <c r="J25" s="65" t="str">
        <f t="shared" si="10"/>
        <v>0.00</v>
      </c>
      <c r="K25" s="65" t="str">
        <f t="shared" si="11"/>
        <v>0.00</v>
      </c>
      <c r="N25" s="47" t="s">
        <v>28</v>
      </c>
      <c r="O25" s="48">
        <f t="shared" ref="O25:R25" si="24">SUM(O26:O28)</f>
        <v>0</v>
      </c>
      <c r="P25" s="48">
        <f t="shared" si="24"/>
        <v>0</v>
      </c>
      <c r="Q25" s="48">
        <f t="shared" si="24"/>
        <v>0</v>
      </c>
      <c r="R25" s="48">
        <f t="shared" si="24"/>
        <v>0</v>
      </c>
      <c r="S25" s="65" t="str">
        <f t="shared" si="5"/>
        <v>0.00</v>
      </c>
      <c r="T25" s="65" t="str">
        <f t="shared" si="6"/>
        <v>0.00</v>
      </c>
    </row>
    <row r="26" spans="1:20" x14ac:dyDescent="0.35">
      <c r="A26" s="49" t="s">
        <v>29</v>
      </c>
      <c r="B26" s="50">
        <v>0</v>
      </c>
      <c r="C26" s="50">
        <v>0</v>
      </c>
      <c r="D26" s="50">
        <v>0</v>
      </c>
      <c r="E26" s="50">
        <v>0</v>
      </c>
      <c r="F26" s="50">
        <v>0</v>
      </c>
      <c r="G26" s="50">
        <v>0</v>
      </c>
      <c r="H26" s="65" t="str">
        <f t="shared" si="8"/>
        <v>0.00</v>
      </c>
      <c r="I26" s="65" t="str">
        <f t="shared" si="9"/>
        <v>0.00</v>
      </c>
      <c r="J26" s="65" t="str">
        <f t="shared" si="10"/>
        <v>0.00</v>
      </c>
      <c r="K26" s="65" t="str">
        <f t="shared" si="11"/>
        <v>0.00</v>
      </c>
      <c r="N26" s="49" t="s">
        <v>29</v>
      </c>
      <c r="O26" s="50">
        <v>0</v>
      </c>
      <c r="P26" s="50">
        <v>0</v>
      </c>
      <c r="Q26" s="50">
        <v>0</v>
      </c>
      <c r="R26" s="50">
        <v>0</v>
      </c>
      <c r="S26" s="65" t="str">
        <f t="shared" si="5"/>
        <v>0.00</v>
      </c>
      <c r="T26" s="65" t="str">
        <f t="shared" si="6"/>
        <v>0.00</v>
      </c>
    </row>
    <row r="27" spans="1:20" x14ac:dyDescent="0.35">
      <c r="A27" s="49" t="s">
        <v>30</v>
      </c>
      <c r="B27" s="50">
        <v>0</v>
      </c>
      <c r="C27" s="50">
        <v>0</v>
      </c>
      <c r="D27" s="50">
        <v>0</v>
      </c>
      <c r="E27" s="50">
        <v>0</v>
      </c>
      <c r="F27" s="50">
        <v>0</v>
      </c>
      <c r="G27" s="50">
        <v>0</v>
      </c>
      <c r="H27" s="65" t="str">
        <f t="shared" si="8"/>
        <v>0.00</v>
      </c>
      <c r="I27" s="65" t="str">
        <f t="shared" si="9"/>
        <v>0.00</v>
      </c>
      <c r="J27" s="65" t="str">
        <f t="shared" si="10"/>
        <v>0.00</v>
      </c>
      <c r="K27" s="65" t="str">
        <f t="shared" si="11"/>
        <v>0.00</v>
      </c>
      <c r="N27" s="49" t="s">
        <v>30</v>
      </c>
      <c r="O27" s="50">
        <v>0</v>
      </c>
      <c r="P27" s="50">
        <v>0</v>
      </c>
      <c r="Q27" s="50">
        <v>0</v>
      </c>
      <c r="R27" s="50">
        <v>0</v>
      </c>
      <c r="S27" s="65" t="str">
        <f t="shared" si="5"/>
        <v>0.00</v>
      </c>
      <c r="T27" s="65" t="str">
        <f t="shared" si="6"/>
        <v>0.00</v>
      </c>
    </row>
    <row r="28" spans="1:20" x14ac:dyDescent="0.35">
      <c r="A28" s="49" t="s">
        <v>31</v>
      </c>
      <c r="B28" s="50">
        <v>0</v>
      </c>
      <c r="C28" s="50">
        <v>0</v>
      </c>
      <c r="D28" s="50">
        <v>0</v>
      </c>
      <c r="E28" s="50">
        <v>0</v>
      </c>
      <c r="F28" s="50">
        <v>0</v>
      </c>
      <c r="G28" s="50">
        <v>0</v>
      </c>
      <c r="H28" s="65" t="str">
        <f t="shared" si="8"/>
        <v>0.00</v>
      </c>
      <c r="I28" s="65" t="str">
        <f t="shared" si="9"/>
        <v>0.00</v>
      </c>
      <c r="J28" s="65" t="str">
        <f t="shared" si="10"/>
        <v>0.00</v>
      </c>
      <c r="K28" s="65" t="str">
        <f t="shared" si="11"/>
        <v>0.00</v>
      </c>
      <c r="N28" s="49" t="s">
        <v>31</v>
      </c>
      <c r="O28" s="50">
        <v>0</v>
      </c>
      <c r="P28" s="50">
        <v>0</v>
      </c>
      <c r="Q28" s="50">
        <v>0</v>
      </c>
      <c r="R28" s="50">
        <v>0</v>
      </c>
      <c r="S28" s="65" t="str">
        <f t="shared" si="5"/>
        <v>0.00</v>
      </c>
      <c r="T28" s="65" t="str">
        <f t="shared" si="6"/>
        <v>0.00</v>
      </c>
    </row>
    <row r="29" spans="1:20" x14ac:dyDescent="0.35">
      <c r="A29" s="47" t="s">
        <v>32</v>
      </c>
      <c r="B29" s="48">
        <v>364.62961695495329</v>
      </c>
      <c r="C29" s="48">
        <v>1294.6321584123889</v>
      </c>
      <c r="D29" s="48">
        <v>283.48917724786116</v>
      </c>
      <c r="E29" s="48">
        <v>1004.4091</v>
      </c>
      <c r="F29" s="48">
        <v>491.62642799593203</v>
      </c>
      <c r="G29" s="48">
        <v>1766.8920000000001</v>
      </c>
      <c r="H29" s="65">
        <f t="shared" si="8"/>
        <v>28.622059048183388</v>
      </c>
      <c r="I29" s="65">
        <f t="shared" si="9"/>
        <v>28.894905314217965</v>
      </c>
      <c r="J29" s="65">
        <f t="shared" si="10"/>
        <v>-25.831973996733467</v>
      </c>
      <c r="K29" s="65">
        <f t="shared" si="11"/>
        <v>-26.72828002999681</v>
      </c>
      <c r="N29" s="47" t="s">
        <v>32</v>
      </c>
      <c r="O29" s="48">
        <v>811.99290240398909</v>
      </c>
      <c r="P29" s="48">
        <v>2872.259738515922</v>
      </c>
      <c r="Q29" s="48">
        <v>1483.2069379555412</v>
      </c>
      <c r="R29" s="48">
        <v>5327.7695000000003</v>
      </c>
      <c r="S29" s="65">
        <f t="shared" si="5"/>
        <v>-45.254240549653602</v>
      </c>
      <c r="T29" s="65">
        <f t="shared" si="6"/>
        <v>-46.088888820811</v>
      </c>
    </row>
    <row r="30" spans="1:20" x14ac:dyDescent="0.35">
      <c r="A30" s="47" t="s">
        <v>33</v>
      </c>
      <c r="B30" s="48">
        <v>0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  <c r="H30" s="65" t="str">
        <f t="shared" si="8"/>
        <v>0.00</v>
      </c>
      <c r="I30" s="65" t="str">
        <f t="shared" si="9"/>
        <v>0.00</v>
      </c>
      <c r="J30" s="65" t="str">
        <f t="shared" si="10"/>
        <v>0.00</v>
      </c>
      <c r="K30" s="65" t="str">
        <f t="shared" si="11"/>
        <v>0.00</v>
      </c>
      <c r="N30" s="47" t="s">
        <v>33</v>
      </c>
      <c r="O30" s="48">
        <v>0</v>
      </c>
      <c r="P30" s="48">
        <v>0</v>
      </c>
      <c r="Q30" s="48">
        <v>0</v>
      </c>
      <c r="R30" s="48">
        <v>0</v>
      </c>
      <c r="S30" s="65" t="str">
        <f t="shared" si="5"/>
        <v>0.00</v>
      </c>
      <c r="T30" s="65" t="str">
        <f t="shared" si="6"/>
        <v>0.00</v>
      </c>
    </row>
    <row r="31" spans="1:20" ht="31" x14ac:dyDescent="0.35">
      <c r="A31" s="47" t="s">
        <v>34</v>
      </c>
      <c r="B31" s="48">
        <v>0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65" t="str">
        <f t="shared" si="8"/>
        <v>0.00</v>
      </c>
      <c r="I31" s="65" t="str">
        <f t="shared" si="9"/>
        <v>0.00</v>
      </c>
      <c r="J31" s="65" t="str">
        <f t="shared" si="10"/>
        <v>0.00</v>
      </c>
      <c r="K31" s="65" t="str">
        <f t="shared" si="11"/>
        <v>0.00</v>
      </c>
      <c r="N31" s="47" t="s">
        <v>34</v>
      </c>
      <c r="O31" s="48">
        <v>0</v>
      </c>
      <c r="P31" s="48">
        <v>0</v>
      </c>
      <c r="Q31" s="48">
        <v>0</v>
      </c>
      <c r="R31" s="48">
        <v>0</v>
      </c>
      <c r="S31" s="65" t="str">
        <f t="shared" si="5"/>
        <v>0.00</v>
      </c>
      <c r="T31" s="65" t="str">
        <f t="shared" si="6"/>
        <v>0.00</v>
      </c>
    </row>
    <row r="32" spans="1:20" ht="18" x14ac:dyDescent="0.4">
      <c r="A32" s="43" t="s">
        <v>35</v>
      </c>
      <c r="B32" s="44">
        <f t="shared" ref="B32:G32" si="25">B33+B36</f>
        <v>18565.0923271026</v>
      </c>
      <c r="C32" s="44">
        <f t="shared" si="25"/>
        <v>65916.108930700007</v>
      </c>
      <c r="D32" s="44">
        <f t="shared" si="25"/>
        <v>12104.011386581946</v>
      </c>
      <c r="E32" s="44">
        <f t="shared" si="25"/>
        <v>42884.808870699992</v>
      </c>
      <c r="F32" s="44">
        <f t="shared" si="25"/>
        <v>14116.411686677398</v>
      </c>
      <c r="G32" s="44">
        <f t="shared" si="25"/>
        <v>50733.999348999983</v>
      </c>
      <c r="H32" s="65">
        <f t="shared" si="8"/>
        <v>53.379666741582611</v>
      </c>
      <c r="I32" s="65">
        <f t="shared" si="9"/>
        <v>53.705031377056201</v>
      </c>
      <c r="J32" s="65">
        <f t="shared" si="10"/>
        <v>31.514245540343069</v>
      </c>
      <c r="K32" s="65">
        <f t="shared" si="11"/>
        <v>29.924921702430851</v>
      </c>
      <c r="N32" s="43" t="s">
        <v>35</v>
      </c>
      <c r="O32" s="44">
        <f t="shared" ref="O32:R32" si="26">O33+O36</f>
        <v>43935.164355291447</v>
      </c>
      <c r="P32" s="44">
        <f t="shared" si="26"/>
        <v>155411.70779839999</v>
      </c>
      <c r="Q32" s="44">
        <f t="shared" si="26"/>
        <v>45101.026271565926</v>
      </c>
      <c r="R32" s="44">
        <f t="shared" si="26"/>
        <v>162005.62850626998</v>
      </c>
      <c r="S32" s="65">
        <f t="shared" si="5"/>
        <v>-2.5850008584161657</v>
      </c>
      <c r="T32" s="65">
        <f t="shared" si="6"/>
        <v>-4.0701800108227673</v>
      </c>
    </row>
    <row r="33" spans="1:20" x14ac:dyDescent="0.35">
      <c r="A33" s="47" t="s">
        <v>36</v>
      </c>
      <c r="B33" s="48">
        <f t="shared" ref="B33:G33" si="27">SUM(B34:B35)</f>
        <v>379.49532042946799</v>
      </c>
      <c r="C33" s="48">
        <f t="shared" si="27"/>
        <v>1347.413438046915</v>
      </c>
      <c r="D33" s="48">
        <f t="shared" si="27"/>
        <v>180.58636118135669</v>
      </c>
      <c r="E33" s="48">
        <f t="shared" si="27"/>
        <v>639.82190172944195</v>
      </c>
      <c r="F33" s="48">
        <f t="shared" si="27"/>
        <v>225.61805520046451</v>
      </c>
      <c r="G33" s="48">
        <f t="shared" si="27"/>
        <v>810.86514899999986</v>
      </c>
      <c r="H33" s="65">
        <f t="shared" si="8"/>
        <v>110.146169371204</v>
      </c>
      <c r="I33" s="65">
        <f t="shared" si="9"/>
        <v>110.59195291765559</v>
      </c>
      <c r="J33" s="65">
        <f t="shared" si="10"/>
        <v>68.202549256211597</v>
      </c>
      <c r="K33" s="65">
        <f t="shared" si="11"/>
        <v>66.169854470698823</v>
      </c>
      <c r="N33" s="47" t="s">
        <v>36</v>
      </c>
      <c r="O33" s="48">
        <f t="shared" ref="O33:R33" si="28">SUM(O34:O35)</f>
        <v>744.2305719082317</v>
      </c>
      <c r="P33" s="48">
        <f t="shared" si="28"/>
        <v>2632.564276776357</v>
      </c>
      <c r="Q33" s="48">
        <f t="shared" si="28"/>
        <v>768.22732492186287</v>
      </c>
      <c r="R33" s="48">
        <f t="shared" si="28"/>
        <v>2759.5192592795006</v>
      </c>
      <c r="S33" s="65">
        <f t="shared" si="5"/>
        <v>-3.1236526266586395</v>
      </c>
      <c r="T33" s="65">
        <f t="shared" si="6"/>
        <v>-4.6006195490837456</v>
      </c>
    </row>
    <row r="34" spans="1:20" ht="46.5" x14ac:dyDescent="0.35">
      <c r="A34" s="49" t="s">
        <v>92</v>
      </c>
      <c r="B34" s="50">
        <v>0</v>
      </c>
      <c r="C34" s="50">
        <v>0</v>
      </c>
      <c r="D34" s="50">
        <v>0</v>
      </c>
      <c r="E34" s="50">
        <v>0</v>
      </c>
      <c r="F34" s="50">
        <v>0</v>
      </c>
      <c r="G34" s="50">
        <v>0</v>
      </c>
      <c r="H34" s="65" t="str">
        <f t="shared" si="8"/>
        <v>0.00</v>
      </c>
      <c r="I34" s="65" t="str">
        <f t="shared" si="9"/>
        <v>0.00</v>
      </c>
      <c r="J34" s="65" t="str">
        <f t="shared" si="10"/>
        <v>0.00</v>
      </c>
      <c r="K34" s="65" t="str">
        <f t="shared" si="11"/>
        <v>0.00</v>
      </c>
      <c r="N34" s="49" t="s">
        <v>92</v>
      </c>
      <c r="O34" s="50">
        <v>0</v>
      </c>
      <c r="P34" s="50">
        <v>0</v>
      </c>
      <c r="Q34" s="50">
        <v>0</v>
      </c>
      <c r="R34" s="50">
        <v>0</v>
      </c>
      <c r="S34" s="65" t="str">
        <f t="shared" si="5"/>
        <v>0.00</v>
      </c>
      <c r="T34" s="65" t="str">
        <f t="shared" si="6"/>
        <v>0.00</v>
      </c>
    </row>
    <row r="35" spans="1:20" x14ac:dyDescent="0.35">
      <c r="A35" s="49" t="s">
        <v>37</v>
      </c>
      <c r="B35" s="50">
        <v>379.49532042946799</v>
      </c>
      <c r="C35" s="50">
        <v>1347.413438046915</v>
      </c>
      <c r="D35" s="50">
        <v>180.58636118135669</v>
      </c>
      <c r="E35" s="50">
        <v>639.82190172944195</v>
      </c>
      <c r="F35" s="50">
        <v>225.61805520046451</v>
      </c>
      <c r="G35" s="50">
        <v>810.86514899999986</v>
      </c>
      <c r="H35" s="65">
        <f t="shared" si="8"/>
        <v>110.146169371204</v>
      </c>
      <c r="I35" s="65">
        <f t="shared" si="9"/>
        <v>110.59195291765559</v>
      </c>
      <c r="J35" s="65">
        <f t="shared" si="10"/>
        <v>68.202549256211597</v>
      </c>
      <c r="K35" s="65">
        <f t="shared" si="11"/>
        <v>66.169854470698823</v>
      </c>
      <c r="N35" s="49" t="s">
        <v>37</v>
      </c>
      <c r="O35" s="50">
        <v>744.2305719082317</v>
      </c>
      <c r="P35" s="50">
        <v>2632.564276776357</v>
      </c>
      <c r="Q35" s="50">
        <v>768.22732492186287</v>
      </c>
      <c r="R35" s="50">
        <v>2759.5192592795006</v>
      </c>
      <c r="S35" s="65">
        <f t="shared" si="5"/>
        <v>-3.1236526266586395</v>
      </c>
      <c r="T35" s="65">
        <f t="shared" si="6"/>
        <v>-4.6006195490837456</v>
      </c>
    </row>
    <row r="36" spans="1:20" x14ac:dyDescent="0.35">
      <c r="A36" s="47" t="s">
        <v>38</v>
      </c>
      <c r="B36" s="48">
        <f t="shared" ref="B36:G36" si="29">SUM(B37:B39)</f>
        <v>18185.597006673132</v>
      </c>
      <c r="C36" s="48">
        <f t="shared" si="29"/>
        <v>64568.695492653096</v>
      </c>
      <c r="D36" s="48">
        <f t="shared" si="29"/>
        <v>11923.425025400589</v>
      </c>
      <c r="E36" s="48">
        <f t="shared" si="29"/>
        <v>42244.986968970552</v>
      </c>
      <c r="F36" s="48">
        <f t="shared" si="29"/>
        <v>13890.793631476934</v>
      </c>
      <c r="G36" s="48">
        <f t="shared" si="29"/>
        <v>49923.134199999986</v>
      </c>
      <c r="H36" s="65">
        <f t="shared" si="8"/>
        <v>52.519909069182518</v>
      </c>
      <c r="I36" s="65">
        <f t="shared" si="9"/>
        <v>52.843449898752681</v>
      </c>
      <c r="J36" s="65">
        <f t="shared" si="10"/>
        <v>30.918344114364004</v>
      </c>
      <c r="K36" s="65">
        <f t="shared" si="11"/>
        <v>29.336221628194806</v>
      </c>
      <c r="N36" s="47" t="s">
        <v>38</v>
      </c>
      <c r="O36" s="48">
        <f t="shared" ref="O36:R36" si="30">SUM(O37:O39)</f>
        <v>43190.933783383218</v>
      </c>
      <c r="P36" s="48">
        <f t="shared" si="30"/>
        <v>152779.14352162363</v>
      </c>
      <c r="Q36" s="48">
        <f t="shared" si="30"/>
        <v>44332.798946644063</v>
      </c>
      <c r="R36" s="48">
        <f t="shared" si="30"/>
        <v>159246.10924699047</v>
      </c>
      <c r="S36" s="65">
        <f t="shared" si="5"/>
        <v>-2.5756667532657218</v>
      </c>
      <c r="T36" s="65">
        <f t="shared" si="6"/>
        <v>-4.0609882124884962</v>
      </c>
    </row>
    <row r="37" spans="1:20" x14ac:dyDescent="0.35">
      <c r="A37" s="49" t="s">
        <v>93</v>
      </c>
      <c r="B37" s="50">
        <v>99.666815557039172</v>
      </c>
      <c r="C37" s="50">
        <v>353.87104762430693</v>
      </c>
      <c r="D37" s="50">
        <v>148.78831977833025</v>
      </c>
      <c r="E37" s="50">
        <v>527.16066203967364</v>
      </c>
      <c r="F37" s="50">
        <v>315.56983581097745</v>
      </c>
      <c r="G37" s="50">
        <v>1134.1494</v>
      </c>
      <c r="H37" s="65">
        <f t="shared" si="8"/>
        <v>-33.014355088137236</v>
      </c>
      <c r="I37" s="65">
        <f t="shared" si="9"/>
        <v>-32.87225828742227</v>
      </c>
      <c r="J37" s="65">
        <f t="shared" si="10"/>
        <v>-68.416875047354523</v>
      </c>
      <c r="K37" s="65">
        <f t="shared" si="11"/>
        <v>-68.798550911872198</v>
      </c>
      <c r="N37" s="49" t="s">
        <v>93</v>
      </c>
      <c r="O37" s="50">
        <v>414.22906600423033</v>
      </c>
      <c r="P37" s="50">
        <v>1465.2510696639806</v>
      </c>
      <c r="Q37" s="50">
        <v>1249.3318591780881</v>
      </c>
      <c r="R37" s="50">
        <v>4487.6759974452261</v>
      </c>
      <c r="S37" s="65">
        <f t="shared" si="5"/>
        <v>-66.843952392541723</v>
      </c>
      <c r="T37" s="65">
        <f t="shared" si="6"/>
        <v>-67.349446116472564</v>
      </c>
    </row>
    <row r="38" spans="1:20" ht="31" x14ac:dyDescent="0.35">
      <c r="A38" s="49" t="s">
        <v>94</v>
      </c>
      <c r="B38" s="50">
        <v>280.63758092060209</v>
      </c>
      <c r="C38" s="50">
        <v>996.41504755702749</v>
      </c>
      <c r="D38" s="50">
        <v>346.37142496331893</v>
      </c>
      <c r="E38" s="50">
        <v>1227.202444165792</v>
      </c>
      <c r="F38" s="50">
        <v>270.48749659153873</v>
      </c>
      <c r="G38" s="50">
        <v>972.12469999999996</v>
      </c>
      <c r="H38" s="65">
        <f t="shared" si="8"/>
        <v>-18.977848432409843</v>
      </c>
      <c r="I38" s="65">
        <f t="shared" si="9"/>
        <v>-18.805975958240978</v>
      </c>
      <c r="J38" s="65">
        <f t="shared" si="10"/>
        <v>3.7525151650136905</v>
      </c>
      <c r="K38" s="65">
        <f t="shared" si="11"/>
        <v>2.4986863883849111</v>
      </c>
      <c r="N38" s="49" t="s">
        <v>94</v>
      </c>
      <c r="O38" s="50">
        <v>1256.564839100198</v>
      </c>
      <c r="P38" s="50">
        <v>4444.84254172282</v>
      </c>
      <c r="Q38" s="50">
        <v>1304.9963081929793</v>
      </c>
      <c r="R38" s="50">
        <v>4687.6260827007818</v>
      </c>
      <c r="S38" s="65">
        <f t="shared" si="5"/>
        <v>-3.7112341842440912</v>
      </c>
      <c r="T38" s="65">
        <f t="shared" si="6"/>
        <v>-5.1792428981042349</v>
      </c>
    </row>
    <row r="39" spans="1:20" x14ac:dyDescent="0.35">
      <c r="A39" s="51" t="s">
        <v>39</v>
      </c>
      <c r="B39" s="52">
        <f t="shared" ref="B39:G39" si="31">SUM(B40:B41)</f>
        <v>17805.292610195491</v>
      </c>
      <c r="C39" s="52">
        <f t="shared" si="31"/>
        <v>63218.409397471762</v>
      </c>
      <c r="D39" s="52">
        <f t="shared" si="31"/>
        <v>11428.265280658939</v>
      </c>
      <c r="E39" s="52">
        <f t="shared" si="31"/>
        <v>40490.623862765089</v>
      </c>
      <c r="F39" s="52">
        <f t="shared" si="31"/>
        <v>13304.736299074419</v>
      </c>
      <c r="G39" s="52">
        <f t="shared" si="31"/>
        <v>47816.860099999984</v>
      </c>
      <c r="H39" s="65">
        <f t="shared" si="8"/>
        <v>55.800483913590597</v>
      </c>
      <c r="I39" s="65">
        <f t="shared" si="9"/>
        <v>56.130983834030246</v>
      </c>
      <c r="J39" s="65">
        <f t="shared" si="10"/>
        <v>33.826723130425108</v>
      </c>
      <c r="K39" s="65">
        <f t="shared" si="11"/>
        <v>32.2094534548323</v>
      </c>
      <c r="N39" s="51" t="s">
        <v>39</v>
      </c>
      <c r="O39" s="52">
        <f t="shared" ref="O39:R39" si="32">SUM(O40:O41)</f>
        <v>41520.139878278787</v>
      </c>
      <c r="P39" s="52">
        <f t="shared" si="32"/>
        <v>146869.04991023682</v>
      </c>
      <c r="Q39" s="52">
        <f t="shared" si="32"/>
        <v>41778.470779272997</v>
      </c>
      <c r="R39" s="52">
        <f t="shared" si="32"/>
        <v>150070.80716684446</v>
      </c>
      <c r="S39" s="65">
        <f t="shared" si="5"/>
        <v>-0.61833498492332239</v>
      </c>
      <c r="T39" s="65">
        <f t="shared" si="6"/>
        <v>-2.1334977248759799</v>
      </c>
    </row>
    <row r="40" spans="1:20" x14ac:dyDescent="0.35">
      <c r="A40" s="53" t="s">
        <v>40</v>
      </c>
      <c r="B40" s="50">
        <v>43.953529814706933</v>
      </c>
      <c r="C40" s="50">
        <v>156.05877999999998</v>
      </c>
      <c r="D40" s="50">
        <v>52.319169705849205</v>
      </c>
      <c r="E40" s="50">
        <v>185.36810000000003</v>
      </c>
      <c r="F40" s="50">
        <v>59.223793013142704</v>
      </c>
      <c r="G40" s="50">
        <v>212.84870000000001</v>
      </c>
      <c r="H40" s="65">
        <f t="shared" ref="H40" si="33">IFERROR(B40/D40*100-100,"0.00")</f>
        <v>-15.989626628587345</v>
      </c>
      <c r="I40" s="65">
        <f t="shared" ref="I40" si="34">IFERROR(C40/E40*100-100,"0.00")</f>
        <v>-15.811415232718048</v>
      </c>
      <c r="J40" s="65">
        <f t="shared" ref="J40" si="35">IFERROR(B40/F40*100-100,"0.00")</f>
        <v>-25.784000688789149</v>
      </c>
      <c r="K40" s="65">
        <f t="shared" ref="K40" si="36">IFERROR(C40/G40*100-100,"0.00")</f>
        <v>-26.68088647006067</v>
      </c>
      <c r="N40" s="53" t="s">
        <v>40</v>
      </c>
      <c r="O40" s="50">
        <v>111.95675511784165</v>
      </c>
      <c r="P40" s="50">
        <v>396.02424999999999</v>
      </c>
      <c r="Q40" s="50">
        <v>160.7633196834542</v>
      </c>
      <c r="R40" s="50">
        <v>577.47161870000002</v>
      </c>
      <c r="S40" s="65">
        <f t="shared" si="5"/>
        <v>-30.35926644318711</v>
      </c>
      <c r="T40" s="65">
        <f t="shared" si="6"/>
        <v>-31.421001972092242</v>
      </c>
    </row>
    <row r="41" spans="1:20" x14ac:dyDescent="0.35">
      <c r="A41" s="53" t="s">
        <v>41</v>
      </c>
      <c r="B41" s="50">
        <v>17761.339080380785</v>
      </c>
      <c r="C41" s="50">
        <v>63062.350617471762</v>
      </c>
      <c r="D41" s="50">
        <v>11375.946110953089</v>
      </c>
      <c r="E41" s="50">
        <v>40305.255762765089</v>
      </c>
      <c r="F41" s="50">
        <v>13245.512506061275</v>
      </c>
      <c r="G41" s="50">
        <v>47604.011399999981</v>
      </c>
      <c r="H41" s="65">
        <f t="shared" si="8"/>
        <v>56.130654164049332</v>
      </c>
      <c r="I41" s="65">
        <f t="shared" si="9"/>
        <v>56.461854475391249</v>
      </c>
      <c r="J41" s="65">
        <f t="shared" si="10"/>
        <v>34.09325665770217</v>
      </c>
      <c r="K41" s="65">
        <f t="shared" si="11"/>
        <v>32.472765976759234</v>
      </c>
      <c r="N41" s="53" t="s">
        <v>41</v>
      </c>
      <c r="O41" s="50">
        <v>41408.183123160947</v>
      </c>
      <c r="P41" s="50">
        <v>146473.02566023683</v>
      </c>
      <c r="Q41" s="50">
        <v>41617.707459589539</v>
      </c>
      <c r="R41" s="50">
        <v>149493.33554814447</v>
      </c>
      <c r="S41" s="65">
        <f t="shared" si="5"/>
        <v>-0.50344997170263639</v>
      </c>
      <c r="T41" s="65">
        <f t="shared" si="6"/>
        <v>-2.0203642368625481</v>
      </c>
    </row>
    <row r="42" spans="1:20" ht="18" x14ac:dyDescent="0.4">
      <c r="A42" s="43" t="s">
        <v>42</v>
      </c>
      <c r="B42" s="44">
        <f t="shared" ref="B42:G42" si="37">SUM(B43:B44)</f>
        <v>3952.4744175342057</v>
      </c>
      <c r="C42" s="44">
        <f t="shared" si="37"/>
        <v>14033.419800000001</v>
      </c>
      <c r="D42" s="44">
        <f t="shared" si="37"/>
        <v>2553.8838114922096</v>
      </c>
      <c r="E42" s="44">
        <f t="shared" si="37"/>
        <v>9048.4729099999986</v>
      </c>
      <c r="F42" s="44">
        <f t="shared" si="37"/>
        <v>1409.1769221520135</v>
      </c>
      <c r="G42" s="44">
        <f t="shared" si="37"/>
        <v>5064.5434999999998</v>
      </c>
      <c r="H42" s="65">
        <f t="shared" si="8"/>
        <v>54.763282485619953</v>
      </c>
      <c r="I42" s="65">
        <f t="shared" si="9"/>
        <v>55.091582188314305</v>
      </c>
      <c r="J42" s="65">
        <f t="shared" si="10"/>
        <v>180.48106347769414</v>
      </c>
      <c r="K42" s="65">
        <f t="shared" si="11"/>
        <v>177.091504890816</v>
      </c>
      <c r="N42" s="43" t="s">
        <v>42</v>
      </c>
      <c r="O42" s="44">
        <f t="shared" ref="O42:R42" si="38">SUM(O43:O44)</f>
        <v>8544.2904196618001</v>
      </c>
      <c r="P42" s="44">
        <f t="shared" si="38"/>
        <v>30223.68951</v>
      </c>
      <c r="Q42" s="44">
        <f t="shared" si="38"/>
        <v>4329.2387479479212</v>
      </c>
      <c r="R42" s="44">
        <f t="shared" si="38"/>
        <v>15550.888800000001</v>
      </c>
      <c r="S42" s="65">
        <f t="shared" si="5"/>
        <v>97.362421365923353</v>
      </c>
      <c r="T42" s="65">
        <f t="shared" si="6"/>
        <v>94.353453996790194</v>
      </c>
    </row>
    <row r="43" spans="1:20" x14ac:dyDescent="0.35">
      <c r="A43" s="45" t="s">
        <v>43</v>
      </c>
      <c r="B43" s="50">
        <v>3952.4744175342057</v>
      </c>
      <c r="C43" s="46">
        <v>14033.419800000001</v>
      </c>
      <c r="D43" s="46">
        <v>2553.8838114922096</v>
      </c>
      <c r="E43" s="46">
        <v>9048.4729099999986</v>
      </c>
      <c r="F43" s="46">
        <v>1409.1769221520135</v>
      </c>
      <c r="G43" s="46">
        <v>5064.5434999999998</v>
      </c>
      <c r="H43" s="65">
        <f t="shared" si="8"/>
        <v>54.763282485619953</v>
      </c>
      <c r="I43" s="65">
        <f t="shared" si="9"/>
        <v>55.091582188314305</v>
      </c>
      <c r="J43" s="65">
        <f t="shared" si="10"/>
        <v>180.48106347769414</v>
      </c>
      <c r="K43" s="65">
        <f t="shared" si="11"/>
        <v>177.091504890816</v>
      </c>
      <c r="N43" s="45" t="s">
        <v>43</v>
      </c>
      <c r="O43" s="50">
        <v>8544.2904196618001</v>
      </c>
      <c r="P43" s="46">
        <v>30223.68951</v>
      </c>
      <c r="Q43" s="46">
        <v>4329.2387479479212</v>
      </c>
      <c r="R43" s="46">
        <v>15550.888800000001</v>
      </c>
      <c r="S43" s="65">
        <f t="shared" si="5"/>
        <v>97.362421365923353</v>
      </c>
      <c r="T43" s="65">
        <f t="shared" si="6"/>
        <v>94.353453996790194</v>
      </c>
    </row>
    <row r="44" spans="1:20" ht="31" x14ac:dyDescent="0.35">
      <c r="A44" s="45" t="s">
        <v>44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46">
        <v>0</v>
      </c>
      <c r="H44" s="65" t="str">
        <f t="shared" ref="H44" si="39">IFERROR(B44/D44*100-100,"0.00")</f>
        <v>0.00</v>
      </c>
      <c r="I44" s="65" t="str">
        <f t="shared" ref="I44" si="40">IFERROR(C44/E44*100-100,"0.00")</f>
        <v>0.00</v>
      </c>
      <c r="J44" s="65" t="str">
        <f t="shared" ref="J44" si="41">IFERROR(B44/F44*100-100,"0.00")</f>
        <v>0.00</v>
      </c>
      <c r="K44" s="65" t="str">
        <f t="shared" ref="K44" si="42">IFERROR(C44/G44*100-100,"0.00")</f>
        <v>0.00</v>
      </c>
      <c r="N44" s="45" t="s">
        <v>44</v>
      </c>
      <c r="O44" s="46">
        <v>0</v>
      </c>
      <c r="P44" s="46">
        <v>0</v>
      </c>
      <c r="Q44" s="46">
        <v>0</v>
      </c>
      <c r="R44" s="46">
        <v>0</v>
      </c>
      <c r="S44" s="65" t="str">
        <f t="shared" si="5"/>
        <v>0.00</v>
      </c>
      <c r="T44" s="65" t="str">
        <f t="shared" si="6"/>
        <v>0.00</v>
      </c>
    </row>
    <row r="45" spans="1:20" ht="18" x14ac:dyDescent="0.4">
      <c r="A45" s="43" t="s">
        <v>45</v>
      </c>
      <c r="B45" s="44">
        <f t="shared" ref="B45:G45" si="43">B46+B50+B51+B52</f>
        <v>1227.6996180651811</v>
      </c>
      <c r="C45" s="44">
        <f t="shared" si="43"/>
        <v>4358.9970000000003</v>
      </c>
      <c r="D45" s="44">
        <f t="shared" si="43"/>
        <v>1197.6792432574507</v>
      </c>
      <c r="E45" s="44">
        <f t="shared" si="43"/>
        <v>4243.4069</v>
      </c>
      <c r="F45" s="44">
        <f t="shared" si="43"/>
        <v>1208.9791899756844</v>
      </c>
      <c r="G45" s="44">
        <f t="shared" si="43"/>
        <v>4345.0383000000002</v>
      </c>
      <c r="H45" s="65">
        <f t="shared" si="8"/>
        <v>2.5065454692260403</v>
      </c>
      <c r="I45" s="65">
        <f t="shared" si="9"/>
        <v>2.7239928369820205</v>
      </c>
      <c r="J45" s="65">
        <f t="shared" si="10"/>
        <v>1.5484491581590589</v>
      </c>
      <c r="K45" s="65">
        <f t="shared" si="11"/>
        <v>0.32125608651136872</v>
      </c>
      <c r="N45" s="43" t="s">
        <v>45</v>
      </c>
      <c r="O45" s="44">
        <f t="shared" ref="O45:R45" si="44">O46+O50+O51+O52</f>
        <v>7640.858176024336</v>
      </c>
      <c r="P45" s="44">
        <f t="shared" si="44"/>
        <v>27027.981699999997</v>
      </c>
      <c r="Q45" s="44">
        <f t="shared" si="44"/>
        <v>5406.465454435127</v>
      </c>
      <c r="R45" s="44">
        <f t="shared" si="44"/>
        <v>19420.352625</v>
      </c>
      <c r="S45" s="65">
        <f t="shared" si="5"/>
        <v>41.328160522254933</v>
      </c>
      <c r="T45" s="65">
        <f t="shared" si="6"/>
        <v>39.173485785251017</v>
      </c>
    </row>
    <row r="46" spans="1:20" x14ac:dyDescent="0.35">
      <c r="A46" s="47" t="s">
        <v>46</v>
      </c>
      <c r="B46" s="48">
        <f t="shared" ref="B46:G46" si="45">SUM(B47:B49)</f>
        <v>145.64600110830597</v>
      </c>
      <c r="C46" s="48">
        <f t="shared" si="45"/>
        <v>517.12199999999984</v>
      </c>
      <c r="D46" s="48">
        <f t="shared" si="45"/>
        <v>172.49053747396243</v>
      </c>
      <c r="E46" s="48">
        <f t="shared" si="45"/>
        <v>611.1382000000001</v>
      </c>
      <c r="F46" s="48">
        <f t="shared" si="45"/>
        <v>251.91671041949775</v>
      </c>
      <c r="G46" s="48">
        <f t="shared" si="45"/>
        <v>905.38179999999977</v>
      </c>
      <c r="H46" s="65">
        <f t="shared" si="8"/>
        <v>-15.562903773610586</v>
      </c>
      <c r="I46" s="65">
        <f t="shared" si="9"/>
        <v>-15.383787169579691</v>
      </c>
      <c r="J46" s="65">
        <f t="shared" si="10"/>
        <v>-42.184859088635783</v>
      </c>
      <c r="K46" s="65">
        <f t="shared" si="11"/>
        <v>-42.883543716032293</v>
      </c>
      <c r="N46" s="47" t="s">
        <v>46</v>
      </c>
      <c r="O46" s="48">
        <f t="shared" ref="O46:R46" si="46">SUM(O47:O49)</f>
        <v>4340.7910916958926</v>
      </c>
      <c r="P46" s="48">
        <f t="shared" si="46"/>
        <v>15354.665599999998</v>
      </c>
      <c r="Q46" s="48">
        <f t="shared" si="46"/>
        <v>836.66375679148086</v>
      </c>
      <c r="R46" s="48">
        <f t="shared" si="46"/>
        <v>3005.3470834847749</v>
      </c>
      <c r="S46" s="65">
        <f t="shared" si="5"/>
        <v>418.82145682303462</v>
      </c>
      <c r="T46" s="65">
        <f t="shared" si="6"/>
        <v>410.9115577491263</v>
      </c>
    </row>
    <row r="47" spans="1:20" x14ac:dyDescent="0.35">
      <c r="A47" s="49" t="s">
        <v>47</v>
      </c>
      <c r="B47" s="50">
        <v>59.758510148775002</v>
      </c>
      <c r="C47" s="50">
        <v>212.17500000000001</v>
      </c>
      <c r="D47" s="50">
        <v>92.406417216282406</v>
      </c>
      <c r="E47" s="50">
        <v>327.39820000000003</v>
      </c>
      <c r="F47" s="50">
        <v>36.264520626327702</v>
      </c>
      <c r="G47" s="50">
        <v>130.33369999999999</v>
      </c>
      <c r="H47" s="65">
        <f t="shared" si="8"/>
        <v>-35.330779020566453</v>
      </c>
      <c r="I47" s="65">
        <f t="shared" si="9"/>
        <v>-35.193596055201283</v>
      </c>
      <c r="J47" s="65">
        <f t="shared" si="10"/>
        <v>64.785054694452185</v>
      </c>
      <c r="K47" s="65">
        <f t="shared" si="11"/>
        <v>62.793659659781042</v>
      </c>
      <c r="N47" s="49" t="s">
        <v>47</v>
      </c>
      <c r="O47" s="50">
        <v>217.25919124135328</v>
      </c>
      <c r="P47" s="50">
        <v>768.51019999999994</v>
      </c>
      <c r="Q47" s="50">
        <v>226.28819617538846</v>
      </c>
      <c r="R47" s="50">
        <v>812.84095896629981</v>
      </c>
      <c r="S47" s="65">
        <f t="shared" si="5"/>
        <v>-3.9900468016622028</v>
      </c>
      <c r="T47" s="65">
        <f t="shared" si="6"/>
        <v>-5.4538047667622322</v>
      </c>
    </row>
    <row r="48" spans="1:20" x14ac:dyDescent="0.35">
      <c r="A48" s="49" t="s">
        <v>48</v>
      </c>
      <c r="B48" s="50">
        <v>0</v>
      </c>
      <c r="C48" s="50">
        <v>0</v>
      </c>
      <c r="D48" s="50">
        <v>0</v>
      </c>
      <c r="E48" s="50">
        <v>0</v>
      </c>
      <c r="F48" s="50">
        <v>0</v>
      </c>
      <c r="G48" s="50">
        <v>0</v>
      </c>
      <c r="H48" s="65" t="str">
        <f t="shared" ref="H48" si="47">IFERROR(B48/D48*100-100,"0.00")</f>
        <v>0.00</v>
      </c>
      <c r="I48" s="65" t="str">
        <f t="shared" ref="I48" si="48">IFERROR(C48/E48*100-100,"0.00")</f>
        <v>0.00</v>
      </c>
      <c r="J48" s="65" t="str">
        <f t="shared" ref="J48" si="49">IFERROR(B48/F48*100-100,"0.00")</f>
        <v>0.00</v>
      </c>
      <c r="K48" s="65" t="str">
        <f t="shared" ref="K48" si="50">IFERROR(C48/G48*100-100,"0.00")</f>
        <v>0.00</v>
      </c>
      <c r="N48" s="49" t="s">
        <v>48</v>
      </c>
      <c r="O48" s="50">
        <v>0</v>
      </c>
      <c r="P48" s="50">
        <v>0</v>
      </c>
      <c r="Q48" s="50">
        <v>0</v>
      </c>
      <c r="R48" s="50">
        <v>0</v>
      </c>
      <c r="S48" s="65" t="str">
        <f t="shared" si="5"/>
        <v>0.00</v>
      </c>
      <c r="T48" s="65" t="str">
        <f t="shared" si="6"/>
        <v>0.00</v>
      </c>
    </row>
    <row r="49" spans="1:20" x14ac:dyDescent="0.35">
      <c r="A49" s="49" t="s">
        <v>49</v>
      </c>
      <c r="B49" s="50">
        <v>85.887490959530965</v>
      </c>
      <c r="C49" s="50">
        <v>304.94699999999989</v>
      </c>
      <c r="D49" s="50">
        <v>80.084120257680027</v>
      </c>
      <c r="E49" s="50">
        <v>283.74000000000012</v>
      </c>
      <c r="F49" s="50">
        <v>215.65218979317004</v>
      </c>
      <c r="G49" s="50">
        <v>775.04809999999975</v>
      </c>
      <c r="H49" s="65">
        <f t="shared" si="8"/>
        <v>7.2465935608431664</v>
      </c>
      <c r="I49" s="65">
        <f t="shared" si="9"/>
        <v>7.4740960033832948</v>
      </c>
      <c r="J49" s="65">
        <f t="shared" si="10"/>
        <v>-60.173142205555699</v>
      </c>
      <c r="K49" s="65">
        <f t="shared" si="11"/>
        <v>-60.654441963021391</v>
      </c>
      <c r="N49" s="49" t="s">
        <v>49</v>
      </c>
      <c r="O49" s="50">
        <v>4123.531900454539</v>
      </c>
      <c r="P49" s="50">
        <v>14586.155399999998</v>
      </c>
      <c r="Q49" s="50">
        <v>610.37556061609246</v>
      </c>
      <c r="R49" s="50">
        <v>2192.5061245184752</v>
      </c>
      <c r="S49" s="65">
        <f t="shared" si="5"/>
        <v>575.57290404818718</v>
      </c>
      <c r="T49" s="65">
        <f t="shared" si="6"/>
        <v>565.27318837950577</v>
      </c>
    </row>
    <row r="50" spans="1:20" x14ac:dyDescent="0.35">
      <c r="A50" s="47" t="s">
        <v>50</v>
      </c>
      <c r="B50" s="48">
        <v>676.51770734672823</v>
      </c>
      <c r="C50" s="48">
        <v>2402.0034000000001</v>
      </c>
      <c r="D50" s="48">
        <v>742.83240244092872</v>
      </c>
      <c r="E50" s="48">
        <v>2631.8733999999999</v>
      </c>
      <c r="F50" s="48">
        <v>644.73343067208248</v>
      </c>
      <c r="G50" s="48">
        <v>2317.1543999999999</v>
      </c>
      <c r="H50" s="65">
        <f t="shared" si="8"/>
        <v>-8.9272755033695432</v>
      </c>
      <c r="I50" s="65">
        <f t="shared" si="9"/>
        <v>-8.7340827260156146</v>
      </c>
      <c r="J50" s="65">
        <f t="shared" si="10"/>
        <v>4.9298322628490467</v>
      </c>
      <c r="K50" s="65">
        <f t="shared" si="11"/>
        <v>3.66177584022887</v>
      </c>
      <c r="N50" s="47" t="s">
        <v>50</v>
      </c>
      <c r="O50" s="48">
        <v>1872.6241070775234</v>
      </c>
      <c r="P50" s="48">
        <v>6624.0269000000008</v>
      </c>
      <c r="Q50" s="48">
        <v>3091.0095791701001</v>
      </c>
      <c r="R50" s="48">
        <v>11103.094341515225</v>
      </c>
      <c r="S50" s="65">
        <f t="shared" si="5"/>
        <v>-39.417072024076319</v>
      </c>
      <c r="T50" s="65">
        <f t="shared" si="6"/>
        <v>-40.34071317189197</v>
      </c>
    </row>
    <row r="51" spans="1:20" x14ac:dyDescent="0.35">
      <c r="A51" s="47" t="s">
        <v>51</v>
      </c>
      <c r="B51" s="48">
        <v>405.53590961014686</v>
      </c>
      <c r="C51" s="48">
        <v>1439.8716000000002</v>
      </c>
      <c r="D51" s="48">
        <v>282.35630334255961</v>
      </c>
      <c r="E51" s="48">
        <v>1000.3953</v>
      </c>
      <c r="F51" s="48">
        <v>312.32904888410417</v>
      </c>
      <c r="G51" s="48">
        <v>1122.5021000000002</v>
      </c>
      <c r="H51" s="65">
        <f t="shared" si="8"/>
        <v>43.625591073893474</v>
      </c>
      <c r="I51" s="65">
        <f t="shared" si="9"/>
        <v>43.930264366495948</v>
      </c>
      <c r="J51" s="65">
        <f t="shared" si="10"/>
        <v>29.84252059136162</v>
      </c>
      <c r="K51" s="65">
        <f t="shared" si="11"/>
        <v>28.273399221257591</v>
      </c>
      <c r="N51" s="47" t="s">
        <v>51</v>
      </c>
      <c r="O51" s="48">
        <v>1427.44297725092</v>
      </c>
      <c r="P51" s="48">
        <v>5049.2892000000002</v>
      </c>
      <c r="Q51" s="48">
        <v>1478.7921184735462</v>
      </c>
      <c r="R51" s="48">
        <v>5311.9112000000005</v>
      </c>
      <c r="S51" s="65">
        <f t="shared" si="5"/>
        <v>-3.472370496241922</v>
      </c>
      <c r="T51" s="65">
        <f t="shared" si="6"/>
        <v>-4.9440209015542393</v>
      </c>
    </row>
    <row r="52" spans="1:20" ht="31" x14ac:dyDescent="0.35">
      <c r="A52" s="54" t="s">
        <v>52</v>
      </c>
      <c r="B52" s="55">
        <v>0</v>
      </c>
      <c r="C52" s="55">
        <v>0</v>
      </c>
      <c r="D52" s="55">
        <v>0</v>
      </c>
      <c r="E52" s="55">
        <v>0</v>
      </c>
      <c r="F52" s="55">
        <v>0</v>
      </c>
      <c r="G52" s="55">
        <v>0</v>
      </c>
      <c r="H52" s="66" t="str">
        <f t="shared" ref="H52" si="51">IFERROR(B52/D52*100-100,"0.00")</f>
        <v>0.00</v>
      </c>
      <c r="I52" s="66" t="str">
        <f t="shared" ref="I52" si="52">IFERROR(C52/E52*100-100,"0.00")</f>
        <v>0.00</v>
      </c>
      <c r="J52" s="66" t="str">
        <f t="shared" ref="J52" si="53">IFERROR(B52/F52*100-100,"0.00")</f>
        <v>0.00</v>
      </c>
      <c r="K52" s="66" t="str">
        <f t="shared" ref="K52" si="54">IFERROR(C52/G52*100-100,"0.00")</f>
        <v>0.00</v>
      </c>
      <c r="N52" s="54" t="s">
        <v>52</v>
      </c>
      <c r="O52" s="55">
        <v>0</v>
      </c>
      <c r="P52" s="55">
        <v>0</v>
      </c>
      <c r="Q52" s="55">
        <v>0</v>
      </c>
      <c r="R52" s="55">
        <v>0</v>
      </c>
      <c r="S52" s="66" t="str">
        <f t="shared" si="5"/>
        <v>0.00</v>
      </c>
      <c r="T52" s="66" t="str">
        <f t="shared" si="6"/>
        <v>0.00</v>
      </c>
    </row>
    <row r="53" spans="1:20" x14ac:dyDescent="0.35">
      <c r="A53" s="56"/>
      <c r="B53" s="56"/>
      <c r="C53" s="56"/>
      <c r="D53" s="56"/>
      <c r="E53" s="56"/>
      <c r="F53" s="56"/>
      <c r="G53" s="56"/>
      <c r="J53" s="16" t="s">
        <v>12</v>
      </c>
      <c r="N53" s="56"/>
      <c r="O53" s="56"/>
      <c r="P53" s="56"/>
      <c r="Q53" s="56"/>
      <c r="R53" s="56"/>
    </row>
    <row r="54" spans="1:20" x14ac:dyDescent="0.35">
      <c r="A54" s="25"/>
      <c r="B54" s="95" t="s">
        <v>89</v>
      </c>
      <c r="C54" s="95"/>
      <c r="D54" s="95"/>
      <c r="E54" s="95"/>
      <c r="F54" s="95"/>
      <c r="G54" s="95"/>
      <c r="H54" s="26"/>
      <c r="I54" s="27" t="s">
        <v>9</v>
      </c>
      <c r="J54" s="28"/>
      <c r="K54" s="28"/>
      <c r="N54" s="25"/>
      <c r="O54" s="95" t="s">
        <v>89</v>
      </c>
      <c r="P54" s="95"/>
      <c r="Q54" s="95"/>
      <c r="R54" s="95"/>
      <c r="S54" s="26"/>
      <c r="T54" s="27" t="s">
        <v>9</v>
      </c>
    </row>
    <row r="55" spans="1:20" x14ac:dyDescent="0.35">
      <c r="A55" s="28"/>
      <c r="B55" s="29"/>
      <c r="C55" s="29"/>
      <c r="D55" s="29"/>
      <c r="E55" s="29"/>
      <c r="F55" s="29"/>
      <c r="G55" s="29"/>
      <c r="H55" s="30"/>
      <c r="I55" s="28" t="s">
        <v>8</v>
      </c>
      <c r="J55" s="31"/>
      <c r="K55" s="31"/>
      <c r="N55" s="28"/>
      <c r="O55" s="29"/>
      <c r="P55" s="29"/>
      <c r="Q55" s="29"/>
      <c r="R55" s="29"/>
      <c r="S55" s="30"/>
      <c r="T55" s="28" t="s">
        <v>8</v>
      </c>
    </row>
    <row r="56" spans="1:20" x14ac:dyDescent="0.35">
      <c r="A56" s="32"/>
      <c r="B56" s="83"/>
      <c r="C56" s="84"/>
      <c r="D56" s="89"/>
      <c r="E56" s="89"/>
      <c r="F56" s="83"/>
      <c r="G56" s="84"/>
      <c r="H56" s="83" t="s">
        <v>108</v>
      </c>
      <c r="I56" s="90"/>
      <c r="J56" s="90"/>
      <c r="K56" s="90"/>
      <c r="N56" s="32"/>
      <c r="O56" s="83"/>
      <c r="P56" s="84"/>
      <c r="Q56" s="89"/>
      <c r="R56" s="89"/>
      <c r="S56" s="83" t="s">
        <v>121</v>
      </c>
      <c r="T56" s="90"/>
    </row>
    <row r="57" spans="1:20" x14ac:dyDescent="0.35">
      <c r="A57" s="33"/>
      <c r="B57" s="89" t="s">
        <v>109</v>
      </c>
      <c r="C57" s="89"/>
      <c r="D57" s="79" t="s">
        <v>111</v>
      </c>
      <c r="E57" s="80"/>
      <c r="F57" s="89" t="s">
        <v>110</v>
      </c>
      <c r="G57" s="89"/>
      <c r="H57" s="91" t="s">
        <v>3</v>
      </c>
      <c r="I57" s="92"/>
      <c r="J57" s="92"/>
      <c r="K57" s="92"/>
      <c r="N57" s="33"/>
      <c r="O57" s="79" t="s">
        <v>119</v>
      </c>
      <c r="P57" s="80"/>
      <c r="Q57" s="79" t="s">
        <v>122</v>
      </c>
      <c r="R57" s="80"/>
      <c r="S57" s="91" t="s">
        <v>3</v>
      </c>
      <c r="T57" s="92"/>
    </row>
    <row r="58" spans="1:20" x14ac:dyDescent="0.35">
      <c r="A58" s="34" t="s">
        <v>0</v>
      </c>
      <c r="B58" s="35"/>
      <c r="C58" s="29"/>
      <c r="D58" s="35"/>
      <c r="E58" s="36"/>
      <c r="F58" s="35"/>
      <c r="G58" s="36"/>
      <c r="H58" s="91" t="s">
        <v>112</v>
      </c>
      <c r="I58" s="92"/>
      <c r="J58" s="93" t="s">
        <v>110</v>
      </c>
      <c r="K58" s="94"/>
      <c r="N58" s="34" t="s">
        <v>0</v>
      </c>
      <c r="O58" s="77"/>
      <c r="P58" s="78"/>
      <c r="Q58" s="77"/>
      <c r="R58" s="78"/>
      <c r="S58" s="93" t="s">
        <v>120</v>
      </c>
      <c r="T58" s="94"/>
    </row>
    <row r="59" spans="1:20" x14ac:dyDescent="0.35">
      <c r="A59" s="33"/>
      <c r="B59" s="37" t="s">
        <v>1</v>
      </c>
      <c r="C59" s="38" t="s">
        <v>2</v>
      </c>
      <c r="D59" s="37" t="s">
        <v>1</v>
      </c>
      <c r="E59" s="39" t="s">
        <v>2</v>
      </c>
      <c r="F59" s="37" t="s">
        <v>1</v>
      </c>
      <c r="G59" s="39" t="s">
        <v>2</v>
      </c>
      <c r="H59" s="40" t="s">
        <v>1</v>
      </c>
      <c r="I59" s="40" t="s">
        <v>2</v>
      </c>
      <c r="J59" s="40" t="s">
        <v>1</v>
      </c>
      <c r="K59" s="40" t="s">
        <v>2</v>
      </c>
      <c r="N59" s="33"/>
      <c r="O59" s="37" t="s">
        <v>1</v>
      </c>
      <c r="P59" s="38" t="s">
        <v>2</v>
      </c>
      <c r="Q59" s="37" t="s">
        <v>1</v>
      </c>
      <c r="R59" s="39" t="s">
        <v>2</v>
      </c>
      <c r="S59" s="40" t="s">
        <v>1</v>
      </c>
      <c r="T59" s="40" t="s">
        <v>2</v>
      </c>
    </row>
    <row r="60" spans="1:20" ht="18" x14ac:dyDescent="0.4">
      <c r="A60" s="57" t="s">
        <v>53</v>
      </c>
      <c r="B60" s="44">
        <f t="shared" ref="B60:G60" si="55">SUM(B61:B62)</f>
        <v>3569.2401698596536</v>
      </c>
      <c r="C60" s="44">
        <f t="shared" si="55"/>
        <v>12672.73115</v>
      </c>
      <c r="D60" s="44">
        <f t="shared" si="55"/>
        <v>1142.0959668525209</v>
      </c>
      <c r="E60" s="44">
        <f t="shared" si="55"/>
        <v>4046.4739900000004</v>
      </c>
      <c r="F60" s="44">
        <f t="shared" si="55"/>
        <v>1358.0228062838371</v>
      </c>
      <c r="G60" s="44">
        <f t="shared" si="55"/>
        <v>4880.6970000000001</v>
      </c>
      <c r="H60" s="65">
        <f t="shared" ref="H60:H99" si="56">IFERROR(B60/D60*100-100,"0.00")</f>
        <v>212.51666002254177</v>
      </c>
      <c r="I60" s="65">
        <f t="shared" ref="I60:I99" si="57">IFERROR(C60/E60*100-100,"0.00")</f>
        <v>213.17960232335508</v>
      </c>
      <c r="J60" s="65">
        <f t="shared" ref="J60:J100" si="58">IFERROR(B60/F60*100-100,"0.00")</f>
        <v>162.82623188241621</v>
      </c>
      <c r="K60" s="65">
        <f t="shared" ref="K60:K100" si="59">IFERROR(C60/G60*100-100,"0.00")</f>
        <v>159.6500284692944</v>
      </c>
      <c r="N60" s="57" t="s">
        <v>53</v>
      </c>
      <c r="O60" s="44">
        <f t="shared" ref="O60:R60" si="60">SUM(O61:O62)</f>
        <v>6034.2787195874307</v>
      </c>
      <c r="P60" s="44">
        <f t="shared" si="60"/>
        <v>21345.033640000001</v>
      </c>
      <c r="Q60" s="44">
        <f t="shared" si="60"/>
        <v>4057.3514877652274</v>
      </c>
      <c r="R60" s="44">
        <f t="shared" si="60"/>
        <v>14574.2532307</v>
      </c>
      <c r="S60" s="65">
        <f t="shared" ref="S60:S73" si="61">IFERROR(O60/Q60*100-100,"0.00")</f>
        <v>48.724574091831698</v>
      </c>
      <c r="T60" s="65">
        <f t="shared" ref="T60:T73" si="62">IFERROR(P60/R60*100-100,"0.00")</f>
        <v>46.457134387082419</v>
      </c>
    </row>
    <row r="61" spans="1:20" ht="31" x14ac:dyDescent="0.35">
      <c r="A61" s="45" t="s">
        <v>54</v>
      </c>
      <c r="B61" s="50">
        <v>3569.2401698596536</v>
      </c>
      <c r="C61" s="46">
        <v>12672.73115</v>
      </c>
      <c r="D61" s="46">
        <v>1142.0959668525209</v>
      </c>
      <c r="E61" s="46">
        <v>4046.4739900000004</v>
      </c>
      <c r="F61" s="46">
        <v>1358.0228062838371</v>
      </c>
      <c r="G61" s="46">
        <v>4880.6970000000001</v>
      </c>
      <c r="H61" s="65">
        <f t="shared" si="56"/>
        <v>212.51666002254177</v>
      </c>
      <c r="I61" s="65">
        <f t="shared" si="57"/>
        <v>213.17960232335508</v>
      </c>
      <c r="J61" s="65">
        <f t="shared" ref="J61" si="63">IFERROR(B61/F61*100-100,"0.00")</f>
        <v>162.82623188241621</v>
      </c>
      <c r="K61" s="65">
        <f t="shared" ref="K61:K62" si="64">IFERROR(C61/G61*100-100,"0.00")</f>
        <v>159.6500284692944</v>
      </c>
      <c r="N61" s="45" t="s">
        <v>54</v>
      </c>
      <c r="O61" s="50">
        <v>6034.2787195874307</v>
      </c>
      <c r="P61" s="46">
        <v>21345.033640000001</v>
      </c>
      <c r="Q61" s="46">
        <v>4057.3514877652274</v>
      </c>
      <c r="R61" s="46">
        <v>14574.2532307</v>
      </c>
      <c r="S61" s="65">
        <f t="shared" si="61"/>
        <v>48.724574091831698</v>
      </c>
      <c r="T61" s="65">
        <f t="shared" si="62"/>
        <v>46.457134387082419</v>
      </c>
    </row>
    <row r="62" spans="1:20" ht="31" x14ac:dyDescent="0.35">
      <c r="A62" s="45" t="s">
        <v>55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v>0</v>
      </c>
      <c r="H62" s="65" t="str">
        <f t="shared" si="56"/>
        <v>0.00</v>
      </c>
      <c r="I62" s="65" t="str">
        <f t="shared" si="57"/>
        <v>0.00</v>
      </c>
      <c r="J62" s="65" t="str">
        <f>IFERROR(B62/F62*100-100,"0.00")</f>
        <v>0.00</v>
      </c>
      <c r="K62" s="65" t="str">
        <f t="shared" si="64"/>
        <v>0.00</v>
      </c>
      <c r="N62" s="45" t="s">
        <v>55</v>
      </c>
      <c r="O62" s="46">
        <v>0</v>
      </c>
      <c r="P62" s="46">
        <v>0</v>
      </c>
      <c r="Q62" s="46">
        <v>0</v>
      </c>
      <c r="R62" s="46">
        <v>0</v>
      </c>
      <c r="S62" s="65" t="str">
        <f t="shared" si="61"/>
        <v>0.00</v>
      </c>
      <c r="T62" s="65" t="str">
        <f t="shared" si="62"/>
        <v>0.00</v>
      </c>
    </row>
    <row r="63" spans="1:20" ht="35.5" x14ac:dyDescent="0.4">
      <c r="A63" s="43" t="s">
        <v>56</v>
      </c>
      <c r="B63" s="44">
        <v>316.44986323006401</v>
      </c>
      <c r="C63" s="44">
        <v>1123.568</v>
      </c>
      <c r="D63" s="44">
        <v>202.02231182364</v>
      </c>
      <c r="E63" s="44">
        <v>715.77</v>
      </c>
      <c r="F63" s="44">
        <v>236.18261796355193</v>
      </c>
      <c r="G63" s="44">
        <v>848.83389999999997</v>
      </c>
      <c r="H63" s="65">
        <f t="shared" si="56"/>
        <v>56.641046413881355</v>
      </c>
      <c r="I63" s="65">
        <f t="shared" si="57"/>
        <v>56.973329421462211</v>
      </c>
      <c r="J63" s="65">
        <f t="shared" ref="J63" si="65">IFERROR(B63/F63*100-100,"0.00")</f>
        <v>33.98524665303654</v>
      </c>
      <c r="K63" s="65">
        <f t="shared" ref="K63" si="66">IFERROR(C63/G63*100-100,"0.00")</f>
        <v>32.366061251794974</v>
      </c>
      <c r="N63" s="43" t="s">
        <v>56</v>
      </c>
      <c r="O63" s="44">
        <v>776.40758047488987</v>
      </c>
      <c r="P63" s="44">
        <v>2746.3838999999998</v>
      </c>
      <c r="Q63" s="44">
        <v>949.9649059602948</v>
      </c>
      <c r="R63" s="44">
        <v>3412.3317000000002</v>
      </c>
      <c r="S63" s="65">
        <f t="shared" si="61"/>
        <v>-18.269867065242835</v>
      </c>
      <c r="T63" s="65">
        <f t="shared" si="62"/>
        <v>-19.515916345412748</v>
      </c>
    </row>
    <row r="64" spans="1:20" ht="35.5" x14ac:dyDescent="0.4">
      <c r="A64" s="43" t="s">
        <v>57</v>
      </c>
      <c r="B64" s="44">
        <f t="shared" ref="B64:G64" si="67">B65+B68+B75</f>
        <v>103176.07677866587</v>
      </c>
      <c r="C64" s="44">
        <f t="shared" si="67"/>
        <v>366330.82110000006</v>
      </c>
      <c r="D64" s="44">
        <f t="shared" si="67"/>
        <v>95133.489384301516</v>
      </c>
      <c r="E64" s="44">
        <f t="shared" si="67"/>
        <v>337060.28350000002</v>
      </c>
      <c r="F64" s="44">
        <f t="shared" si="67"/>
        <v>81450.515527886193</v>
      </c>
      <c r="G64" s="44">
        <f t="shared" si="67"/>
        <v>292730.93570000003</v>
      </c>
      <c r="H64" s="65">
        <f t="shared" si="56"/>
        <v>8.454002314448374</v>
      </c>
      <c r="I64" s="65">
        <f t="shared" si="57"/>
        <v>8.6840660359202673</v>
      </c>
      <c r="J64" s="65">
        <f t="shared" si="58"/>
        <v>26.673325650519047</v>
      </c>
      <c r="K64" s="65">
        <f t="shared" si="59"/>
        <v>25.142503379085127</v>
      </c>
      <c r="N64" s="43" t="s">
        <v>57</v>
      </c>
      <c r="O64" s="44">
        <f t="shared" ref="O64:R64" si="68">O65+O68+O75</f>
        <v>299105.97413021413</v>
      </c>
      <c r="P64" s="44">
        <f t="shared" si="68"/>
        <v>1058026.5474000014</v>
      </c>
      <c r="Q64" s="44">
        <f t="shared" si="68"/>
        <v>244591.65519121525</v>
      </c>
      <c r="R64" s="44">
        <f t="shared" si="68"/>
        <v>878588.09660000005</v>
      </c>
      <c r="S64" s="65">
        <f t="shared" si="61"/>
        <v>22.287889951266337</v>
      </c>
      <c r="T64" s="65">
        <f t="shared" si="62"/>
        <v>20.423501239591161</v>
      </c>
    </row>
    <row r="65" spans="1:20" x14ac:dyDescent="0.35">
      <c r="A65" s="47" t="s">
        <v>58</v>
      </c>
      <c r="B65" s="48">
        <f t="shared" ref="B65:G65" si="69">SUM(B66:B67)</f>
        <v>16085.096037362213</v>
      </c>
      <c r="C65" s="48">
        <f t="shared" si="69"/>
        <v>57110.782099999997</v>
      </c>
      <c r="D65" s="48">
        <f t="shared" si="69"/>
        <v>15972.535704087639</v>
      </c>
      <c r="E65" s="48">
        <f t="shared" si="69"/>
        <v>56591.085299999999</v>
      </c>
      <c r="F65" s="48">
        <f t="shared" si="69"/>
        <v>8979.9171218728534</v>
      </c>
      <c r="G65" s="48">
        <f t="shared" si="69"/>
        <v>32273.577700000002</v>
      </c>
      <c r="H65" s="65">
        <f t="shared" si="56"/>
        <v>0.70471173369026019</v>
      </c>
      <c r="I65" s="65">
        <f t="shared" si="57"/>
        <v>0.91833686745003718</v>
      </c>
      <c r="J65" s="65">
        <f t="shared" si="58"/>
        <v>79.122989879081445</v>
      </c>
      <c r="K65" s="65">
        <f t="shared" si="59"/>
        <v>76.958323712589163</v>
      </c>
      <c r="N65" s="47" t="s">
        <v>58</v>
      </c>
      <c r="O65" s="48">
        <f t="shared" ref="O65:R65" si="70">SUM(O66:O67)</f>
        <v>44457.007419847985</v>
      </c>
      <c r="P65" s="48">
        <f t="shared" si="70"/>
        <v>157257.62150000001</v>
      </c>
      <c r="Q65" s="48">
        <f t="shared" si="70"/>
        <v>34319.5432557081</v>
      </c>
      <c r="R65" s="48">
        <f t="shared" si="70"/>
        <v>123277.88600000001</v>
      </c>
      <c r="S65" s="65">
        <f t="shared" si="61"/>
        <v>29.538458855957543</v>
      </c>
      <c r="T65" s="65">
        <f t="shared" si="62"/>
        <v>27.56352870943941</v>
      </c>
    </row>
    <row r="66" spans="1:20" x14ac:dyDescent="0.35">
      <c r="A66" s="49" t="s">
        <v>59</v>
      </c>
      <c r="B66" s="50">
        <v>7405.5661388932076</v>
      </c>
      <c r="C66" s="50">
        <v>26293.761200000001</v>
      </c>
      <c r="D66" s="50">
        <v>7891.288985778906</v>
      </c>
      <c r="E66" s="50">
        <v>27959.030200000001</v>
      </c>
      <c r="F66" s="50">
        <v>6531.7111561261954</v>
      </c>
      <c r="G66" s="50">
        <v>23474.792100000002</v>
      </c>
      <c r="H66" s="65">
        <f t="shared" si="56"/>
        <v>-6.1551775351407372</v>
      </c>
      <c r="I66" s="65">
        <f t="shared" si="57"/>
        <v>-5.9561043000697538</v>
      </c>
      <c r="J66" s="65">
        <f t="shared" si="58"/>
        <v>13.37865318718832</v>
      </c>
      <c r="K66" s="65">
        <f t="shared" si="59"/>
        <v>12.008494422406386</v>
      </c>
      <c r="N66" s="49" t="s">
        <v>59</v>
      </c>
      <c r="O66" s="50">
        <v>23174.062712089009</v>
      </c>
      <c r="P66" s="50">
        <v>81973.533400000015</v>
      </c>
      <c r="Q66" s="50">
        <v>19099.568721532003</v>
      </c>
      <c r="R66" s="50">
        <v>68606.81210000001</v>
      </c>
      <c r="S66" s="65">
        <f t="shared" si="61"/>
        <v>21.332910967584311</v>
      </c>
      <c r="T66" s="65">
        <f t="shared" si="62"/>
        <v>19.483081768202439</v>
      </c>
    </row>
    <row r="67" spans="1:20" ht="31" x14ac:dyDescent="0.35">
      <c r="A67" s="49" t="s">
        <v>60</v>
      </c>
      <c r="B67" s="50">
        <v>8679.5298984690053</v>
      </c>
      <c r="C67" s="50">
        <v>30817.020899999996</v>
      </c>
      <c r="D67" s="50">
        <v>8081.2467183087329</v>
      </c>
      <c r="E67" s="50">
        <v>28632.055099999998</v>
      </c>
      <c r="F67" s="50">
        <v>2448.2059657466575</v>
      </c>
      <c r="G67" s="50">
        <v>8798.7855999999992</v>
      </c>
      <c r="H67" s="65">
        <f t="shared" si="56"/>
        <v>7.4033524902143029</v>
      </c>
      <c r="I67" s="65">
        <f t="shared" si="57"/>
        <v>7.6311874658274093</v>
      </c>
      <c r="J67" s="65">
        <f t="shared" si="58"/>
        <v>254.52613137562997</v>
      </c>
      <c r="K67" s="65">
        <f t="shared" si="59"/>
        <v>250.24175268005166</v>
      </c>
      <c r="N67" s="49" t="s">
        <v>60</v>
      </c>
      <c r="O67" s="50">
        <v>21282.944707758972</v>
      </c>
      <c r="P67" s="50">
        <v>75284.088099999994</v>
      </c>
      <c r="Q67" s="50">
        <v>15219.974534176097</v>
      </c>
      <c r="R67" s="50">
        <v>54671.073900000003</v>
      </c>
      <c r="S67" s="65">
        <f t="shared" si="61"/>
        <v>39.835613127792129</v>
      </c>
      <c r="T67" s="65">
        <f t="shared" si="62"/>
        <v>37.703693616305543</v>
      </c>
    </row>
    <row r="68" spans="1:20" x14ac:dyDescent="0.35">
      <c r="A68" s="47" t="s">
        <v>61</v>
      </c>
      <c r="B68" s="48">
        <f t="shared" ref="B68:G68" si="71">SUM(B69:B74)</f>
        <v>86978.254997205775</v>
      </c>
      <c r="C68" s="48">
        <f t="shared" si="71"/>
        <v>308819.80170000007</v>
      </c>
      <c r="D68" s="48">
        <f t="shared" si="71"/>
        <v>79062.52452733487</v>
      </c>
      <c r="E68" s="48">
        <f t="shared" si="71"/>
        <v>280120.46130000002</v>
      </c>
      <c r="F68" s="48">
        <f t="shared" si="71"/>
        <v>71534.369139335904</v>
      </c>
      <c r="G68" s="48">
        <f t="shared" si="71"/>
        <v>257092.57550000004</v>
      </c>
      <c r="H68" s="65">
        <f t="shared" si="56"/>
        <v>10.011988002146509</v>
      </c>
      <c r="I68" s="65">
        <f t="shared" si="57"/>
        <v>10.2453566821968</v>
      </c>
      <c r="J68" s="65">
        <f t="shared" si="58"/>
        <v>21.589462580969993</v>
      </c>
      <c r="K68" s="65">
        <f t="shared" si="59"/>
        <v>20.120077796645688</v>
      </c>
      <c r="N68" s="47" t="s">
        <v>61</v>
      </c>
      <c r="O68" s="48">
        <f t="shared" ref="O68:R68" si="72">SUM(O69:O74)</f>
        <v>254298.28082285149</v>
      </c>
      <c r="P68" s="48">
        <f t="shared" si="72"/>
        <v>899528.44590000156</v>
      </c>
      <c r="Q68" s="48">
        <f t="shared" si="72"/>
        <v>207759.36958431973</v>
      </c>
      <c r="R68" s="48">
        <f t="shared" si="72"/>
        <v>746284.28729999997</v>
      </c>
      <c r="S68" s="65">
        <f t="shared" si="61"/>
        <v>22.400391054153545</v>
      </c>
      <c r="T68" s="65">
        <f t="shared" si="62"/>
        <v>20.534287162125224</v>
      </c>
    </row>
    <row r="69" spans="1:20" ht="31" x14ac:dyDescent="0.35">
      <c r="A69" s="49" t="s">
        <v>62</v>
      </c>
      <c r="B69" s="50">
        <v>205.74713516468549</v>
      </c>
      <c r="C69" s="50">
        <v>730.51350000000002</v>
      </c>
      <c r="D69" s="50">
        <v>115.7562980988568</v>
      </c>
      <c r="E69" s="50">
        <v>410.12740000000002</v>
      </c>
      <c r="F69" s="50">
        <v>117.69688473682741</v>
      </c>
      <c r="G69" s="50">
        <v>422.99940000000004</v>
      </c>
      <c r="H69" s="65">
        <f t="shared" si="56"/>
        <v>77.741633538570653</v>
      </c>
      <c r="I69" s="65">
        <f t="shared" si="57"/>
        <v>78.118677269550858</v>
      </c>
      <c r="J69" s="65">
        <f t="shared" si="58"/>
        <v>74.811028877051569</v>
      </c>
      <c r="K69" s="65">
        <f t="shared" si="59"/>
        <v>72.69847191272612</v>
      </c>
      <c r="N69" s="49" t="s">
        <v>62</v>
      </c>
      <c r="O69" s="50">
        <v>338.24443719525664</v>
      </c>
      <c r="P69" s="50">
        <v>1196.4709</v>
      </c>
      <c r="Q69" s="50">
        <v>479.0450094937575</v>
      </c>
      <c r="R69" s="50">
        <v>1720.7588000000001</v>
      </c>
      <c r="S69" s="65">
        <f t="shared" si="61"/>
        <v>-29.391929674269093</v>
      </c>
      <c r="T69" s="65">
        <f t="shared" si="62"/>
        <v>-30.4684131210022</v>
      </c>
    </row>
    <row r="70" spans="1:20" ht="31" x14ac:dyDescent="0.35">
      <c r="A70" s="49" t="s">
        <v>63</v>
      </c>
      <c r="B70" s="50">
        <v>28374.375447048824</v>
      </c>
      <c r="C70" s="50">
        <v>100744.3642</v>
      </c>
      <c r="D70" s="50">
        <v>24863.259692833963</v>
      </c>
      <c r="E70" s="50">
        <v>88091.138200000001</v>
      </c>
      <c r="F70" s="50">
        <v>24434.566365095536</v>
      </c>
      <c r="G70" s="50">
        <v>87817.166400000002</v>
      </c>
      <c r="H70" s="65">
        <f t="shared" si="56"/>
        <v>14.121703258510493</v>
      </c>
      <c r="I70" s="65">
        <f t="shared" si="57"/>
        <v>14.363789886869682</v>
      </c>
      <c r="J70" s="65">
        <f t="shared" si="58"/>
        <v>16.123916516813068</v>
      </c>
      <c r="K70" s="65">
        <f t="shared" si="59"/>
        <v>14.720581783654538</v>
      </c>
      <c r="N70" s="49" t="s">
        <v>63</v>
      </c>
      <c r="O70" s="50">
        <v>82874.891103728994</v>
      </c>
      <c r="P70" s="50">
        <v>293153.07110000023</v>
      </c>
      <c r="Q70" s="50">
        <v>70943.475178830588</v>
      </c>
      <c r="R70" s="50">
        <v>254833.27619999996</v>
      </c>
      <c r="S70" s="65">
        <f t="shared" si="61"/>
        <v>16.818200538981671</v>
      </c>
      <c r="T70" s="65">
        <f t="shared" si="62"/>
        <v>15.037202154841765</v>
      </c>
    </row>
    <row r="71" spans="1:20" ht="31" x14ac:dyDescent="0.35">
      <c r="A71" s="49" t="s">
        <v>64</v>
      </c>
      <c r="B71" s="50">
        <v>11.315855146230199</v>
      </c>
      <c r="C71" s="50">
        <v>40.177399999999999</v>
      </c>
      <c r="D71" s="50">
        <v>8.4972881260651985</v>
      </c>
      <c r="E71" s="50">
        <v>30.106099999999998</v>
      </c>
      <c r="F71" s="50">
        <v>12.963481599838403</v>
      </c>
      <c r="G71" s="50">
        <v>46.590400000000002</v>
      </c>
      <c r="H71" s="65">
        <f t="shared" si="56"/>
        <v>33.170194753301644</v>
      </c>
      <c r="I71" s="65">
        <f t="shared" si="57"/>
        <v>33.452688989938906</v>
      </c>
      <c r="J71" s="65">
        <f t="shared" si="58"/>
        <v>-12.709752707395694</v>
      </c>
      <c r="K71" s="65">
        <f t="shared" si="59"/>
        <v>-13.764638208729707</v>
      </c>
      <c r="N71" s="49" t="s">
        <v>64</v>
      </c>
      <c r="O71" s="50">
        <v>50.208681865300001</v>
      </c>
      <c r="P71" s="50">
        <v>177.60300000000004</v>
      </c>
      <c r="Q71" s="50">
        <v>161.2851319256194</v>
      </c>
      <c r="R71" s="50">
        <v>579.34600000000012</v>
      </c>
      <c r="S71" s="65">
        <f t="shared" si="61"/>
        <v>-68.869615403572993</v>
      </c>
      <c r="T71" s="65">
        <f t="shared" si="62"/>
        <v>-69.344226075609399</v>
      </c>
    </row>
    <row r="72" spans="1:20" ht="31" x14ac:dyDescent="0.35">
      <c r="A72" s="49" t="s">
        <v>65</v>
      </c>
      <c r="B72" s="50">
        <v>14085.725814321437</v>
      </c>
      <c r="C72" s="50">
        <v>50011.9375</v>
      </c>
      <c r="D72" s="50">
        <v>12366.263264811549</v>
      </c>
      <c r="E72" s="50">
        <v>43813.973700000002</v>
      </c>
      <c r="F72" s="50">
        <v>13461.542383745595</v>
      </c>
      <c r="G72" s="50">
        <v>48380.416899999997</v>
      </c>
      <c r="H72" s="65">
        <f t="shared" si="56"/>
        <v>13.904463399244065</v>
      </c>
      <c r="I72" s="65">
        <f t="shared" si="57"/>
        <v>14.146089196196314</v>
      </c>
      <c r="J72" s="65">
        <f t="shared" si="58"/>
        <v>4.6367898475699434</v>
      </c>
      <c r="K72" s="65">
        <f t="shared" si="59"/>
        <v>3.3722747850070789</v>
      </c>
      <c r="N72" s="49" t="s">
        <v>65</v>
      </c>
      <c r="O72" s="50">
        <v>40051.294913433623</v>
      </c>
      <c r="P72" s="50">
        <v>141673.30960000001</v>
      </c>
      <c r="Q72" s="50">
        <v>38823.580715307529</v>
      </c>
      <c r="R72" s="50">
        <v>139456.66239999997</v>
      </c>
      <c r="S72" s="65">
        <f t="shared" si="61"/>
        <v>3.1622899678648793</v>
      </c>
      <c r="T72" s="65">
        <f t="shared" si="62"/>
        <v>1.5894882050468766</v>
      </c>
    </row>
    <row r="73" spans="1:20" ht="31" x14ac:dyDescent="0.35">
      <c r="A73" s="49" t="s">
        <v>104</v>
      </c>
      <c r="B73" s="50">
        <v>25735.45017248693</v>
      </c>
      <c r="C73" s="50">
        <v>91374.753599999996</v>
      </c>
      <c r="D73" s="50">
        <v>25852.912206288151</v>
      </c>
      <c r="E73" s="50">
        <v>91597.501300000004</v>
      </c>
      <c r="F73" s="50">
        <v>15867.610384270236</v>
      </c>
      <c r="G73" s="50">
        <v>57027.7598</v>
      </c>
      <c r="H73" s="65">
        <f t="shared" si="56"/>
        <v>-0.45434739755411613</v>
      </c>
      <c r="I73" s="65">
        <f t="shared" si="57"/>
        <v>-0.24318097856234999</v>
      </c>
      <c r="J73" s="65">
        <f t="shared" si="58"/>
        <v>62.188568721089922</v>
      </c>
      <c r="K73" s="65">
        <f t="shared" si="59"/>
        <v>60.228551709653516</v>
      </c>
      <c r="N73" s="49" t="s">
        <v>104</v>
      </c>
      <c r="O73" s="50">
        <v>77133.539258855511</v>
      </c>
      <c r="P73" s="50">
        <v>272844.2067000012</v>
      </c>
      <c r="Q73" s="50">
        <v>44527.801228627999</v>
      </c>
      <c r="R73" s="50">
        <v>159946.5693</v>
      </c>
      <c r="S73" s="65">
        <f t="shared" si="61"/>
        <v>73.22557397975558</v>
      </c>
      <c r="T73" s="65">
        <f t="shared" si="62"/>
        <v>70.584594526843148</v>
      </c>
    </row>
    <row r="74" spans="1:20" x14ac:dyDescent="0.35">
      <c r="A74" s="49" t="s">
        <v>105</v>
      </c>
      <c r="B74" s="50">
        <v>18565.640573037672</v>
      </c>
      <c r="C74" s="50">
        <v>65918.055500000075</v>
      </c>
      <c r="D74" s="50">
        <v>15855.835777176297</v>
      </c>
      <c r="E74" s="50">
        <v>56177.61460000003</v>
      </c>
      <c r="F74" s="50">
        <v>17639.989639887866</v>
      </c>
      <c r="G74" s="50">
        <v>63397.642600000036</v>
      </c>
      <c r="H74" s="65">
        <f t="shared" ref="H74" si="73">IFERROR(B74/D74*100-100,"0.00")</f>
        <v>17.090267797563882</v>
      </c>
      <c r="I74" s="65">
        <f t="shared" ref="I74" si="74">IFERROR(C74/E74*100-100,"0.00")</f>
        <v>17.338651648623113</v>
      </c>
      <c r="J74" s="65">
        <f t="shared" ref="J74" si="75">IFERROR(B74/F74*100-100,"0.00")</f>
        <v>5.2474573514301142</v>
      </c>
      <c r="K74" s="65">
        <f t="shared" ref="K74" si="76">IFERROR(C74/G74*100-100,"0.00")</f>
        <v>3.9755624919719565</v>
      </c>
      <c r="N74" s="49" t="s">
        <v>105</v>
      </c>
      <c r="O74" s="50">
        <v>53850.102427772807</v>
      </c>
      <c r="P74" s="50">
        <v>190483.78460000007</v>
      </c>
      <c r="Q74" s="50">
        <v>52824.182320134256</v>
      </c>
      <c r="R74" s="50">
        <v>189747.67460000006</v>
      </c>
      <c r="S74" s="65">
        <f t="shared" ref="S74" si="77">IFERROR(O74/Q74*100-100,"0.00")</f>
        <v>1.9421410092466544</v>
      </c>
      <c r="T74" s="65">
        <f t="shared" ref="T74" si="78">IFERROR(P74/R74*100-100,"0.00")</f>
        <v>0.38794151314465353</v>
      </c>
    </row>
    <row r="75" spans="1:20" x14ac:dyDescent="0.35">
      <c r="A75" s="47" t="s">
        <v>66</v>
      </c>
      <c r="B75" s="48">
        <f t="shared" ref="B75:G75" si="79">SUM(B76:B77)</f>
        <v>112.72574409788291</v>
      </c>
      <c r="C75" s="48">
        <f t="shared" si="79"/>
        <v>400.2373</v>
      </c>
      <c r="D75" s="48">
        <f t="shared" si="79"/>
        <v>98.429152879010786</v>
      </c>
      <c r="E75" s="48">
        <f t="shared" si="79"/>
        <v>348.73689999999999</v>
      </c>
      <c r="F75" s="48">
        <f t="shared" si="79"/>
        <v>936.22926667743252</v>
      </c>
      <c r="G75" s="48">
        <f t="shared" si="79"/>
        <v>3364.7824999999998</v>
      </c>
      <c r="H75" s="65">
        <f t="shared" si="56"/>
        <v>14.524752881339424</v>
      </c>
      <c r="I75" s="65">
        <f t="shared" si="57"/>
        <v>14.767694499779054</v>
      </c>
      <c r="J75" s="65">
        <f t="shared" si="58"/>
        <v>-87.959600483551071</v>
      </c>
      <c r="K75" s="65">
        <f t="shared" si="59"/>
        <v>-88.105106347884302</v>
      </c>
      <c r="N75" s="47" t="s">
        <v>66</v>
      </c>
      <c r="O75" s="48">
        <f t="shared" ref="O75:R75" si="80">SUM(O76:O77)</f>
        <v>350.68588751466666</v>
      </c>
      <c r="P75" s="48">
        <f t="shared" si="80"/>
        <v>1240.48</v>
      </c>
      <c r="Q75" s="48">
        <f t="shared" si="80"/>
        <v>2512.7423511874099</v>
      </c>
      <c r="R75" s="48">
        <f t="shared" si="80"/>
        <v>9025.9232999999986</v>
      </c>
      <c r="S75" s="65">
        <f t="shared" ref="S75:S90" si="81">IFERROR(O75/Q75*100-100,"0.00")</f>
        <v>-86.043698935191344</v>
      </c>
      <c r="T75" s="65">
        <f t="shared" ref="T75:T90" si="82">IFERROR(P75/R75*100-100,"0.00")</f>
        <v>-86.256475279376673</v>
      </c>
    </row>
    <row r="76" spans="1:20" x14ac:dyDescent="0.35">
      <c r="A76" s="49" t="s">
        <v>67</v>
      </c>
      <c r="B76" s="46">
        <v>71.132694445243501</v>
      </c>
      <c r="C76" s="46">
        <v>252.55950000000001</v>
      </c>
      <c r="D76" s="46">
        <v>65.757829252931202</v>
      </c>
      <c r="E76" s="46">
        <v>232.98160000000001</v>
      </c>
      <c r="F76" s="46">
        <v>898.04981780265882</v>
      </c>
      <c r="G76" s="46">
        <v>3227.5666000000006</v>
      </c>
      <c r="H76" s="65">
        <f t="shared" si="56"/>
        <v>8.173726616854097</v>
      </c>
      <c r="I76" s="65">
        <f t="shared" si="57"/>
        <v>8.4031957888520026</v>
      </c>
      <c r="J76" s="65">
        <f t="shared" si="58"/>
        <v>-92.079203955601216</v>
      </c>
      <c r="K76" s="65">
        <f t="shared" si="59"/>
        <v>-92.174925220752996</v>
      </c>
      <c r="N76" s="49" t="s">
        <v>67</v>
      </c>
      <c r="O76" s="46">
        <v>219.86654963532001</v>
      </c>
      <c r="P76" s="46">
        <v>777.73320000000012</v>
      </c>
      <c r="Q76" s="46">
        <v>2407.2142654689269</v>
      </c>
      <c r="R76" s="46">
        <v>8646.86</v>
      </c>
      <c r="S76" s="65">
        <f t="shared" si="81"/>
        <v>-90.866349008093394</v>
      </c>
      <c r="T76" s="65">
        <f t="shared" si="82"/>
        <v>-91.005599720592215</v>
      </c>
    </row>
    <row r="77" spans="1:20" x14ac:dyDescent="0.35">
      <c r="A77" s="49" t="s">
        <v>68</v>
      </c>
      <c r="B77" s="46">
        <v>41.593049652639401</v>
      </c>
      <c r="C77" s="46">
        <v>147.67779999999999</v>
      </c>
      <c r="D77" s="46">
        <v>32.671323626079591</v>
      </c>
      <c r="E77" s="46">
        <v>115.75529999999998</v>
      </c>
      <c r="F77" s="46">
        <v>38.179448874773691</v>
      </c>
      <c r="G77" s="46">
        <v>137.21589999999924</v>
      </c>
      <c r="H77" s="65">
        <f t="shared" si="56"/>
        <v>27.307513245157054</v>
      </c>
      <c r="I77" s="65">
        <f t="shared" si="57"/>
        <v>27.577570962193533</v>
      </c>
      <c r="J77" s="65">
        <f t="shared" si="58"/>
        <v>8.9409378041629566</v>
      </c>
      <c r="K77" s="65">
        <f t="shared" si="59"/>
        <v>7.6244079585535047</v>
      </c>
      <c r="N77" s="49" t="s">
        <v>68</v>
      </c>
      <c r="O77" s="46">
        <v>130.81933787934662</v>
      </c>
      <c r="P77" s="46">
        <v>462.74679999999989</v>
      </c>
      <c r="Q77" s="46">
        <v>105.5280857184832</v>
      </c>
      <c r="R77" s="46">
        <v>379.06329999999843</v>
      </c>
      <c r="S77" s="65">
        <f t="shared" si="81"/>
        <v>23.966370647841345</v>
      </c>
      <c r="T77" s="65">
        <f t="shared" si="82"/>
        <v>22.076391990467513</v>
      </c>
    </row>
    <row r="78" spans="1:20" ht="18" x14ac:dyDescent="0.4">
      <c r="A78" s="43" t="s">
        <v>69</v>
      </c>
      <c r="B78" s="44">
        <f t="shared" ref="B78:G78" si="83">B79+B80+B86</f>
        <v>48429.959954331382</v>
      </c>
      <c r="C78" s="44">
        <f t="shared" si="83"/>
        <v>171952.52571940003</v>
      </c>
      <c r="D78" s="44">
        <f t="shared" si="83"/>
        <v>43390.305928325302</v>
      </c>
      <c r="E78" s="44">
        <f t="shared" si="83"/>
        <v>153732.91689399999</v>
      </c>
      <c r="F78" s="44">
        <f t="shared" si="83"/>
        <v>35887.7998784839</v>
      </c>
      <c r="G78" s="44">
        <f t="shared" si="83"/>
        <v>128979.77588669999</v>
      </c>
      <c r="H78" s="65">
        <f t="shared" si="56"/>
        <v>11.614700376463986</v>
      </c>
      <c r="I78" s="65">
        <f t="shared" si="57"/>
        <v>11.851468893914614</v>
      </c>
      <c r="J78" s="65">
        <f t="shared" si="58"/>
        <v>34.948255725665092</v>
      </c>
      <c r="K78" s="65">
        <f t="shared" si="59"/>
        <v>33.31743254884293</v>
      </c>
      <c r="N78" s="43" t="s">
        <v>69</v>
      </c>
      <c r="O78" s="44">
        <f t="shared" ref="O78:R78" si="84">O79+O80+O86</f>
        <v>133891.24926185427</v>
      </c>
      <c r="P78" s="44">
        <f t="shared" si="84"/>
        <v>473613.06171010004</v>
      </c>
      <c r="Q78" s="44">
        <f t="shared" si="84"/>
        <v>107949.52040673915</v>
      </c>
      <c r="R78" s="44">
        <f t="shared" si="84"/>
        <v>387761.24062324996</v>
      </c>
      <c r="S78" s="65">
        <f t="shared" si="81"/>
        <v>24.031351651559191</v>
      </c>
      <c r="T78" s="65">
        <f t="shared" si="82"/>
        <v>22.140382300422857</v>
      </c>
    </row>
    <row r="79" spans="1:20" ht="31" x14ac:dyDescent="0.35">
      <c r="A79" s="47" t="s">
        <v>70</v>
      </c>
      <c r="B79" s="48">
        <v>1012.4100444111724</v>
      </c>
      <c r="C79" s="48">
        <v>3594.6026873520359</v>
      </c>
      <c r="D79" s="48">
        <v>1077.7173010804815</v>
      </c>
      <c r="E79" s="48">
        <v>3818.3788</v>
      </c>
      <c r="F79" s="48">
        <v>382.61450978793636</v>
      </c>
      <c r="G79" s="48">
        <v>1375.1061332972529</v>
      </c>
      <c r="H79" s="65">
        <f t="shared" si="56"/>
        <v>-6.0597762143963223</v>
      </c>
      <c r="I79" s="65">
        <f t="shared" si="57"/>
        <v>-5.8605006042869263</v>
      </c>
      <c r="J79" s="65">
        <f t="shared" si="58"/>
        <v>164.6031497792124</v>
      </c>
      <c r="K79" s="65">
        <f t="shared" si="59"/>
        <v>161.40547266216004</v>
      </c>
      <c r="N79" s="47" t="s">
        <v>70</v>
      </c>
      <c r="O79" s="48">
        <v>2573.4448340293129</v>
      </c>
      <c r="P79" s="48">
        <v>9103.0376795050561</v>
      </c>
      <c r="Q79" s="48">
        <v>1974.2382082618963</v>
      </c>
      <c r="R79" s="48">
        <v>7091.5836776025526</v>
      </c>
      <c r="S79" s="65">
        <f t="shared" si="81"/>
        <v>30.351283004240571</v>
      </c>
      <c r="T79" s="65">
        <f t="shared" si="82"/>
        <v>28.363960623567152</v>
      </c>
    </row>
    <row r="80" spans="1:20" ht="31" x14ac:dyDescent="0.35">
      <c r="A80" s="47" t="s">
        <v>71</v>
      </c>
      <c r="B80" s="48">
        <f t="shared" ref="B80:G80" si="85">B81+B85</f>
        <v>10915.451656069388</v>
      </c>
      <c r="C80" s="48">
        <f t="shared" si="85"/>
        <v>38755.751262215803</v>
      </c>
      <c r="D80" s="48">
        <f t="shared" si="85"/>
        <v>11013.781894371845</v>
      </c>
      <c r="E80" s="48">
        <f t="shared" si="85"/>
        <v>39022.099070999997</v>
      </c>
      <c r="F80" s="48">
        <f t="shared" si="85"/>
        <v>12315.213517396318</v>
      </c>
      <c r="G80" s="48">
        <f t="shared" si="85"/>
        <v>44260.54215775289</v>
      </c>
      <c r="H80" s="65">
        <f t="shared" si="56"/>
        <v>-0.89279267780582927</v>
      </c>
      <c r="I80" s="65">
        <f t="shared" si="57"/>
        <v>-0.68255633378301184</v>
      </c>
      <c r="J80" s="65">
        <f t="shared" si="58"/>
        <v>-11.366119307226327</v>
      </c>
      <c r="K80" s="65">
        <f t="shared" si="59"/>
        <v>-12.437242354413499</v>
      </c>
      <c r="N80" s="47" t="s">
        <v>71</v>
      </c>
      <c r="O80" s="48">
        <f t="shared" ref="O80:R80" si="86">O81+O85</f>
        <v>33959.123013423705</v>
      </c>
      <c r="P80" s="48">
        <f t="shared" si="86"/>
        <v>120123.4906093278</v>
      </c>
      <c r="Q80" s="48">
        <f t="shared" si="86"/>
        <v>33662.463401543078</v>
      </c>
      <c r="R80" s="48">
        <f t="shared" si="86"/>
        <v>120917.61521343645</v>
      </c>
      <c r="S80" s="65">
        <f t="shared" si="81"/>
        <v>0.88127719098247326</v>
      </c>
      <c r="T80" s="65">
        <f t="shared" si="82"/>
        <v>-0.6567484834256021</v>
      </c>
    </row>
    <row r="81" spans="1:20" ht="46.5" x14ac:dyDescent="0.35">
      <c r="A81" s="51" t="s">
        <v>72</v>
      </c>
      <c r="B81" s="52">
        <f t="shared" ref="B81:G81" si="87">SUM(B82:B84)</f>
        <v>8504.5645510083232</v>
      </c>
      <c r="C81" s="52">
        <f t="shared" si="87"/>
        <v>30195.799378495401</v>
      </c>
      <c r="D81" s="52">
        <f t="shared" si="87"/>
        <v>8624.1459279833398</v>
      </c>
      <c r="E81" s="52">
        <f t="shared" si="87"/>
        <v>30555.560299999997</v>
      </c>
      <c r="F81" s="52">
        <f t="shared" si="87"/>
        <v>8861.2699416941123</v>
      </c>
      <c r="G81" s="52">
        <f t="shared" si="87"/>
        <v>31847.162964049086</v>
      </c>
      <c r="H81" s="65">
        <f t="shared" si="56"/>
        <v>-1.3865880514266706</v>
      </c>
      <c r="I81" s="65">
        <f t="shared" si="57"/>
        <v>-1.1773991966516064</v>
      </c>
      <c r="J81" s="65">
        <f t="shared" si="58"/>
        <v>-4.0254432269060629</v>
      </c>
      <c r="K81" s="65">
        <f t="shared" si="59"/>
        <v>-5.1852769033707631</v>
      </c>
      <c r="N81" s="51" t="s">
        <v>72</v>
      </c>
      <c r="O81" s="52">
        <f t="shared" ref="O81:R81" si="88">SUM(O82:O84)</f>
        <v>26666.545972293057</v>
      </c>
      <c r="P81" s="52">
        <f t="shared" si="88"/>
        <v>94327.482586041122</v>
      </c>
      <c r="Q81" s="52">
        <f t="shared" si="88"/>
        <v>24775.807303860573</v>
      </c>
      <c r="R81" s="52">
        <f t="shared" si="88"/>
        <v>88996.206202577945</v>
      </c>
      <c r="S81" s="65">
        <f t="shared" si="81"/>
        <v>7.63139075648958</v>
      </c>
      <c r="T81" s="65">
        <f t="shared" si="82"/>
        <v>5.990453538354032</v>
      </c>
    </row>
    <row r="82" spans="1:20" x14ac:dyDescent="0.35">
      <c r="A82" s="58" t="s">
        <v>73</v>
      </c>
      <c r="B82" s="69">
        <v>509.75152146726845</v>
      </c>
      <c r="C82" s="70">
        <v>1809.8933323145241</v>
      </c>
      <c r="D82" s="69">
        <v>600.32181572658669</v>
      </c>
      <c r="E82" s="70">
        <v>2126.9548999999997</v>
      </c>
      <c r="F82" s="69">
        <v>398.93442770541009</v>
      </c>
      <c r="G82" s="70">
        <v>1433.759474059641</v>
      </c>
      <c r="H82" s="65">
        <f t="shared" si="56"/>
        <v>-15.086957009832872</v>
      </c>
      <c r="I82" s="65">
        <f t="shared" si="57"/>
        <v>-14.906830778850818</v>
      </c>
      <c r="J82" s="65">
        <f t="shared" si="58"/>
        <v>27.778272835276681</v>
      </c>
      <c r="K82" s="65">
        <f t="shared" si="59"/>
        <v>26.234097494042913</v>
      </c>
      <c r="N82" s="58" t="s">
        <v>73</v>
      </c>
      <c r="O82" s="69">
        <v>1740.1413351543815</v>
      </c>
      <c r="P82" s="70">
        <v>6155.3960404010513</v>
      </c>
      <c r="Q82" s="69">
        <v>1242.9712675364742</v>
      </c>
      <c r="R82" s="70">
        <v>4464.8283655450832</v>
      </c>
      <c r="S82" s="65">
        <f t="shared" si="81"/>
        <v>39.99851650660284</v>
      </c>
      <c r="T82" s="65">
        <f t="shared" si="82"/>
        <v>37.864113386799289</v>
      </c>
    </row>
    <row r="83" spans="1:20" ht="46.5" x14ac:dyDescent="0.35">
      <c r="A83" s="58" t="s">
        <v>74</v>
      </c>
      <c r="B83" s="69">
        <v>2303.7826209612494</v>
      </c>
      <c r="C83" s="70">
        <v>8179.6730940166053</v>
      </c>
      <c r="D83" s="69">
        <v>1677.5499302375658</v>
      </c>
      <c r="E83" s="70">
        <v>5943.6004999999996</v>
      </c>
      <c r="F83" s="69">
        <v>1357.5146478036957</v>
      </c>
      <c r="G83" s="70">
        <v>4878.8706922545962</v>
      </c>
      <c r="H83" s="65">
        <f t="shared" si="56"/>
        <v>37.330196820728901</v>
      </c>
      <c r="I83" s="65">
        <f t="shared" si="57"/>
        <v>37.621515679201622</v>
      </c>
      <c r="J83" s="65">
        <f t="shared" si="58"/>
        <v>69.705912543080672</v>
      </c>
      <c r="K83" s="65">
        <f t="shared" si="59"/>
        <v>67.655049907392851</v>
      </c>
      <c r="N83" s="58" t="s">
        <v>74</v>
      </c>
      <c r="O83" s="69">
        <v>6142.0511275475437</v>
      </c>
      <c r="P83" s="70">
        <v>21726.256612996796</v>
      </c>
      <c r="Q83" s="69">
        <v>4073.7331640385119</v>
      </c>
      <c r="R83" s="70">
        <v>14633.097207878251</v>
      </c>
      <c r="S83" s="65">
        <f t="shared" si="81"/>
        <v>50.772053058541417</v>
      </c>
      <c r="T83" s="65">
        <f t="shared" si="82"/>
        <v>48.47339769806004</v>
      </c>
    </row>
    <row r="84" spans="1:20" ht="46.5" x14ac:dyDescent="0.35">
      <c r="A84" s="58" t="s">
        <v>75</v>
      </c>
      <c r="B84" s="46">
        <v>5691.0304085798061</v>
      </c>
      <c r="C84" s="46">
        <v>20206.232952164271</v>
      </c>
      <c r="D84" s="46">
        <v>6346.2741820191868</v>
      </c>
      <c r="E84" s="46">
        <v>22485.0049</v>
      </c>
      <c r="F84" s="46">
        <v>7104.8208661850058</v>
      </c>
      <c r="G84" s="46">
        <v>25534.53279773485</v>
      </c>
      <c r="H84" s="65">
        <f t="shared" si="56"/>
        <v>-10.324857619544304</v>
      </c>
      <c r="I84" s="65">
        <f t="shared" si="57"/>
        <v>-10.134629536308125</v>
      </c>
      <c r="J84" s="65">
        <f t="shared" si="58"/>
        <v>-19.89903030960366</v>
      </c>
      <c r="K84" s="65">
        <f t="shared" si="59"/>
        <v>-20.867034802544921</v>
      </c>
      <c r="N84" s="58" t="s">
        <v>75</v>
      </c>
      <c r="O84" s="46">
        <v>18784.353509591132</v>
      </c>
      <c r="P84" s="46">
        <v>66445.829932643275</v>
      </c>
      <c r="Q84" s="46">
        <v>19459.102872285584</v>
      </c>
      <c r="R84" s="46">
        <v>69898.280629154615</v>
      </c>
      <c r="S84" s="65">
        <f t="shared" si="81"/>
        <v>-3.4675255438186667</v>
      </c>
      <c r="T84" s="65">
        <f t="shared" si="82"/>
        <v>-4.9392498147820163</v>
      </c>
    </row>
    <row r="85" spans="1:20" ht="46.5" x14ac:dyDescent="0.35">
      <c r="A85" s="51" t="s">
        <v>76</v>
      </c>
      <c r="B85" s="52">
        <v>2410.8871050610646</v>
      </c>
      <c r="C85" s="52">
        <v>8559.9518837204032</v>
      </c>
      <c r="D85" s="52">
        <v>2389.6359663885041</v>
      </c>
      <c r="E85" s="52">
        <v>8466.5387709999995</v>
      </c>
      <c r="F85" s="52">
        <v>3453.9435757022061</v>
      </c>
      <c r="G85" s="52">
        <v>12413.3791937038</v>
      </c>
      <c r="H85" s="65">
        <f t="shared" si="56"/>
        <v>0.88930443680415294</v>
      </c>
      <c r="I85" s="65">
        <f t="shared" si="57"/>
        <v>1.1033211474843512</v>
      </c>
      <c r="J85" s="65">
        <f t="shared" si="58"/>
        <v>-30.199001453840552</v>
      </c>
      <c r="K85" s="65">
        <f t="shared" si="59"/>
        <v>-31.042532817638374</v>
      </c>
      <c r="N85" s="51" t="s">
        <v>76</v>
      </c>
      <c r="O85" s="52">
        <v>7292.5770411306503</v>
      </c>
      <c r="P85" s="52">
        <v>25796.008023286675</v>
      </c>
      <c r="Q85" s="52">
        <v>8886.656097682504</v>
      </c>
      <c r="R85" s="52">
        <v>31921.409010858504</v>
      </c>
      <c r="S85" s="65">
        <f t="shared" si="81"/>
        <v>-17.937895188355085</v>
      </c>
      <c r="T85" s="65">
        <f t="shared" si="82"/>
        <v>-19.189005677939193</v>
      </c>
    </row>
    <row r="86" spans="1:20" ht="31" x14ac:dyDescent="0.35">
      <c r="A86" s="47" t="s">
        <v>95</v>
      </c>
      <c r="B86" s="48">
        <v>36502.098253850825</v>
      </c>
      <c r="C86" s="48">
        <v>129602.1717698322</v>
      </c>
      <c r="D86" s="48">
        <v>31298.806732872978</v>
      </c>
      <c r="E86" s="48">
        <v>110892.439023</v>
      </c>
      <c r="F86" s="48">
        <v>23189.971851299644</v>
      </c>
      <c r="G86" s="48">
        <v>83344.127595649858</v>
      </c>
      <c r="H86" s="65">
        <f t="shared" si="56"/>
        <v>16.624568359383659</v>
      </c>
      <c r="I86" s="65">
        <f t="shared" si="57"/>
        <v>16.8719643211668</v>
      </c>
      <c r="J86" s="65">
        <f t="shared" si="58"/>
        <v>57.404668224317504</v>
      </c>
      <c r="K86" s="65">
        <f t="shared" si="59"/>
        <v>55.502463711188682</v>
      </c>
      <c r="N86" s="47" t="s">
        <v>95</v>
      </c>
      <c r="O86" s="48">
        <v>97358.681414401261</v>
      </c>
      <c r="P86" s="48">
        <v>344386.53342126717</v>
      </c>
      <c r="Q86" s="48">
        <v>72312.818796934167</v>
      </c>
      <c r="R86" s="48">
        <v>259752.04173221096</v>
      </c>
      <c r="S86" s="65">
        <f t="shared" si="81"/>
        <v>34.635439517023713</v>
      </c>
      <c r="T86" s="65">
        <f t="shared" si="82"/>
        <v>32.582801322620355</v>
      </c>
    </row>
    <row r="87" spans="1:20" ht="46.5" x14ac:dyDescent="0.35">
      <c r="A87" s="49" t="s">
        <v>77</v>
      </c>
      <c r="B87" s="46">
        <v>4641.2559825700464</v>
      </c>
      <c r="C87" s="46">
        <v>16478.966521255992</v>
      </c>
      <c r="D87" s="46">
        <v>4414.5809060539959</v>
      </c>
      <c r="E87" s="46">
        <v>15640.9683</v>
      </c>
      <c r="F87" s="46">
        <v>2144.2168455376277</v>
      </c>
      <c r="G87" s="46">
        <v>7706.2569766428805</v>
      </c>
      <c r="H87" s="65">
        <f t="shared" si="56"/>
        <v>5.1346907291968762</v>
      </c>
      <c r="I87" s="65">
        <f t="shared" si="57"/>
        <v>5.3577131874628918</v>
      </c>
      <c r="J87" s="65">
        <f t="shared" si="58"/>
        <v>116.45459936708625</v>
      </c>
      <c r="K87" s="65">
        <f t="shared" si="59"/>
        <v>113.83878802903374</v>
      </c>
      <c r="N87" s="49" t="s">
        <v>77</v>
      </c>
      <c r="O87" s="46">
        <v>10985.318387101137</v>
      </c>
      <c r="P87" s="46">
        <v>38858.329456617488</v>
      </c>
      <c r="Q87" s="46">
        <v>7065.8951386905328</v>
      </c>
      <c r="R87" s="46">
        <v>25381.124944038056</v>
      </c>
      <c r="S87" s="65">
        <f t="shared" si="81"/>
        <v>55.469592620319588</v>
      </c>
      <c r="T87" s="65">
        <f t="shared" si="82"/>
        <v>53.099319050258174</v>
      </c>
    </row>
    <row r="88" spans="1:20" ht="46.5" x14ac:dyDescent="0.35">
      <c r="A88" s="49" t="s">
        <v>96</v>
      </c>
      <c r="B88" s="46">
        <v>8.3887821231349555</v>
      </c>
      <c r="C88" s="46">
        <v>29.784709199492077</v>
      </c>
      <c r="D88" s="46">
        <v>5.3863584654879997</v>
      </c>
      <c r="E88" s="46">
        <v>19.084</v>
      </c>
      <c r="F88" s="46">
        <v>20.94449839310488</v>
      </c>
      <c r="G88" s="46">
        <v>75.27395710935231</v>
      </c>
      <c r="H88" s="65">
        <f t="shared" si="56"/>
        <v>55.74125221862559</v>
      </c>
      <c r="I88" s="65">
        <f t="shared" si="57"/>
        <v>56.071626490736094</v>
      </c>
      <c r="J88" s="65">
        <f t="shared" si="58"/>
        <v>-59.947562526030133</v>
      </c>
      <c r="K88" s="65">
        <f t="shared" si="59"/>
        <v>-60.431588369636117</v>
      </c>
      <c r="N88" s="49" t="s">
        <v>96</v>
      </c>
      <c r="O88" s="46">
        <v>116.19281839342972</v>
      </c>
      <c r="P88" s="46">
        <v>411.00846225143175</v>
      </c>
      <c r="Q88" s="46">
        <v>57.292384708358874</v>
      </c>
      <c r="R88" s="46">
        <v>205.79772924485223</v>
      </c>
      <c r="S88" s="65">
        <f t="shared" si="81"/>
        <v>102.80674121857132</v>
      </c>
      <c r="T88" s="65">
        <f t="shared" si="82"/>
        <v>99.714770303624533</v>
      </c>
    </row>
    <row r="89" spans="1:20" ht="31" x14ac:dyDescent="0.35">
      <c r="A89" s="49" t="s">
        <v>78</v>
      </c>
      <c r="B89" s="46">
        <v>2.84692350390835</v>
      </c>
      <c r="C89" s="46">
        <v>10.10811670066605</v>
      </c>
      <c r="D89" s="46">
        <v>0.15001307505799999</v>
      </c>
      <c r="E89" s="46">
        <v>0.53149999999999997</v>
      </c>
      <c r="F89" s="46">
        <v>1.9490601131975807</v>
      </c>
      <c r="G89" s="46">
        <v>7.0048689928369665</v>
      </c>
      <c r="H89" s="65">
        <f t="shared" ref="H89" si="89">IFERROR(B89/D89*100-100,"0.00")</f>
        <v>1797.7835784031729</v>
      </c>
      <c r="I89" s="65">
        <f t="shared" ref="I89" si="90">IFERROR(C89/E89*100-100,"0.00")</f>
        <v>1801.8093510190124</v>
      </c>
      <c r="J89" s="65">
        <f t="shared" ref="J89" si="91">IFERROR(B89/F89*100-100,"0.00")</f>
        <v>46.066480178374633</v>
      </c>
      <c r="K89" s="65">
        <f t="shared" ref="K89" si="92">IFERROR(C89/G89*100-100,"0.00")</f>
        <v>44.301295441819121</v>
      </c>
      <c r="N89" s="49" t="s">
        <v>78</v>
      </c>
      <c r="O89" s="46">
        <v>4.4677787030263181</v>
      </c>
      <c r="P89" s="46">
        <v>15.803858446679858</v>
      </c>
      <c r="Q89" s="46">
        <v>3.1816487558840256</v>
      </c>
      <c r="R89" s="46">
        <v>11.428675775126372</v>
      </c>
      <c r="S89" s="65">
        <f t="shared" si="81"/>
        <v>40.423379380384773</v>
      </c>
      <c r="T89" s="65">
        <f t="shared" si="82"/>
        <v>38.282498844491954</v>
      </c>
    </row>
    <row r="90" spans="1:20" x14ac:dyDescent="0.35">
      <c r="A90" s="49" t="s">
        <v>97</v>
      </c>
      <c r="B90" s="46">
        <v>781.45816802841944</v>
      </c>
      <c r="C90" s="46">
        <v>2774.5987372951399</v>
      </c>
      <c r="D90" s="46">
        <v>631.60164459943314</v>
      </c>
      <c r="E90" s="46">
        <v>2237.7800999999999</v>
      </c>
      <c r="F90" s="46">
        <v>449.80389198970551</v>
      </c>
      <c r="G90" s="46">
        <v>1616.582944015473</v>
      </c>
      <c r="H90" s="65">
        <f t="shared" si="56"/>
        <v>23.726430212832412</v>
      </c>
      <c r="I90" s="65">
        <f t="shared" si="57"/>
        <v>23.988891370297736</v>
      </c>
      <c r="J90" s="65">
        <f t="shared" si="58"/>
        <v>73.733082782286004</v>
      </c>
      <c r="K90" s="65">
        <f t="shared" si="59"/>
        <v>71.633552584888776</v>
      </c>
      <c r="N90" s="49" t="s">
        <v>97</v>
      </c>
      <c r="O90" s="46">
        <v>2271.8516069993507</v>
      </c>
      <c r="P90" s="46">
        <v>8036.2129808622267</v>
      </c>
      <c r="Q90" s="46">
        <v>1534.219811683266</v>
      </c>
      <c r="R90" s="46">
        <v>5511.0108440086469</v>
      </c>
      <c r="S90" s="65">
        <f t="shared" si="81"/>
        <v>48.078625350743806</v>
      </c>
      <c r="T90" s="65">
        <f t="shared" si="82"/>
        <v>45.821033714692817</v>
      </c>
    </row>
    <row r="91" spans="1:20" x14ac:dyDescent="0.35">
      <c r="A91" s="49" t="s">
        <v>106</v>
      </c>
      <c r="B91" s="46">
        <v>11525.83935480517</v>
      </c>
      <c r="C91" s="46">
        <v>40922.957399999999</v>
      </c>
      <c r="D91" s="46">
        <v>9264.5802803483457</v>
      </c>
      <c r="E91" s="46">
        <v>32824.634899999997</v>
      </c>
      <c r="F91" s="46">
        <v>3278.6955055830308</v>
      </c>
      <c r="G91" s="46">
        <v>11783.5424</v>
      </c>
      <c r="H91" s="65">
        <f t="shared" ref="H91" si="93">IFERROR(B91/D91*100-100,"0.00")</f>
        <v>24.407571698129885</v>
      </c>
      <c r="I91" s="65">
        <f t="shared" ref="I91" si="94">IFERROR(C91/E91*100-100,"0.00")</f>
        <v>24.671477762575208</v>
      </c>
      <c r="J91" s="65">
        <f t="shared" ref="J91" si="95">IFERROR(B91/F91*100-100,"0.00")</f>
        <v>251.53735182723528</v>
      </c>
      <c r="K91" s="65">
        <f t="shared" ref="K91" si="96">IFERROR(C91/G91*100-100,"0.00")</f>
        <v>247.2890919457293</v>
      </c>
      <c r="N91" s="49" t="s">
        <v>106</v>
      </c>
      <c r="O91" s="46">
        <v>29522.856267052113</v>
      </c>
      <c r="P91" s="46">
        <v>104431.09930000007</v>
      </c>
      <c r="Q91" s="46">
        <v>8310.7290669083104</v>
      </c>
      <c r="R91" s="46">
        <v>29852.644100000001</v>
      </c>
      <c r="S91" s="65">
        <f t="shared" ref="S91" si="97">IFERROR(O91/Q91*100-100,"0.00")</f>
        <v>255.23786215828312</v>
      </c>
      <c r="T91" s="65">
        <f t="shared" ref="T91" si="98">IFERROR(P91/R91*100-100,"0.00")</f>
        <v>249.82194190296218</v>
      </c>
    </row>
    <row r="92" spans="1:20" ht="31" x14ac:dyDescent="0.35">
      <c r="A92" s="49" t="s">
        <v>107</v>
      </c>
      <c r="B92" s="46">
        <v>19542.309042820139</v>
      </c>
      <c r="C92" s="46">
        <v>69385.756285380907</v>
      </c>
      <c r="D92" s="46">
        <v>16982.507530330658</v>
      </c>
      <c r="E92" s="46">
        <v>60169.440223000005</v>
      </c>
      <c r="F92" s="46">
        <v>17294.362049682975</v>
      </c>
      <c r="G92" s="46">
        <v>62155.46644888931</v>
      </c>
      <c r="H92" s="65">
        <f t="shared" si="56"/>
        <v>15.073165773179781</v>
      </c>
      <c r="I92" s="65">
        <f t="shared" si="57"/>
        <v>15.317270741132688</v>
      </c>
      <c r="J92" s="65">
        <f t="shared" si="58"/>
        <v>12.998149262050234</v>
      </c>
      <c r="K92" s="65">
        <f t="shared" si="59"/>
        <v>11.632588812501467</v>
      </c>
      <c r="N92" s="49" t="s">
        <v>107</v>
      </c>
      <c r="O92" s="46">
        <v>54457.994556152225</v>
      </c>
      <c r="P92" s="46">
        <v>192634.07936308935</v>
      </c>
      <c r="Q92" s="46">
        <v>55341.500746187812</v>
      </c>
      <c r="R92" s="46">
        <v>198790.03543914427</v>
      </c>
      <c r="S92" s="65">
        <f t="shared" ref="S92:S101" si="99">IFERROR(O92/Q92*100-100,"0.00")</f>
        <v>-1.5964622898240464</v>
      </c>
      <c r="T92" s="65">
        <f t="shared" ref="T92:T101" si="100">IFERROR(P92/R92*100-100,"0.00")</f>
        <v>-3.0967126005364918</v>
      </c>
    </row>
    <row r="93" spans="1:20" ht="35.5" x14ac:dyDescent="0.4">
      <c r="A93" s="43" t="s">
        <v>79</v>
      </c>
      <c r="B93" s="44">
        <f t="shared" ref="B93:G93" si="101">B94+B97</f>
        <v>1027.2885667834553</v>
      </c>
      <c r="C93" s="44">
        <f t="shared" si="101"/>
        <v>3647.4294810000001</v>
      </c>
      <c r="D93" s="44">
        <f t="shared" si="101"/>
        <v>1398.022003640561</v>
      </c>
      <c r="E93" s="44">
        <f t="shared" si="101"/>
        <v>4953.2262081000008</v>
      </c>
      <c r="F93" s="44">
        <f t="shared" si="101"/>
        <v>560.64847218083514</v>
      </c>
      <c r="G93" s="44">
        <f t="shared" si="101"/>
        <v>2014.955348</v>
      </c>
      <c r="H93" s="65">
        <f t="shared" ref="H93:H96" si="102">IFERROR(B93/D93*100-100,"0.00")</f>
        <v>-26.518426454782997</v>
      </c>
      <c r="I93" s="65">
        <f t="shared" ref="I93:I96" si="103">IFERROR(C93/E93*100-100,"0.00")</f>
        <v>-26.362549825902036</v>
      </c>
      <c r="J93" s="65">
        <f t="shared" ref="J93:J97" si="104">IFERROR(B93/F93*100-100,"0.00")</f>
        <v>83.232206588820787</v>
      </c>
      <c r="K93" s="65">
        <f t="shared" ref="K93:K97" si="105">IFERROR(C93/G93*100-100,"0.00")</f>
        <v>81.017881345130434</v>
      </c>
      <c r="N93" s="43" t="s">
        <v>79</v>
      </c>
      <c r="O93" s="44">
        <f t="shared" ref="O93:R93" si="106">O94+O97</f>
        <v>7526.5013261891345</v>
      </c>
      <c r="P93" s="44">
        <f t="shared" si="106"/>
        <v>26623.467603100002</v>
      </c>
      <c r="Q93" s="44">
        <f t="shared" si="106"/>
        <v>1864.8170087066806</v>
      </c>
      <c r="R93" s="44">
        <f t="shared" si="106"/>
        <v>6698.5360760000003</v>
      </c>
      <c r="S93" s="65">
        <f t="shared" si="99"/>
        <v>303.60535597050574</v>
      </c>
      <c r="T93" s="65">
        <f t="shared" si="100"/>
        <v>297.45202983213733</v>
      </c>
    </row>
    <row r="94" spans="1:20" ht="31" x14ac:dyDescent="0.35">
      <c r="A94" s="47" t="s">
        <v>80</v>
      </c>
      <c r="B94" s="48">
        <f t="shared" ref="B94:G94" si="107">SUM(B95:B96)</f>
        <v>636.81878658317021</v>
      </c>
      <c r="C94" s="48">
        <f t="shared" si="107"/>
        <v>2261.0507809999999</v>
      </c>
      <c r="D94" s="48">
        <f t="shared" si="107"/>
        <v>408.45051691490374</v>
      </c>
      <c r="E94" s="48">
        <f t="shared" si="107"/>
        <v>1447.1501877842088</v>
      </c>
      <c r="F94" s="48">
        <f t="shared" si="107"/>
        <v>300.61144427734911</v>
      </c>
      <c r="G94" s="48">
        <f t="shared" si="107"/>
        <v>1080.3893479999999</v>
      </c>
      <c r="H94" s="65">
        <f t="shared" si="102"/>
        <v>55.910877869165375</v>
      </c>
      <c r="I94" s="65">
        <f t="shared" si="103"/>
        <v>56.241611968553713</v>
      </c>
      <c r="J94" s="65">
        <f t="shared" si="104"/>
        <v>111.84116530029064</v>
      </c>
      <c r="K94" s="65">
        <f t="shared" si="105"/>
        <v>109.28110640720607</v>
      </c>
      <c r="N94" s="47" t="s">
        <v>80</v>
      </c>
      <c r="O94" s="48">
        <f t="shared" ref="O94:R94" si="108">SUM(O95:O96)</f>
        <v>2234.6096641494514</v>
      </c>
      <c r="P94" s="48">
        <f t="shared" si="108"/>
        <v>7904.4771827842087</v>
      </c>
      <c r="Q94" s="48">
        <f t="shared" si="108"/>
        <v>1049.873536685019</v>
      </c>
      <c r="R94" s="48">
        <f t="shared" si="108"/>
        <v>3771.2095760000002</v>
      </c>
      <c r="S94" s="65">
        <f t="shared" si="99"/>
        <v>112.84560340526752</v>
      </c>
      <c r="T94" s="65">
        <f t="shared" si="100"/>
        <v>109.60058102016785</v>
      </c>
    </row>
    <row r="95" spans="1:20" x14ac:dyDescent="0.35">
      <c r="A95" s="49" t="s">
        <v>81</v>
      </c>
      <c r="B95" s="46">
        <v>523.36529944788083</v>
      </c>
      <c r="C95" s="46">
        <v>1858.2296000000001</v>
      </c>
      <c r="D95" s="46">
        <v>328.95025155768167</v>
      </c>
      <c r="E95" s="46">
        <v>1165.4788000000001</v>
      </c>
      <c r="F95" s="46">
        <v>253.4058981034519</v>
      </c>
      <c r="G95" s="46">
        <v>910.73389999999995</v>
      </c>
      <c r="H95" s="65">
        <f t="shared" si="102"/>
        <v>59.101656548242033</v>
      </c>
      <c r="I95" s="65">
        <f t="shared" si="103"/>
        <v>59.439159253690406</v>
      </c>
      <c r="J95" s="65">
        <f t="shared" si="104"/>
        <v>106.53240645338852</v>
      </c>
      <c r="K95" s="65">
        <f t="shared" si="105"/>
        <v>104.03650286873039</v>
      </c>
      <c r="N95" s="49" t="s">
        <v>81</v>
      </c>
      <c r="O95" s="46">
        <v>1270.7630994832666</v>
      </c>
      <c r="P95" s="46">
        <v>4495.0660000000007</v>
      </c>
      <c r="Q95" s="46">
        <v>867.45525021989874</v>
      </c>
      <c r="R95" s="46">
        <v>3115.9520000000002</v>
      </c>
      <c r="S95" s="65">
        <f t="shared" si="99"/>
        <v>46.493216700357721</v>
      </c>
      <c r="T95" s="65">
        <f t="shared" si="100"/>
        <v>44.259796043071276</v>
      </c>
    </row>
    <row r="96" spans="1:20" x14ac:dyDescent="0.35">
      <c r="A96" s="49" t="s">
        <v>82</v>
      </c>
      <c r="B96" s="46">
        <v>113.45348713528935</v>
      </c>
      <c r="C96" s="46">
        <v>402.8211809999998</v>
      </c>
      <c r="D96" s="46">
        <v>79.500265357222062</v>
      </c>
      <c r="E96" s="46">
        <v>281.67138778420872</v>
      </c>
      <c r="F96" s="46">
        <v>47.205546173897211</v>
      </c>
      <c r="G96" s="46">
        <v>169.65544799999998</v>
      </c>
      <c r="H96" s="65">
        <f t="shared" si="102"/>
        <v>42.708312513805794</v>
      </c>
      <c r="I96" s="65">
        <f t="shared" si="103"/>
        <v>43.011039981315093</v>
      </c>
      <c r="J96" s="65">
        <f t="shared" ref="J96" si="109">IFERROR(B96/F96*100-100,"0.00")</f>
        <v>140.33931673483022</v>
      </c>
      <c r="K96" s="65">
        <f t="shared" ref="K96" si="110">IFERROR(C96/G96*100-100,"0.00")</f>
        <v>137.43486327653906</v>
      </c>
      <c r="N96" s="49" t="s">
        <v>82</v>
      </c>
      <c r="O96" s="46">
        <v>963.84656466618492</v>
      </c>
      <c r="P96" s="46">
        <v>3409.4111827842075</v>
      </c>
      <c r="Q96" s="46">
        <v>182.41828646512019</v>
      </c>
      <c r="R96" s="46">
        <v>655.25757599999986</v>
      </c>
      <c r="S96" s="65">
        <f t="shared" si="99"/>
        <v>428.37167991405295</v>
      </c>
      <c r="T96" s="65">
        <f t="shared" si="100"/>
        <v>420.31617911186243</v>
      </c>
    </row>
    <row r="97" spans="1:20" ht="31" x14ac:dyDescent="0.35">
      <c r="A97" s="47" t="s">
        <v>83</v>
      </c>
      <c r="B97" s="48">
        <v>390.46978020028507</v>
      </c>
      <c r="C97" s="48">
        <v>1386.3787</v>
      </c>
      <c r="D97" s="48">
        <v>989.57148672565722</v>
      </c>
      <c r="E97" s="48">
        <v>3506.076020315792</v>
      </c>
      <c r="F97" s="48">
        <v>260.03702790348603</v>
      </c>
      <c r="G97" s="48">
        <v>934.56600000000003</v>
      </c>
      <c r="H97" s="65">
        <f t="shared" ref="H97" si="111">IFERROR(B97/D97*100-100,"0.00")</f>
        <v>-60.541528789164019</v>
      </c>
      <c r="I97" s="65">
        <f t="shared" ref="I97" si="112">IFERROR(C97/E97*100-100,"0.00")</f>
        <v>-60.45782544455129</v>
      </c>
      <c r="J97" s="65">
        <f t="shared" si="104"/>
        <v>50.159299753729584</v>
      </c>
      <c r="K97" s="65">
        <f t="shared" si="105"/>
        <v>48.344654096125907</v>
      </c>
      <c r="N97" s="47" t="s">
        <v>83</v>
      </c>
      <c r="O97" s="48">
        <v>5291.8916620396831</v>
      </c>
      <c r="P97" s="48">
        <v>18718.990420315793</v>
      </c>
      <c r="Q97" s="48">
        <v>814.94347202166159</v>
      </c>
      <c r="R97" s="48">
        <v>2927.3265000000001</v>
      </c>
      <c r="S97" s="65">
        <f t="shared" si="99"/>
        <v>549.35689943155</v>
      </c>
      <c r="T97" s="65">
        <f t="shared" si="100"/>
        <v>539.45687029840337</v>
      </c>
    </row>
    <row r="98" spans="1:20" ht="18" x14ac:dyDescent="0.4">
      <c r="A98" s="43" t="s">
        <v>84</v>
      </c>
      <c r="B98" s="44">
        <f t="shared" ref="B98:G98" si="113">SUM(B99+B100+B101)</f>
        <v>24749.998527353688</v>
      </c>
      <c r="C98" s="44">
        <f t="shared" si="113"/>
        <v>87875.86779636133</v>
      </c>
      <c r="D98" s="44">
        <f t="shared" si="113"/>
        <v>14985.454100421293</v>
      </c>
      <c r="E98" s="44">
        <f t="shared" si="113"/>
        <v>53093.830996361328</v>
      </c>
      <c r="F98" s="44">
        <f t="shared" si="113"/>
        <v>27062.972773544883</v>
      </c>
      <c r="G98" s="44">
        <f t="shared" si="113"/>
        <v>97263.587485963901</v>
      </c>
      <c r="H98" s="65">
        <f t="shared" si="56"/>
        <v>65.160150379813189</v>
      </c>
      <c r="I98" s="65">
        <f t="shared" si="57"/>
        <v>65.510504981988817</v>
      </c>
      <c r="J98" s="65">
        <f t="shared" si="58"/>
        <v>-8.5466377457698144</v>
      </c>
      <c r="K98" s="65">
        <f t="shared" si="59"/>
        <v>-9.6518336740944477</v>
      </c>
      <c r="N98" s="43" t="s">
        <v>84</v>
      </c>
      <c r="O98" s="44">
        <f t="shared" ref="O98:R98" si="114">SUM(O99+O100+O101)</f>
        <v>57889.651641900098</v>
      </c>
      <c r="P98" s="44">
        <f t="shared" si="114"/>
        <v>204772.86832861474</v>
      </c>
      <c r="Q98" s="44">
        <f t="shared" si="114"/>
        <v>61119.345215707079</v>
      </c>
      <c r="R98" s="44">
        <f t="shared" si="114"/>
        <v>219544.404066141</v>
      </c>
      <c r="S98" s="65">
        <f t="shared" si="99"/>
        <v>-5.2842411226895507</v>
      </c>
      <c r="T98" s="65">
        <f t="shared" si="100"/>
        <v>-6.7282679330219253</v>
      </c>
    </row>
    <row r="99" spans="1:20" x14ac:dyDescent="0.35">
      <c r="A99" s="45" t="s">
        <v>85</v>
      </c>
      <c r="B99" s="46">
        <v>4054.8684418687089</v>
      </c>
      <c r="C99" s="46">
        <v>14396.973912361329</v>
      </c>
      <c r="D99" s="46">
        <v>2117.520190984279</v>
      </c>
      <c r="E99" s="46">
        <v>7502.4259123613301</v>
      </c>
      <c r="F99" s="46">
        <v>3201.2859357033476</v>
      </c>
      <c r="G99" s="46">
        <v>11505.3345129639</v>
      </c>
      <c r="H99" s="65">
        <f t="shared" si="56"/>
        <v>91.491370856015294</v>
      </c>
      <c r="I99" s="65">
        <f t="shared" si="57"/>
        <v>91.897581936000648</v>
      </c>
      <c r="J99" s="65">
        <f t="shared" si="58"/>
        <v>26.66373836355929</v>
      </c>
      <c r="K99" s="65">
        <f t="shared" si="59"/>
        <v>25.133031952606061</v>
      </c>
      <c r="N99" s="45" t="s">
        <v>85</v>
      </c>
      <c r="O99" s="46">
        <v>10031.804684742847</v>
      </c>
      <c r="P99" s="46">
        <v>35485.468672614763</v>
      </c>
      <c r="Q99" s="46">
        <v>9088.9271562065151</v>
      </c>
      <c r="R99" s="46">
        <v>32647.978951140998</v>
      </c>
      <c r="S99" s="65">
        <f t="shared" si="99"/>
        <v>10.373914460217378</v>
      </c>
      <c r="T99" s="65">
        <f t="shared" si="100"/>
        <v>8.6911650050993501</v>
      </c>
    </row>
    <row r="100" spans="1:20" x14ac:dyDescent="0.35">
      <c r="A100" s="45" t="s">
        <v>86</v>
      </c>
      <c r="B100" s="46">
        <v>5615.0667727572327</v>
      </c>
      <c r="C100" s="46">
        <v>19936.521000000001</v>
      </c>
      <c r="D100" s="46">
        <v>164.11910227389598</v>
      </c>
      <c r="E100" s="46">
        <v>581.47799999999995</v>
      </c>
      <c r="F100" s="46">
        <v>9592.2924610599985</v>
      </c>
      <c r="G100" s="46">
        <v>34474.438000000002</v>
      </c>
      <c r="H100" s="65">
        <f t="shared" ref="H100" si="115">IFERROR(B100/D100*100-100,"0.00")</f>
        <v>3321.3365141288241</v>
      </c>
      <c r="I100" s="65">
        <f t="shared" ref="I100" si="116">IFERROR(C100/E100*100-100,"0.00")</f>
        <v>3328.5942030480956</v>
      </c>
      <c r="J100" s="65">
        <f t="shared" si="58"/>
        <v>-41.462723373462083</v>
      </c>
      <c r="K100" s="65">
        <f t="shared" si="59"/>
        <v>-42.170134869203665</v>
      </c>
      <c r="N100" s="45" t="s">
        <v>86</v>
      </c>
      <c r="O100" s="46">
        <v>5897.3276793347022</v>
      </c>
      <c r="P100" s="46">
        <v>20860.59719</v>
      </c>
      <c r="Q100" s="46">
        <v>10528.877462441224</v>
      </c>
      <c r="R100" s="46">
        <v>37820.368000000002</v>
      </c>
      <c r="S100" s="65">
        <f t="shared" si="99"/>
        <v>-43.989017819119447</v>
      </c>
      <c r="T100" s="65">
        <f t="shared" si="100"/>
        <v>-44.842955547127417</v>
      </c>
    </row>
    <row r="101" spans="1:20" x14ac:dyDescent="0.35">
      <c r="A101" s="59" t="s">
        <v>87</v>
      </c>
      <c r="B101" s="73">
        <v>15080.063312727745</v>
      </c>
      <c r="C101" s="60">
        <v>53542.372884000004</v>
      </c>
      <c r="D101" s="60">
        <v>12703.814807163119</v>
      </c>
      <c r="E101" s="60">
        <v>45009.927083999995</v>
      </c>
      <c r="F101" s="60">
        <v>14269.394376781538</v>
      </c>
      <c r="G101" s="60">
        <v>51283.814973</v>
      </c>
      <c r="H101" s="66">
        <f t="shared" ref="H101" si="117">IFERROR(B101/D101*100-100,"0.00")</f>
        <v>18.704999574023745</v>
      </c>
      <c r="I101" s="66">
        <f t="shared" ref="I101" si="118">IFERROR(C101/E101*100-100,"0.00")</f>
        <v>18.956808759268355</v>
      </c>
      <c r="J101" s="66">
        <f t="shared" ref="J101" si="119">IFERROR(B101/F101*100-100,"0.00")</f>
        <v>5.6811726870853647</v>
      </c>
      <c r="K101" s="66">
        <f t="shared" ref="K101" si="120">IFERROR(C101/G101*100-100,"0.00")</f>
        <v>4.4040364629446742</v>
      </c>
      <c r="N101" s="59" t="s">
        <v>87</v>
      </c>
      <c r="O101" s="73">
        <v>41960.519277822546</v>
      </c>
      <c r="P101" s="60">
        <v>148426.80246599999</v>
      </c>
      <c r="Q101" s="60">
        <v>41501.540597059342</v>
      </c>
      <c r="R101" s="60">
        <v>149076.057115</v>
      </c>
      <c r="S101" s="66">
        <f t="shared" si="99"/>
        <v>1.1059316694275338</v>
      </c>
      <c r="T101" s="66">
        <f t="shared" si="100"/>
        <v>-0.43551906427143194</v>
      </c>
    </row>
    <row r="102" spans="1:20" x14ac:dyDescent="0.35">
      <c r="A102" s="56" t="s">
        <v>88</v>
      </c>
      <c r="B102" s="56"/>
      <c r="C102" s="56"/>
      <c r="D102" s="56"/>
      <c r="E102" s="56"/>
      <c r="F102" s="56"/>
      <c r="G102" s="56"/>
      <c r="H102" s="56"/>
      <c r="I102" s="56"/>
      <c r="K102" s="56"/>
      <c r="N102" s="56" t="s">
        <v>88</v>
      </c>
      <c r="O102" s="56"/>
      <c r="P102" s="56"/>
      <c r="Q102" s="56"/>
      <c r="R102" s="56"/>
      <c r="S102" s="56"/>
      <c r="T102" s="56"/>
    </row>
    <row r="103" spans="1:20" x14ac:dyDescent="0.35">
      <c r="A103" s="64" t="s">
        <v>99</v>
      </c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N103" s="64" t="s">
        <v>99</v>
      </c>
      <c r="O103" s="56"/>
      <c r="P103" s="56"/>
      <c r="Q103" s="56"/>
      <c r="R103" s="56"/>
      <c r="S103" s="56"/>
      <c r="T103" s="56"/>
    </row>
    <row r="104" spans="1:20" x14ac:dyDescent="0.35">
      <c r="A104" s="25"/>
      <c r="B104" s="95" t="s">
        <v>90</v>
      </c>
      <c r="C104" s="95"/>
      <c r="D104" s="95"/>
      <c r="E104" s="95"/>
      <c r="F104" s="95"/>
      <c r="G104" s="95"/>
      <c r="H104" s="26"/>
      <c r="I104" s="27" t="s">
        <v>9</v>
      </c>
      <c r="J104" s="28"/>
      <c r="K104" s="28"/>
      <c r="N104" s="25"/>
      <c r="O104" s="95" t="s">
        <v>90</v>
      </c>
      <c r="P104" s="95"/>
      <c r="Q104" s="95"/>
      <c r="R104" s="95"/>
      <c r="S104" s="26"/>
      <c r="T104" s="27" t="s">
        <v>9</v>
      </c>
    </row>
    <row r="105" spans="1:20" x14ac:dyDescent="0.35">
      <c r="A105" s="28"/>
      <c r="B105" s="29"/>
      <c r="C105" s="29"/>
      <c r="D105" s="29"/>
      <c r="E105" s="29"/>
      <c r="F105" s="29"/>
      <c r="G105" s="29"/>
      <c r="H105" s="30"/>
      <c r="I105" s="28" t="s">
        <v>8</v>
      </c>
      <c r="J105" s="31"/>
      <c r="K105" s="31"/>
      <c r="N105" s="28"/>
      <c r="O105" s="29"/>
      <c r="P105" s="29"/>
      <c r="Q105" s="29"/>
      <c r="R105" s="29"/>
      <c r="S105" s="30"/>
      <c r="T105" s="28" t="s">
        <v>8</v>
      </c>
    </row>
    <row r="106" spans="1:20" x14ac:dyDescent="0.35">
      <c r="A106" s="32"/>
      <c r="B106" s="83"/>
      <c r="C106" s="84"/>
      <c r="D106" s="89"/>
      <c r="E106" s="89"/>
      <c r="F106" s="83"/>
      <c r="G106" s="84"/>
      <c r="H106" s="83" t="s">
        <v>108</v>
      </c>
      <c r="I106" s="90"/>
      <c r="J106" s="90"/>
      <c r="K106" s="90"/>
      <c r="N106" s="32"/>
      <c r="O106" s="83"/>
      <c r="P106" s="84"/>
      <c r="Q106" s="89"/>
      <c r="R106" s="89"/>
      <c r="S106" s="83" t="s">
        <v>121</v>
      </c>
      <c r="T106" s="90"/>
    </row>
    <row r="107" spans="1:20" x14ac:dyDescent="0.35">
      <c r="A107" s="33"/>
      <c r="B107" s="89" t="s">
        <v>109</v>
      </c>
      <c r="C107" s="89"/>
      <c r="D107" s="79" t="s">
        <v>111</v>
      </c>
      <c r="E107" s="80"/>
      <c r="F107" s="89" t="s">
        <v>110</v>
      </c>
      <c r="G107" s="89"/>
      <c r="H107" s="91" t="s">
        <v>3</v>
      </c>
      <c r="I107" s="92"/>
      <c r="J107" s="92"/>
      <c r="K107" s="92"/>
      <c r="N107" s="33"/>
      <c r="O107" s="79" t="s">
        <v>119</v>
      </c>
      <c r="P107" s="80"/>
      <c r="Q107" s="79" t="s">
        <v>122</v>
      </c>
      <c r="R107" s="80"/>
      <c r="S107" s="91" t="s">
        <v>3</v>
      </c>
      <c r="T107" s="92"/>
    </row>
    <row r="108" spans="1:20" x14ac:dyDescent="0.35">
      <c r="A108" s="34" t="s">
        <v>0</v>
      </c>
      <c r="B108" s="35"/>
      <c r="C108" s="29"/>
      <c r="D108" s="35"/>
      <c r="E108" s="36"/>
      <c r="F108" s="35"/>
      <c r="G108" s="36"/>
      <c r="H108" s="91" t="s">
        <v>112</v>
      </c>
      <c r="I108" s="92"/>
      <c r="J108" s="93" t="s">
        <v>110</v>
      </c>
      <c r="K108" s="94"/>
      <c r="N108" s="34" t="s">
        <v>0</v>
      </c>
      <c r="O108" s="77"/>
      <c r="P108" s="78"/>
      <c r="Q108" s="77"/>
      <c r="R108" s="78"/>
      <c r="S108" s="93" t="s">
        <v>120</v>
      </c>
      <c r="T108" s="94"/>
    </row>
    <row r="109" spans="1:20" x14ac:dyDescent="0.35">
      <c r="A109" s="33"/>
      <c r="B109" s="37" t="s">
        <v>1</v>
      </c>
      <c r="C109" s="38" t="s">
        <v>2</v>
      </c>
      <c r="D109" s="37" t="s">
        <v>1</v>
      </c>
      <c r="E109" s="39" t="s">
        <v>2</v>
      </c>
      <c r="F109" s="37" t="s">
        <v>1</v>
      </c>
      <c r="G109" s="39" t="s">
        <v>2</v>
      </c>
      <c r="H109" s="40" t="s">
        <v>1</v>
      </c>
      <c r="I109" s="40" t="s">
        <v>2</v>
      </c>
      <c r="J109" s="40" t="s">
        <v>1</v>
      </c>
      <c r="K109" s="40" t="s">
        <v>2</v>
      </c>
      <c r="N109" s="33"/>
      <c r="O109" s="37" t="s">
        <v>1</v>
      </c>
      <c r="P109" s="38" t="s">
        <v>2</v>
      </c>
      <c r="Q109" s="37" t="s">
        <v>1</v>
      </c>
      <c r="R109" s="39" t="s">
        <v>2</v>
      </c>
      <c r="S109" s="40" t="s">
        <v>1</v>
      </c>
      <c r="T109" s="40" t="s">
        <v>2</v>
      </c>
    </row>
    <row r="110" spans="1:20" ht="20" x14ac:dyDescent="0.4">
      <c r="A110" s="41" t="s">
        <v>91</v>
      </c>
      <c r="B110" s="42">
        <f t="shared" ref="B110:G110" si="121">B111+B114+B115+B135+B145+B148+B163+B166+B167+B181+B196+B201</f>
        <v>280303.09936643107</v>
      </c>
      <c r="C110" s="42">
        <f t="shared" si="121"/>
        <v>995227.45731122734</v>
      </c>
      <c r="D110" s="42">
        <f t="shared" si="121"/>
        <v>321522.79463036812</v>
      </c>
      <c r="E110" s="42">
        <f t="shared" si="121"/>
        <v>1139163.1381462528</v>
      </c>
      <c r="F110" s="42">
        <f t="shared" si="121"/>
        <v>268413.21256171877</v>
      </c>
      <c r="G110" s="42">
        <f t="shared" si="121"/>
        <v>964669.77965945425</v>
      </c>
      <c r="H110" s="65">
        <f t="shared" ref="H110:I155" si="122">IFERROR(B110/D110*100-100,"0.00")</f>
        <v>-12.820147110043763</v>
      </c>
      <c r="I110" s="65">
        <f t="shared" si="122"/>
        <v>-12.635212290072033</v>
      </c>
      <c r="J110" s="65">
        <f t="shared" ref="J110:J155" si="123">IFERROR(B110/F110*100-100,"0.00")</f>
        <v>4.4296950553350172</v>
      </c>
      <c r="K110" s="65">
        <f t="shared" ref="K110:K155" si="124">IFERROR(C110/G110*100-100,"0.00")</f>
        <v>3.1676826926785679</v>
      </c>
      <c r="N110" s="41" t="s">
        <v>91</v>
      </c>
      <c r="O110" s="42">
        <f t="shared" ref="O110:R110" si="125">O111+O114+O115+O135+O145+O148+O163+O166+O167+O181+O196+O201</f>
        <v>884740.53513601073</v>
      </c>
      <c r="P110" s="42">
        <f t="shared" si="125"/>
        <v>3129589.6929402901</v>
      </c>
      <c r="Q110" s="42">
        <f t="shared" si="125"/>
        <v>783616.42757510662</v>
      </c>
      <c r="R110" s="42">
        <f t="shared" si="125"/>
        <v>2814797.8516661674</v>
      </c>
      <c r="S110" s="65">
        <f t="shared" ref="S110:S128" si="126">IFERROR(O110/Q110*100-100,"0.00")</f>
        <v>12.904796786079586</v>
      </c>
      <c r="T110" s="65">
        <f t="shared" ref="T110:T128" si="127">IFERROR(P110/R110*100-100,"0.00")</f>
        <v>11.183461756864261</v>
      </c>
    </row>
    <row r="111" spans="1:20" ht="35.5" x14ac:dyDescent="0.4">
      <c r="A111" s="43" t="s">
        <v>14</v>
      </c>
      <c r="B111" s="44">
        <f t="shared" ref="B111:G111" si="128">SUM(B112:B113)</f>
        <v>0</v>
      </c>
      <c r="C111" s="44">
        <f t="shared" si="128"/>
        <v>0</v>
      </c>
      <c r="D111" s="44">
        <f t="shared" si="128"/>
        <v>0</v>
      </c>
      <c r="E111" s="44">
        <f t="shared" si="128"/>
        <v>0</v>
      </c>
      <c r="F111" s="44">
        <f t="shared" si="128"/>
        <v>0</v>
      </c>
      <c r="G111" s="44">
        <f t="shared" si="128"/>
        <v>0</v>
      </c>
      <c r="H111" s="65" t="str">
        <f t="shared" si="122"/>
        <v>0.00</v>
      </c>
      <c r="I111" s="65" t="str">
        <f t="shared" si="122"/>
        <v>0.00</v>
      </c>
      <c r="J111" s="65" t="str">
        <f t="shared" si="123"/>
        <v>0.00</v>
      </c>
      <c r="K111" s="65" t="str">
        <f t="shared" si="124"/>
        <v>0.00</v>
      </c>
      <c r="N111" s="43" t="s">
        <v>14</v>
      </c>
      <c r="O111" s="44">
        <f t="shared" ref="O111:R111" si="129">SUM(O112:O113)</f>
        <v>0</v>
      </c>
      <c r="P111" s="44">
        <f t="shared" si="129"/>
        <v>0</v>
      </c>
      <c r="Q111" s="44">
        <f t="shared" si="129"/>
        <v>0</v>
      </c>
      <c r="R111" s="44">
        <f t="shared" si="129"/>
        <v>0</v>
      </c>
      <c r="S111" s="65" t="str">
        <f t="shared" si="126"/>
        <v>0.00</v>
      </c>
      <c r="T111" s="65" t="str">
        <f t="shared" si="127"/>
        <v>0.00</v>
      </c>
    </row>
    <row r="112" spans="1:20" ht="31" x14ac:dyDescent="0.35">
      <c r="A112" s="45" t="s">
        <v>15</v>
      </c>
      <c r="B112" s="46">
        <v>0</v>
      </c>
      <c r="C112" s="46">
        <v>0</v>
      </c>
      <c r="D112" s="46">
        <v>0</v>
      </c>
      <c r="E112" s="46">
        <v>0</v>
      </c>
      <c r="F112" s="46">
        <v>0</v>
      </c>
      <c r="G112" s="46">
        <v>0</v>
      </c>
      <c r="H112" s="65" t="str">
        <f t="shared" si="122"/>
        <v>0.00</v>
      </c>
      <c r="I112" s="65" t="str">
        <f t="shared" si="122"/>
        <v>0.00</v>
      </c>
      <c r="J112" s="65" t="str">
        <f t="shared" si="123"/>
        <v>0.00</v>
      </c>
      <c r="K112" s="65" t="str">
        <f t="shared" si="124"/>
        <v>0.00</v>
      </c>
      <c r="N112" s="45" t="s">
        <v>15</v>
      </c>
      <c r="O112" s="46">
        <v>0</v>
      </c>
      <c r="P112" s="46">
        <v>0</v>
      </c>
      <c r="Q112" s="46">
        <v>0</v>
      </c>
      <c r="R112" s="46">
        <v>0</v>
      </c>
      <c r="S112" s="65" t="str">
        <f t="shared" si="126"/>
        <v>0.00</v>
      </c>
      <c r="T112" s="65" t="str">
        <f t="shared" si="127"/>
        <v>0.00</v>
      </c>
    </row>
    <row r="113" spans="1:20" x14ac:dyDescent="0.35">
      <c r="A113" s="45" t="s">
        <v>16</v>
      </c>
      <c r="B113" s="46">
        <v>0</v>
      </c>
      <c r="C113" s="46">
        <v>0</v>
      </c>
      <c r="D113" s="46">
        <v>0</v>
      </c>
      <c r="E113" s="46">
        <v>0</v>
      </c>
      <c r="F113" s="46">
        <v>0</v>
      </c>
      <c r="G113" s="46">
        <v>0</v>
      </c>
      <c r="H113" s="65" t="str">
        <f t="shared" si="122"/>
        <v>0.00</v>
      </c>
      <c r="I113" s="65" t="str">
        <f t="shared" si="122"/>
        <v>0.00</v>
      </c>
      <c r="J113" s="65" t="str">
        <f t="shared" si="123"/>
        <v>0.00</v>
      </c>
      <c r="K113" s="65" t="str">
        <f t="shared" si="124"/>
        <v>0.00</v>
      </c>
      <c r="N113" s="45" t="s">
        <v>16</v>
      </c>
      <c r="O113" s="46">
        <v>0</v>
      </c>
      <c r="P113" s="46">
        <v>0</v>
      </c>
      <c r="Q113" s="46">
        <v>0</v>
      </c>
      <c r="R113" s="46">
        <v>0</v>
      </c>
      <c r="S113" s="65" t="str">
        <f t="shared" si="126"/>
        <v>0.00</v>
      </c>
      <c r="T113" s="65" t="str">
        <f t="shared" si="127"/>
        <v>0.00</v>
      </c>
    </row>
    <row r="114" spans="1:20" ht="35.5" x14ac:dyDescent="0.4">
      <c r="A114" s="43" t="s">
        <v>17</v>
      </c>
      <c r="B114" s="44">
        <v>576.90378737265826</v>
      </c>
      <c r="C114" s="44">
        <v>2048.320160276</v>
      </c>
      <c r="D114" s="44">
        <v>577.64679901080785</v>
      </c>
      <c r="E114" s="44">
        <v>2046.6167602759999</v>
      </c>
      <c r="F114" s="44">
        <v>321.76231454250501</v>
      </c>
      <c r="G114" s="44">
        <v>1156.405</v>
      </c>
      <c r="H114" s="65">
        <f t="shared" si="122"/>
        <v>-0.12862732718713232</v>
      </c>
      <c r="I114" s="65">
        <f t="shared" si="122"/>
        <v>8.3230042529820025E-2</v>
      </c>
      <c r="J114" s="65">
        <f t="shared" si="123"/>
        <v>79.295014145122622</v>
      </c>
      <c r="K114" s="65">
        <f t="shared" si="124"/>
        <v>77.128269099147815</v>
      </c>
      <c r="N114" s="43" t="s">
        <v>17</v>
      </c>
      <c r="O114" s="44">
        <v>4295.5923206526986</v>
      </c>
      <c r="P114" s="44">
        <v>15194.784140552001</v>
      </c>
      <c r="Q114" s="44">
        <v>2238.0937741861871</v>
      </c>
      <c r="R114" s="44">
        <v>8039.3689127999987</v>
      </c>
      <c r="S114" s="65">
        <f t="shared" si="126"/>
        <v>91.930846249490003</v>
      </c>
      <c r="T114" s="65">
        <f t="shared" si="127"/>
        <v>89.004688121220596</v>
      </c>
    </row>
    <row r="115" spans="1:20" ht="18" x14ac:dyDescent="0.4">
      <c r="A115" s="43" t="s">
        <v>18</v>
      </c>
      <c r="B115" s="44">
        <f t="shared" ref="B115:G115" si="130">B116+B120+B124+B128+B132+B133+B134</f>
        <v>127196.15386405669</v>
      </c>
      <c r="C115" s="44">
        <f t="shared" si="130"/>
        <v>451615.07338314154</v>
      </c>
      <c r="D115" s="44">
        <f t="shared" si="130"/>
        <v>114811.46605673892</v>
      </c>
      <c r="E115" s="44">
        <f t="shared" si="130"/>
        <v>406779.83692797116</v>
      </c>
      <c r="F115" s="44">
        <f t="shared" si="130"/>
        <v>115430.72472367418</v>
      </c>
      <c r="G115" s="44">
        <f t="shared" si="130"/>
        <v>414854.88259827578</v>
      </c>
      <c r="H115" s="65">
        <f t="shared" si="122"/>
        <v>10.786978193621664</v>
      </c>
      <c r="I115" s="65">
        <f t="shared" si="122"/>
        <v>11.021990862125591</v>
      </c>
      <c r="J115" s="65">
        <f t="shared" si="123"/>
        <v>10.192632133729902</v>
      </c>
      <c r="K115" s="65">
        <f t="shared" si="124"/>
        <v>8.86097580788568</v>
      </c>
      <c r="N115" s="43" t="s">
        <v>18</v>
      </c>
      <c r="O115" s="44">
        <f t="shared" ref="O115:R115" si="131">O116+O120+O124+O128+O132+O133+O134</f>
        <v>357091.1584236729</v>
      </c>
      <c r="P115" s="44">
        <f t="shared" si="131"/>
        <v>1263137.3430528245</v>
      </c>
      <c r="Q115" s="44">
        <f t="shared" si="131"/>
        <v>344804.97916955076</v>
      </c>
      <c r="R115" s="44">
        <f t="shared" si="131"/>
        <v>1238560.4492922972</v>
      </c>
      <c r="S115" s="65">
        <f t="shared" si="126"/>
        <v>3.5632255902200001</v>
      </c>
      <c r="T115" s="65">
        <f t="shared" si="127"/>
        <v>1.984311203750309</v>
      </c>
    </row>
    <row r="116" spans="1:20" x14ac:dyDescent="0.35">
      <c r="A116" s="47" t="s">
        <v>19</v>
      </c>
      <c r="B116" s="48">
        <f t="shared" ref="B116:G116" si="132">SUM(B117:B119)</f>
        <v>57885.166128292214</v>
      </c>
      <c r="C116" s="48">
        <f t="shared" si="132"/>
        <v>205523.61651409356</v>
      </c>
      <c r="D116" s="48">
        <f t="shared" si="132"/>
        <v>56285.70076078362</v>
      </c>
      <c r="E116" s="48">
        <f t="shared" si="132"/>
        <v>199421.61670101117</v>
      </c>
      <c r="F116" s="48">
        <f t="shared" si="132"/>
        <v>61023.342903067285</v>
      </c>
      <c r="G116" s="48">
        <f t="shared" si="132"/>
        <v>219316.23332010646</v>
      </c>
      <c r="H116" s="65">
        <f t="shared" si="122"/>
        <v>2.8416904220600827</v>
      </c>
      <c r="I116" s="65">
        <f t="shared" si="122"/>
        <v>3.0598487335658433</v>
      </c>
      <c r="J116" s="65">
        <f t="shared" si="123"/>
        <v>-5.1425841743214846</v>
      </c>
      <c r="K116" s="65">
        <f t="shared" si="124"/>
        <v>-6.2889174217585833</v>
      </c>
      <c r="N116" s="47" t="s">
        <v>19</v>
      </c>
      <c r="O116" s="48">
        <f t="shared" ref="O116:R116" si="133">SUM(O117:O119)</f>
        <v>172929.67093112509</v>
      </c>
      <c r="P116" s="48">
        <f t="shared" si="133"/>
        <v>611703.53822028381</v>
      </c>
      <c r="Q116" s="48">
        <f t="shared" si="133"/>
        <v>185952.19169158759</v>
      </c>
      <c r="R116" s="48">
        <f t="shared" si="133"/>
        <v>667951.57843462704</v>
      </c>
      <c r="S116" s="65">
        <f t="shared" si="126"/>
        <v>-7.003155295991931</v>
      </c>
      <c r="T116" s="65">
        <f t="shared" si="127"/>
        <v>-8.420975715958761</v>
      </c>
    </row>
    <row r="117" spans="1:20" x14ac:dyDescent="0.35">
      <c r="A117" s="49" t="s">
        <v>20</v>
      </c>
      <c r="B117" s="50">
        <v>0</v>
      </c>
      <c r="C117" s="50">
        <v>0</v>
      </c>
      <c r="D117" s="50">
        <v>0</v>
      </c>
      <c r="E117" s="50">
        <v>0</v>
      </c>
      <c r="F117" s="50">
        <v>0</v>
      </c>
      <c r="G117" s="50">
        <v>0</v>
      </c>
      <c r="H117" s="65" t="str">
        <f t="shared" si="122"/>
        <v>0.00</v>
      </c>
      <c r="I117" s="65" t="str">
        <f t="shared" si="122"/>
        <v>0.00</v>
      </c>
      <c r="J117" s="65" t="str">
        <f t="shared" si="123"/>
        <v>0.00</v>
      </c>
      <c r="K117" s="65" t="str">
        <f t="shared" si="124"/>
        <v>0.00</v>
      </c>
      <c r="N117" s="49" t="s">
        <v>20</v>
      </c>
      <c r="O117" s="50">
        <v>0</v>
      </c>
      <c r="P117" s="50">
        <v>0</v>
      </c>
      <c r="Q117" s="50">
        <v>0</v>
      </c>
      <c r="R117" s="50">
        <v>0</v>
      </c>
      <c r="S117" s="65" t="str">
        <f t="shared" si="126"/>
        <v>0.00</v>
      </c>
      <c r="T117" s="65" t="str">
        <f t="shared" si="127"/>
        <v>0.00</v>
      </c>
    </row>
    <row r="118" spans="1:20" x14ac:dyDescent="0.35">
      <c r="A118" s="49" t="s">
        <v>21</v>
      </c>
      <c r="B118" s="50">
        <v>53949.661985107923</v>
      </c>
      <c r="C118" s="50">
        <v>191550.45035748641</v>
      </c>
      <c r="D118" s="50">
        <v>52384.418651240092</v>
      </c>
      <c r="E118" s="50">
        <v>185599.27861201001</v>
      </c>
      <c r="F118" s="50">
        <v>59261.346590333473</v>
      </c>
      <c r="G118" s="50">
        <v>212983.66653420409</v>
      </c>
      <c r="H118" s="65">
        <f t="shared" si="122"/>
        <v>2.9879940909314229</v>
      </c>
      <c r="I118" s="65">
        <f t="shared" si="122"/>
        <v>3.2064627567422548</v>
      </c>
      <c r="J118" s="65">
        <f t="shared" si="123"/>
        <v>-8.9631520558325946</v>
      </c>
      <c r="K118" s="65">
        <f t="shared" si="124"/>
        <v>-10.063314490491976</v>
      </c>
      <c r="N118" s="49" t="s">
        <v>21</v>
      </c>
      <c r="O118" s="50">
        <v>161070.59926470864</v>
      </c>
      <c r="P118" s="50">
        <v>569754.48425345996</v>
      </c>
      <c r="Q118" s="50">
        <v>176491.93663380164</v>
      </c>
      <c r="R118" s="50">
        <v>633969.76708430587</v>
      </c>
      <c r="S118" s="65">
        <f t="shared" si="126"/>
        <v>-8.7377008056126186</v>
      </c>
      <c r="T118" s="65">
        <f t="shared" si="127"/>
        <v>-10.129076521452873</v>
      </c>
    </row>
    <row r="119" spans="1:20" x14ac:dyDescent="0.35">
      <c r="A119" s="49" t="s">
        <v>22</v>
      </c>
      <c r="B119" s="50">
        <v>3935.5041431842942</v>
      </c>
      <c r="C119" s="50">
        <v>13973.166156607149</v>
      </c>
      <c r="D119" s="50">
        <v>3901.282109543527</v>
      </c>
      <c r="E119" s="50">
        <v>13822.338089001169</v>
      </c>
      <c r="F119" s="50">
        <v>1761.9963127338096</v>
      </c>
      <c r="G119" s="50">
        <v>6332.5667859023788</v>
      </c>
      <c r="H119" s="65">
        <f t="shared" si="122"/>
        <v>0.87719966615722456</v>
      </c>
      <c r="I119" s="65">
        <f t="shared" si="122"/>
        <v>1.0911906989599487</v>
      </c>
      <c r="J119" s="65">
        <f t="shared" si="123"/>
        <v>123.35484556594776</v>
      </c>
      <c r="K119" s="65">
        <f t="shared" si="124"/>
        <v>120.65564610726801</v>
      </c>
      <c r="N119" s="49" t="s">
        <v>22</v>
      </c>
      <c r="O119" s="50">
        <v>11859.071666416437</v>
      </c>
      <c r="P119" s="50">
        <v>41949.053966823834</v>
      </c>
      <c r="Q119" s="50">
        <v>9460.255057785942</v>
      </c>
      <c r="R119" s="50">
        <v>33981.811350321143</v>
      </c>
      <c r="S119" s="65">
        <f t="shared" si="126"/>
        <v>25.356785773510722</v>
      </c>
      <c r="T119" s="65">
        <f t="shared" si="127"/>
        <v>23.445608988784514</v>
      </c>
    </row>
    <row r="120" spans="1:20" x14ac:dyDescent="0.35">
      <c r="A120" s="47" t="s">
        <v>23</v>
      </c>
      <c r="B120" s="48">
        <f t="shared" ref="B120:G120" si="134">SUM(B121:B123)</f>
        <v>52938.559380503284</v>
      </c>
      <c r="C120" s="48">
        <f t="shared" si="134"/>
        <v>187960.489787889</v>
      </c>
      <c r="D120" s="48">
        <f t="shared" si="134"/>
        <v>52561.664595840921</v>
      </c>
      <c r="E120" s="48">
        <f t="shared" si="134"/>
        <v>186227.26533595999</v>
      </c>
      <c r="F120" s="48">
        <f t="shared" si="134"/>
        <v>50124.027662600376</v>
      </c>
      <c r="G120" s="48">
        <f t="shared" si="134"/>
        <v>180144.39102846626</v>
      </c>
      <c r="H120" s="65">
        <f t="shared" si="122"/>
        <v>0.717052603946982</v>
      </c>
      <c r="I120" s="65">
        <f t="shared" si="122"/>
        <v>0.9307039164228712</v>
      </c>
      <c r="J120" s="65">
        <f t="shared" si="123"/>
        <v>5.6151347949297872</v>
      </c>
      <c r="K120" s="65">
        <f t="shared" si="124"/>
        <v>4.3387966257509873</v>
      </c>
      <c r="N120" s="47" t="s">
        <v>23</v>
      </c>
      <c r="O120" s="48">
        <f t="shared" ref="O120:R120" si="135">SUM(O121:O123)</f>
        <v>148945.98965444177</v>
      </c>
      <c r="P120" s="48">
        <f t="shared" si="135"/>
        <v>526866.14381884586</v>
      </c>
      <c r="Q120" s="48">
        <f t="shared" si="135"/>
        <v>140740.80181003216</v>
      </c>
      <c r="R120" s="48">
        <f t="shared" si="135"/>
        <v>505549.51713117608</v>
      </c>
      <c r="S120" s="65">
        <f t="shared" si="126"/>
        <v>5.8299993597341597</v>
      </c>
      <c r="T120" s="65">
        <f t="shared" si="127"/>
        <v>4.2165259713102756</v>
      </c>
    </row>
    <row r="121" spans="1:20" x14ac:dyDescent="0.35">
      <c r="A121" s="49" t="s">
        <v>20</v>
      </c>
      <c r="B121" s="50">
        <v>39195.096791891556</v>
      </c>
      <c r="C121" s="50">
        <v>139163.7716722773</v>
      </c>
      <c r="D121" s="50">
        <v>38976.938021504597</v>
      </c>
      <c r="E121" s="50">
        <v>138096.24627999999</v>
      </c>
      <c r="F121" s="50">
        <v>38337.716240501562</v>
      </c>
      <c r="G121" s="50">
        <v>137784.7086043405</v>
      </c>
      <c r="H121" s="65">
        <f t="shared" si="122"/>
        <v>0.55971243884420119</v>
      </c>
      <c r="I121" s="65">
        <f t="shared" si="122"/>
        <v>0.77302998527044053</v>
      </c>
      <c r="J121" s="65">
        <f t="shared" si="123"/>
        <v>2.2363892152872182</v>
      </c>
      <c r="K121" s="65">
        <f t="shared" si="124"/>
        <v>1.000882523108487</v>
      </c>
      <c r="N121" s="49" t="s">
        <v>20</v>
      </c>
      <c r="O121" s="50">
        <v>106972.80599304232</v>
      </c>
      <c r="P121" s="50">
        <v>378394.54367179051</v>
      </c>
      <c r="Q121" s="50">
        <v>105885.67210189984</v>
      </c>
      <c r="R121" s="50">
        <v>380347.77203045459</v>
      </c>
      <c r="S121" s="65">
        <f t="shared" si="126"/>
        <v>1.0267053790774128</v>
      </c>
      <c r="T121" s="65">
        <f t="shared" si="127"/>
        <v>-0.51353747867035793</v>
      </c>
    </row>
    <row r="122" spans="1:20" x14ac:dyDescent="0.35">
      <c r="A122" s="49" t="s">
        <v>21</v>
      </c>
      <c r="B122" s="50">
        <v>988.36389780864056</v>
      </c>
      <c r="C122" s="50">
        <v>3509.2258741970518</v>
      </c>
      <c r="D122" s="50">
        <v>835.18428997498881</v>
      </c>
      <c r="E122" s="50">
        <v>2959.0783999999999</v>
      </c>
      <c r="F122" s="50">
        <v>589.76786766094438</v>
      </c>
      <c r="G122" s="50">
        <v>2119.609662716919</v>
      </c>
      <c r="H122" s="65">
        <f t="shared" si="122"/>
        <v>18.340815275421306</v>
      </c>
      <c r="I122" s="65">
        <f t="shared" si="122"/>
        <v>18.591851915686036</v>
      </c>
      <c r="J122" s="65">
        <f t="shared" si="123"/>
        <v>67.585240228253298</v>
      </c>
      <c r="K122" s="65">
        <f t="shared" si="124"/>
        <v>65.560005501150641</v>
      </c>
      <c r="N122" s="49" t="s">
        <v>21</v>
      </c>
      <c r="O122" s="50">
        <v>2890.7886617548479</v>
      </c>
      <c r="P122" s="50">
        <v>10225.576924545272</v>
      </c>
      <c r="Q122" s="50">
        <v>2105.4017164391153</v>
      </c>
      <c r="R122" s="50">
        <v>7562.730973705975</v>
      </c>
      <c r="S122" s="65">
        <f t="shared" si="126"/>
        <v>37.303424766085243</v>
      </c>
      <c r="T122" s="65">
        <f t="shared" si="127"/>
        <v>35.210110740385346</v>
      </c>
    </row>
    <row r="123" spans="1:20" x14ac:dyDescent="0.35">
      <c r="A123" s="49" t="s">
        <v>22</v>
      </c>
      <c r="B123" s="50">
        <v>12755.098690803094</v>
      </c>
      <c r="C123" s="50">
        <v>45287.492241414649</v>
      </c>
      <c r="D123" s="50">
        <v>12749.542284361334</v>
      </c>
      <c r="E123" s="50">
        <v>45171.940655960003</v>
      </c>
      <c r="F123" s="50">
        <v>11196.543554437867</v>
      </c>
      <c r="G123" s="50">
        <v>40240.072761408846</v>
      </c>
      <c r="H123" s="65">
        <f t="shared" ref="H123:I123" si="136">IFERROR(B123/D123*100-100,"0.00")</f>
        <v>4.3581222900641592E-2</v>
      </c>
      <c r="I123" s="65">
        <f t="shared" si="136"/>
        <v>0.25580389900605383</v>
      </c>
      <c r="J123" s="65">
        <f t="shared" ref="J123" si="137">IFERROR(B123/F123*100-100,"0.00")</f>
        <v>13.919966718188476</v>
      </c>
      <c r="K123" s="65">
        <f t="shared" ref="K123" si="138">IFERROR(C123/G123*100-100,"0.00")</f>
        <v>12.54326628565741</v>
      </c>
      <c r="N123" s="49" t="s">
        <v>22</v>
      </c>
      <c r="O123" s="50">
        <v>39082.394999644617</v>
      </c>
      <c r="P123" s="50">
        <v>138246.02322251006</v>
      </c>
      <c r="Q123" s="50">
        <v>32749.727991693209</v>
      </c>
      <c r="R123" s="50">
        <v>117639.01412701551</v>
      </c>
      <c r="S123" s="65">
        <f t="shared" si="126"/>
        <v>19.336548412120109</v>
      </c>
      <c r="T123" s="65">
        <f t="shared" si="127"/>
        <v>17.51715555287214</v>
      </c>
    </row>
    <row r="124" spans="1:20" x14ac:dyDescent="0.35">
      <c r="A124" s="47" t="s">
        <v>24</v>
      </c>
      <c r="B124" s="48">
        <f t="shared" ref="B124:G124" si="139">SUM(B125:B127)</f>
        <v>4749.3084892612269</v>
      </c>
      <c r="C124" s="48">
        <f t="shared" si="139"/>
        <v>16862.611303398728</v>
      </c>
      <c r="D124" s="48">
        <f t="shared" si="139"/>
        <v>3410.4424921991117</v>
      </c>
      <c r="E124" s="48">
        <f t="shared" si="139"/>
        <v>12083.281300000001</v>
      </c>
      <c r="F124" s="48">
        <f t="shared" si="139"/>
        <v>1923.1675574649796</v>
      </c>
      <c r="G124" s="48">
        <f t="shared" si="139"/>
        <v>6911.8118523370549</v>
      </c>
      <c r="H124" s="65">
        <f t="shared" si="122"/>
        <v>39.257838246050909</v>
      </c>
      <c r="I124" s="65">
        <f t="shared" si="122"/>
        <v>39.553246214657975</v>
      </c>
      <c r="J124" s="65">
        <f t="shared" si="123"/>
        <v>146.95240260404145</v>
      </c>
      <c r="K124" s="65">
        <f t="shared" si="124"/>
        <v>143.96803130133034</v>
      </c>
      <c r="N124" s="47" t="s">
        <v>24</v>
      </c>
      <c r="O124" s="48">
        <f t="shared" ref="O124:R124" si="140">SUM(O125:O127)</f>
        <v>13012.670942836625</v>
      </c>
      <c r="P124" s="48">
        <f t="shared" si="140"/>
        <v>46029.676773049148</v>
      </c>
      <c r="Q124" s="48">
        <f t="shared" si="140"/>
        <v>8253.0983220068592</v>
      </c>
      <c r="R124" s="48">
        <f t="shared" si="140"/>
        <v>29645.630960369293</v>
      </c>
      <c r="S124" s="65">
        <f t="shared" si="126"/>
        <v>57.670131084448371</v>
      </c>
      <c r="T124" s="65">
        <f t="shared" si="127"/>
        <v>55.266308329150718</v>
      </c>
    </row>
    <row r="125" spans="1:20" x14ac:dyDescent="0.35">
      <c r="A125" s="49" t="s">
        <v>25</v>
      </c>
      <c r="B125" s="50">
        <v>0</v>
      </c>
      <c r="C125" s="50">
        <v>0</v>
      </c>
      <c r="D125" s="50">
        <v>0</v>
      </c>
      <c r="E125" s="50">
        <v>0</v>
      </c>
      <c r="F125" s="50">
        <v>0</v>
      </c>
      <c r="G125" s="50">
        <v>0</v>
      </c>
      <c r="H125" s="65" t="str">
        <f t="shared" si="122"/>
        <v>0.00</v>
      </c>
      <c r="I125" s="65" t="str">
        <f t="shared" si="122"/>
        <v>0.00</v>
      </c>
      <c r="J125" s="65" t="str">
        <f t="shared" si="123"/>
        <v>0.00</v>
      </c>
      <c r="K125" s="65" t="str">
        <f t="shared" si="124"/>
        <v>0.00</v>
      </c>
      <c r="N125" s="49" t="s">
        <v>25</v>
      </c>
      <c r="O125" s="50">
        <v>0</v>
      </c>
      <c r="P125" s="50">
        <v>0</v>
      </c>
      <c r="Q125" s="50">
        <v>0</v>
      </c>
      <c r="R125" s="50">
        <v>0</v>
      </c>
      <c r="S125" s="65" t="str">
        <f t="shared" si="126"/>
        <v>0.00</v>
      </c>
      <c r="T125" s="65" t="str">
        <f t="shared" si="127"/>
        <v>0.00</v>
      </c>
    </row>
    <row r="126" spans="1:20" x14ac:dyDescent="0.35">
      <c r="A126" s="49" t="s">
        <v>26</v>
      </c>
      <c r="B126" s="50">
        <v>408.81177103463989</v>
      </c>
      <c r="C126" s="50">
        <v>1451.5026780843</v>
      </c>
      <c r="D126" s="50">
        <v>324.21807993202322</v>
      </c>
      <c r="E126" s="50">
        <v>1148.7126000000001</v>
      </c>
      <c r="F126" s="50">
        <v>296.99704799931538</v>
      </c>
      <c r="G126" s="50">
        <v>1067.3993061616868</v>
      </c>
      <c r="H126" s="65">
        <f t="shared" si="122"/>
        <v>26.091602023043521</v>
      </c>
      <c r="I126" s="65">
        <f t="shared" si="122"/>
        <v>26.359080424842546</v>
      </c>
      <c r="J126" s="65">
        <f t="shared" si="123"/>
        <v>37.648429096703438</v>
      </c>
      <c r="K126" s="65">
        <f t="shared" si="124"/>
        <v>35.984974854801919</v>
      </c>
      <c r="N126" s="49" t="s">
        <v>26</v>
      </c>
      <c r="O126" s="50">
        <v>921.69769361804163</v>
      </c>
      <c r="P126" s="50">
        <v>3260.3181242401447</v>
      </c>
      <c r="Q126" s="50">
        <v>529.21495588891844</v>
      </c>
      <c r="R126" s="50">
        <v>1900.9722977801632</v>
      </c>
      <c r="S126" s="65">
        <f t="shared" si="126"/>
        <v>74.163198405810903</v>
      </c>
      <c r="T126" s="65">
        <f t="shared" si="127"/>
        <v>71.507924026422728</v>
      </c>
    </row>
    <row r="127" spans="1:20" x14ac:dyDescent="0.35">
      <c r="A127" s="49" t="s">
        <v>27</v>
      </c>
      <c r="B127" s="50">
        <v>4340.4967182265873</v>
      </c>
      <c r="C127" s="50">
        <v>15411.108625314429</v>
      </c>
      <c r="D127" s="50">
        <v>3086.2244122670886</v>
      </c>
      <c r="E127" s="50">
        <v>10934.5687</v>
      </c>
      <c r="F127" s="50">
        <v>1626.1705094656643</v>
      </c>
      <c r="G127" s="50">
        <v>5844.4125461753683</v>
      </c>
      <c r="H127" s="65">
        <f t="shared" si="122"/>
        <v>40.640994898946161</v>
      </c>
      <c r="I127" s="65">
        <f t="shared" si="122"/>
        <v>40.939336960903006</v>
      </c>
      <c r="J127" s="65">
        <f t="shared" ref="J127" si="141">IFERROR(B127/F127*100-100,"0.00")</f>
        <v>166.91522770590706</v>
      </c>
      <c r="K127" s="65">
        <f t="shared" ref="K127" si="142">IFERROR(C127/G127*100-100,"0.00")</f>
        <v>163.6896095810277</v>
      </c>
      <c r="N127" s="49" t="s">
        <v>27</v>
      </c>
      <c r="O127" s="50">
        <v>12090.973249218583</v>
      </c>
      <c r="P127" s="50">
        <v>42769.358648809</v>
      </c>
      <c r="Q127" s="50">
        <v>7723.8833661179415</v>
      </c>
      <c r="R127" s="50">
        <v>27744.658662589129</v>
      </c>
      <c r="S127" s="65">
        <f t="shared" si="126"/>
        <v>56.540080631688284</v>
      </c>
      <c r="T127" s="65">
        <f t="shared" si="127"/>
        <v>54.153486510465399</v>
      </c>
    </row>
    <row r="128" spans="1:20" x14ac:dyDescent="0.35">
      <c r="A128" s="47" t="s">
        <v>28</v>
      </c>
      <c r="B128" s="48">
        <f t="shared" ref="B128:G128" si="143">SUM(B129:B131)</f>
        <v>0</v>
      </c>
      <c r="C128" s="48">
        <f t="shared" si="143"/>
        <v>0</v>
      </c>
      <c r="D128" s="48">
        <f t="shared" si="143"/>
        <v>0</v>
      </c>
      <c r="E128" s="48">
        <f t="shared" si="143"/>
        <v>0</v>
      </c>
      <c r="F128" s="48">
        <f t="shared" si="143"/>
        <v>0</v>
      </c>
      <c r="G128" s="48">
        <f t="shared" si="143"/>
        <v>0</v>
      </c>
      <c r="H128" s="65" t="str">
        <f t="shared" ref="H128" si="144">IFERROR(B128/D128*100-100,"0.00")</f>
        <v>0.00</v>
      </c>
      <c r="I128" s="65" t="str">
        <f t="shared" ref="I128" si="145">IFERROR(C128/E128*100-100,"0.00")</f>
        <v>0.00</v>
      </c>
      <c r="J128" s="65" t="str">
        <f t="shared" ref="J128" si="146">IFERROR(B128/F128*100-100,"0.00")</f>
        <v>0.00</v>
      </c>
      <c r="K128" s="65" t="str">
        <f t="shared" ref="K128" si="147">IFERROR(C128/G128*100-100,"0.00")</f>
        <v>0.00</v>
      </c>
      <c r="N128" s="47" t="s">
        <v>28</v>
      </c>
      <c r="O128" s="48">
        <f t="shared" ref="O128:R128" si="148">SUM(O129:O131)</f>
        <v>0</v>
      </c>
      <c r="P128" s="48">
        <f t="shared" si="148"/>
        <v>0</v>
      </c>
      <c r="Q128" s="48">
        <f t="shared" si="148"/>
        <v>0</v>
      </c>
      <c r="R128" s="48">
        <f t="shared" si="148"/>
        <v>0</v>
      </c>
      <c r="S128" s="65" t="str">
        <f t="shared" si="126"/>
        <v>0.00</v>
      </c>
      <c r="T128" s="65" t="str">
        <f t="shared" si="127"/>
        <v>0.00</v>
      </c>
    </row>
    <row r="129" spans="1:20" x14ac:dyDescent="0.35">
      <c r="A129" s="49" t="s">
        <v>29</v>
      </c>
      <c r="B129" s="50">
        <v>0</v>
      </c>
      <c r="C129" s="50">
        <v>0</v>
      </c>
      <c r="D129" s="50">
        <v>0</v>
      </c>
      <c r="E129" s="50">
        <v>0</v>
      </c>
      <c r="F129" s="50">
        <v>0</v>
      </c>
      <c r="G129" s="50">
        <v>0</v>
      </c>
      <c r="H129" s="65" t="str">
        <f t="shared" si="122"/>
        <v>0.00</v>
      </c>
      <c r="I129" s="65" t="str">
        <f t="shared" si="122"/>
        <v>0.00</v>
      </c>
      <c r="J129" s="65" t="str">
        <f t="shared" si="123"/>
        <v>0.00</v>
      </c>
      <c r="K129" s="65" t="str">
        <f t="shared" si="124"/>
        <v>0.00</v>
      </c>
      <c r="N129" s="49" t="s">
        <v>29</v>
      </c>
      <c r="O129" s="50">
        <v>0</v>
      </c>
      <c r="P129" s="50">
        <v>0</v>
      </c>
      <c r="Q129" s="50">
        <v>0</v>
      </c>
      <c r="R129" s="50">
        <v>0</v>
      </c>
      <c r="S129" s="65" t="str">
        <f t="shared" ref="S129:T131" si="149">IFERROR(O129/Q129*100-100,"0.00")</f>
        <v>0.00</v>
      </c>
      <c r="T129" s="65" t="str">
        <f t="shared" si="149"/>
        <v>0.00</v>
      </c>
    </row>
    <row r="130" spans="1:20" x14ac:dyDescent="0.35">
      <c r="A130" s="49" t="s">
        <v>30</v>
      </c>
      <c r="B130" s="50">
        <v>0</v>
      </c>
      <c r="C130" s="50">
        <v>0</v>
      </c>
      <c r="D130" s="50">
        <v>0</v>
      </c>
      <c r="E130" s="50">
        <v>0</v>
      </c>
      <c r="F130" s="50">
        <v>0</v>
      </c>
      <c r="G130" s="50">
        <v>0</v>
      </c>
      <c r="H130" s="65" t="str">
        <f t="shared" si="122"/>
        <v>0.00</v>
      </c>
      <c r="I130" s="65" t="str">
        <f t="shared" si="122"/>
        <v>0.00</v>
      </c>
      <c r="J130" s="65" t="str">
        <f t="shared" si="123"/>
        <v>0.00</v>
      </c>
      <c r="K130" s="65" t="str">
        <f t="shared" si="124"/>
        <v>0.00</v>
      </c>
      <c r="N130" s="49" t="s">
        <v>30</v>
      </c>
      <c r="O130" s="50">
        <v>0</v>
      </c>
      <c r="P130" s="50">
        <v>0</v>
      </c>
      <c r="Q130" s="50">
        <v>0</v>
      </c>
      <c r="R130" s="50">
        <v>0</v>
      </c>
      <c r="S130" s="65" t="str">
        <f t="shared" si="149"/>
        <v>0.00</v>
      </c>
      <c r="T130" s="65" t="str">
        <f t="shared" si="149"/>
        <v>0.00</v>
      </c>
    </row>
    <row r="131" spans="1:20" x14ac:dyDescent="0.35">
      <c r="A131" s="49" t="s">
        <v>31</v>
      </c>
      <c r="B131" s="50">
        <v>0</v>
      </c>
      <c r="C131" s="50">
        <v>0</v>
      </c>
      <c r="D131" s="50">
        <v>0</v>
      </c>
      <c r="E131" s="50">
        <v>0</v>
      </c>
      <c r="F131" s="50">
        <v>0</v>
      </c>
      <c r="G131" s="50">
        <v>0</v>
      </c>
      <c r="H131" s="65" t="str">
        <f t="shared" si="122"/>
        <v>0.00</v>
      </c>
      <c r="I131" s="65" t="str">
        <f t="shared" si="122"/>
        <v>0.00</v>
      </c>
      <c r="J131" s="65" t="str">
        <f t="shared" si="123"/>
        <v>0.00</v>
      </c>
      <c r="K131" s="65" t="str">
        <f t="shared" si="124"/>
        <v>0.00</v>
      </c>
      <c r="N131" s="49" t="s">
        <v>31</v>
      </c>
      <c r="O131" s="50">
        <v>0</v>
      </c>
      <c r="P131" s="50">
        <v>0</v>
      </c>
      <c r="Q131" s="50">
        <v>0</v>
      </c>
      <c r="R131" s="50">
        <v>0</v>
      </c>
      <c r="S131" s="65" t="str">
        <f t="shared" si="149"/>
        <v>0.00</v>
      </c>
      <c r="T131" s="65" t="str">
        <f t="shared" si="149"/>
        <v>0.00</v>
      </c>
    </row>
    <row r="132" spans="1:20" x14ac:dyDescent="0.35">
      <c r="A132" s="47" t="s">
        <v>32</v>
      </c>
      <c r="B132" s="48">
        <v>11623.119865999972</v>
      </c>
      <c r="C132" s="48">
        <v>41268.355777760269</v>
      </c>
      <c r="D132" s="48">
        <v>2553.6582079152727</v>
      </c>
      <c r="E132" s="48">
        <v>9047.6735910000007</v>
      </c>
      <c r="F132" s="48">
        <v>2360.1866005415391</v>
      </c>
      <c r="G132" s="48">
        <v>8482.4463973660659</v>
      </c>
      <c r="H132" s="65">
        <f t="shared" ref="H132:I132" si="150">IFERROR(B132/D132*100-100,"0.00")</f>
        <v>355.15565982844379</v>
      </c>
      <c r="I132" s="65">
        <f t="shared" si="150"/>
        <v>356.12118256356166</v>
      </c>
      <c r="J132" s="65">
        <f t="shared" ref="J132" si="151">IFERROR(B132/F132*100-100,"0.00")</f>
        <v>392.46614074213772</v>
      </c>
      <c r="K132" s="65">
        <f t="shared" ref="K132" si="152">IFERROR(C132/G132*100-100,"0.00")</f>
        <v>386.51478411434164</v>
      </c>
      <c r="N132" s="47" t="s">
        <v>32</v>
      </c>
      <c r="O132" s="48">
        <v>22202.826895269391</v>
      </c>
      <c r="P132" s="48">
        <v>78537.984240645805</v>
      </c>
      <c r="Q132" s="48">
        <v>9858.887345924104</v>
      </c>
      <c r="R132" s="48">
        <v>35413.722766124789</v>
      </c>
      <c r="S132" s="65">
        <f t="shared" ref="S132" si="153">IFERROR(O132/Q132*100-100,"0.00")</f>
        <v>125.20621360430252</v>
      </c>
      <c r="T132" s="65">
        <f t="shared" ref="T132" si="154">IFERROR(P132/R132*100-100,"0.00")</f>
        <v>121.77274261539029</v>
      </c>
    </row>
    <row r="133" spans="1:20" x14ac:dyDescent="0.35">
      <c r="A133" s="47" t="s">
        <v>33</v>
      </c>
      <c r="B133" s="48">
        <v>0</v>
      </c>
      <c r="C133" s="48">
        <v>0</v>
      </c>
      <c r="D133" s="48">
        <v>0</v>
      </c>
      <c r="E133" s="48">
        <v>0</v>
      </c>
      <c r="F133" s="48">
        <v>0</v>
      </c>
      <c r="G133" s="48">
        <v>0</v>
      </c>
      <c r="H133" s="65" t="str">
        <f t="shared" ref="H133" si="155">IFERROR(B133/D133*100-100,"0.00")</f>
        <v>0.00</v>
      </c>
      <c r="I133" s="65" t="str">
        <f t="shared" ref="I133" si="156">IFERROR(C133/E133*100-100,"0.00")</f>
        <v>0.00</v>
      </c>
      <c r="J133" s="65" t="str">
        <f t="shared" ref="J133" si="157">IFERROR(B133/F133*100-100,"0.00")</f>
        <v>0.00</v>
      </c>
      <c r="K133" s="65" t="str">
        <f t="shared" ref="K133" si="158">IFERROR(C133/G133*100-100,"0.00")</f>
        <v>0.00</v>
      </c>
      <c r="N133" s="47" t="s">
        <v>33</v>
      </c>
      <c r="O133" s="48">
        <v>0</v>
      </c>
      <c r="P133" s="48">
        <v>0</v>
      </c>
      <c r="Q133" s="48">
        <v>0</v>
      </c>
      <c r="R133" s="48">
        <v>0</v>
      </c>
      <c r="S133" s="65" t="str">
        <f t="shared" ref="S133" si="159">IFERROR(O133/Q133*100-100,"0.00")</f>
        <v>0.00</v>
      </c>
      <c r="T133" s="65" t="str">
        <f t="shared" ref="T133" si="160">IFERROR(P133/R133*100-100,"0.00")</f>
        <v>0.00</v>
      </c>
    </row>
    <row r="134" spans="1:20" ht="31" x14ac:dyDescent="0.35">
      <c r="A134" s="47" t="s">
        <v>34</v>
      </c>
      <c r="B134" s="48">
        <v>0</v>
      </c>
      <c r="C134" s="48">
        <v>0</v>
      </c>
      <c r="D134" s="48">
        <v>0</v>
      </c>
      <c r="E134" s="48">
        <v>0</v>
      </c>
      <c r="F134" s="48">
        <v>0</v>
      </c>
      <c r="G134" s="48">
        <v>0</v>
      </c>
      <c r="H134" s="65" t="str">
        <f t="shared" si="122"/>
        <v>0.00</v>
      </c>
      <c r="I134" s="65" t="str">
        <f t="shared" si="122"/>
        <v>0.00</v>
      </c>
      <c r="J134" s="65" t="str">
        <f t="shared" si="123"/>
        <v>0.00</v>
      </c>
      <c r="K134" s="65" t="str">
        <f t="shared" si="124"/>
        <v>0.00</v>
      </c>
      <c r="N134" s="47" t="s">
        <v>34</v>
      </c>
      <c r="O134" s="48">
        <v>0</v>
      </c>
      <c r="P134" s="48">
        <v>0</v>
      </c>
      <c r="Q134" s="48">
        <v>0</v>
      </c>
      <c r="R134" s="48">
        <v>0</v>
      </c>
      <c r="S134" s="65" t="str">
        <f t="shared" ref="S134:T138" si="161">IFERROR(O134/Q134*100-100,"0.00")</f>
        <v>0.00</v>
      </c>
      <c r="T134" s="65" t="str">
        <f t="shared" si="161"/>
        <v>0.00</v>
      </c>
    </row>
    <row r="135" spans="1:20" ht="18" x14ac:dyDescent="0.4">
      <c r="A135" s="43" t="s">
        <v>35</v>
      </c>
      <c r="B135" s="44">
        <f t="shared" ref="B135:G135" si="162">B136+B139</f>
        <v>78879.508204107871</v>
      </c>
      <c r="C135" s="44">
        <f t="shared" si="162"/>
        <v>280064.87463526014</v>
      </c>
      <c r="D135" s="44">
        <f t="shared" si="162"/>
        <v>119093.74510442535</v>
      </c>
      <c r="E135" s="44">
        <f t="shared" si="162"/>
        <v>421952.05650260061</v>
      </c>
      <c r="F135" s="44">
        <f t="shared" si="162"/>
        <v>55098.815701482272</v>
      </c>
      <c r="G135" s="44">
        <f t="shared" si="162"/>
        <v>198023.64382499995</v>
      </c>
      <c r="H135" s="65">
        <f t="shared" si="122"/>
        <v>-33.766875720514378</v>
      </c>
      <c r="I135" s="65">
        <f t="shared" si="122"/>
        <v>-33.626375243526269</v>
      </c>
      <c r="J135" s="65">
        <f t="shared" si="123"/>
        <v>43.160079213800316</v>
      </c>
      <c r="K135" s="65">
        <f t="shared" si="124"/>
        <v>41.430017762304544</v>
      </c>
      <c r="N135" s="43" t="s">
        <v>35</v>
      </c>
      <c r="O135" s="44">
        <f t="shared" ref="O135:R135" si="163">O136+O139</f>
        <v>286677.39616048784</v>
      </c>
      <c r="P135" s="44">
        <f t="shared" si="163"/>
        <v>1014062.9807188608</v>
      </c>
      <c r="Q135" s="44">
        <f t="shared" si="163"/>
        <v>155583.78673861513</v>
      </c>
      <c r="R135" s="44">
        <f t="shared" si="163"/>
        <v>558866.42144694773</v>
      </c>
      <c r="S135" s="65">
        <f t="shared" si="161"/>
        <v>84.259171324910255</v>
      </c>
      <c r="T135" s="65">
        <f t="shared" si="161"/>
        <v>81.449974770961262</v>
      </c>
    </row>
    <row r="136" spans="1:20" x14ac:dyDescent="0.35">
      <c r="A136" s="47" t="s">
        <v>36</v>
      </c>
      <c r="B136" s="48">
        <f t="shared" ref="B136:G136" si="164">SUM(B137:B138)</f>
        <v>337.84067280553126</v>
      </c>
      <c r="C136" s="48">
        <f t="shared" si="164"/>
        <v>1199.5169319659319</v>
      </c>
      <c r="D136" s="48">
        <f t="shared" si="164"/>
        <v>377.79865852813242</v>
      </c>
      <c r="E136" s="48">
        <f t="shared" si="164"/>
        <v>1338.5499026005998</v>
      </c>
      <c r="F136" s="48">
        <f t="shared" si="164"/>
        <v>271.94884369138396</v>
      </c>
      <c r="G136" s="48">
        <f t="shared" si="164"/>
        <v>977.37674169854165</v>
      </c>
      <c r="H136" s="65">
        <f t="shared" ref="H136" si="165">IFERROR(B136/D136*100-100,"0.00")</f>
        <v>-10.576529275745358</v>
      </c>
      <c r="I136" s="65">
        <f t="shared" ref="I136" si="166">IFERROR(C136/E136*100-100,"0.00")</f>
        <v>-10.386835064165183</v>
      </c>
      <c r="J136" s="65">
        <f t="shared" si="123"/>
        <v>24.22949412828666</v>
      </c>
      <c r="K136" s="65">
        <f t="shared" si="124"/>
        <v>22.728205081015361</v>
      </c>
      <c r="N136" s="47" t="s">
        <v>36</v>
      </c>
      <c r="O136" s="48">
        <f t="shared" ref="O136:R136" si="167">SUM(O137:O138)</f>
        <v>1144.4696414582472</v>
      </c>
      <c r="P136" s="48">
        <f t="shared" si="167"/>
        <v>4048.3285794520352</v>
      </c>
      <c r="Q136" s="48">
        <f t="shared" si="167"/>
        <v>1363.4193298512912</v>
      </c>
      <c r="R136" s="48">
        <f t="shared" si="167"/>
        <v>4897.4851286125013</v>
      </c>
      <c r="S136" s="65">
        <f t="shared" si="161"/>
        <v>-16.058866380963295</v>
      </c>
      <c r="T136" s="65">
        <f t="shared" si="161"/>
        <v>-17.33862435231201</v>
      </c>
    </row>
    <row r="137" spans="1:20" ht="46.5" x14ac:dyDescent="0.35">
      <c r="A137" s="49" t="s">
        <v>92</v>
      </c>
      <c r="B137" s="50">
        <v>0</v>
      </c>
      <c r="C137" s="50">
        <v>0</v>
      </c>
      <c r="D137" s="50">
        <v>0</v>
      </c>
      <c r="E137" s="50">
        <v>0</v>
      </c>
      <c r="F137" s="50">
        <v>0</v>
      </c>
      <c r="G137" s="50">
        <v>0</v>
      </c>
      <c r="H137" s="65" t="str">
        <f t="shared" si="122"/>
        <v>0.00</v>
      </c>
      <c r="I137" s="65" t="str">
        <f t="shared" si="122"/>
        <v>0.00</v>
      </c>
      <c r="J137" s="65" t="str">
        <f t="shared" si="123"/>
        <v>0.00</v>
      </c>
      <c r="K137" s="65" t="str">
        <f t="shared" si="124"/>
        <v>0.00</v>
      </c>
      <c r="N137" s="49" t="s">
        <v>92</v>
      </c>
      <c r="O137" s="50">
        <v>0</v>
      </c>
      <c r="P137" s="50">
        <v>0</v>
      </c>
      <c r="Q137" s="50">
        <v>0</v>
      </c>
      <c r="R137" s="50">
        <v>0</v>
      </c>
      <c r="S137" s="65" t="str">
        <f t="shared" si="161"/>
        <v>0.00</v>
      </c>
      <c r="T137" s="65" t="str">
        <f t="shared" si="161"/>
        <v>0.00</v>
      </c>
    </row>
    <row r="138" spans="1:20" x14ac:dyDescent="0.35">
      <c r="A138" s="49" t="s">
        <v>37</v>
      </c>
      <c r="B138" s="50">
        <v>337.84067280553126</v>
      </c>
      <c r="C138" s="50">
        <v>1199.5169319659319</v>
      </c>
      <c r="D138" s="50">
        <v>377.79865852813242</v>
      </c>
      <c r="E138" s="50">
        <v>1338.5499026005998</v>
      </c>
      <c r="F138" s="50">
        <v>271.94884369138396</v>
      </c>
      <c r="G138" s="50">
        <v>977.37674169854165</v>
      </c>
      <c r="H138" s="65">
        <f t="shared" ref="H138" si="168">IFERROR(B138/D138*100-100,"0.00")</f>
        <v>-10.576529275745358</v>
      </c>
      <c r="I138" s="65">
        <f t="shared" ref="I138" si="169">IFERROR(C138/E138*100-100,"0.00")</f>
        <v>-10.386835064165183</v>
      </c>
      <c r="J138" s="65">
        <f t="shared" si="123"/>
        <v>24.22949412828666</v>
      </c>
      <c r="K138" s="65">
        <f t="shared" si="124"/>
        <v>22.728205081015361</v>
      </c>
      <c r="N138" s="49" t="s">
        <v>37</v>
      </c>
      <c r="O138" s="50">
        <v>1144.4696414582472</v>
      </c>
      <c r="P138" s="50">
        <v>4048.3285794520352</v>
      </c>
      <c r="Q138" s="50">
        <v>1363.4193298512912</v>
      </c>
      <c r="R138" s="50">
        <v>4897.4851286125013</v>
      </c>
      <c r="S138" s="65">
        <f t="shared" si="161"/>
        <v>-16.058866380963295</v>
      </c>
      <c r="T138" s="65">
        <f t="shared" si="161"/>
        <v>-17.33862435231201</v>
      </c>
    </row>
    <row r="139" spans="1:20" x14ac:dyDescent="0.35">
      <c r="A139" s="47" t="s">
        <v>38</v>
      </c>
      <c r="B139" s="48">
        <f t="shared" ref="B139:G139" si="170">SUM(B140:B142)</f>
        <v>78541.667531302344</v>
      </c>
      <c r="C139" s="48">
        <f t="shared" si="170"/>
        <v>278865.3577032942</v>
      </c>
      <c r="D139" s="48">
        <f t="shared" si="170"/>
        <v>118715.94644589722</v>
      </c>
      <c r="E139" s="48">
        <f t="shared" si="170"/>
        <v>420613.50660000002</v>
      </c>
      <c r="F139" s="48">
        <f t="shared" si="170"/>
        <v>54826.86685779089</v>
      </c>
      <c r="G139" s="48">
        <f t="shared" si="170"/>
        <v>197046.26708330141</v>
      </c>
      <c r="H139" s="65">
        <f t="shared" ref="H139" si="171">IFERROR(B139/D139*100-100,"0.00")</f>
        <v>-33.840676098980211</v>
      </c>
      <c r="I139" s="65">
        <f t="shared" ref="I139" si="172">IFERROR(C139/E139*100-100,"0.00")</f>
        <v>-33.700332174902599</v>
      </c>
      <c r="J139" s="65">
        <f t="shared" ref="J139" si="173">IFERROR(B139/F139*100-100,"0.00")</f>
        <v>43.253977534449575</v>
      </c>
      <c r="K139" s="65">
        <f t="shared" ref="K139" si="174">IFERROR(C139/G139*100-100,"0.00")</f>
        <v>41.522781340183286</v>
      </c>
      <c r="N139" s="47" t="s">
        <v>38</v>
      </c>
      <c r="O139" s="48">
        <f t="shared" ref="O139:R139" si="175">SUM(O140:O142)</f>
        <v>285532.9265190296</v>
      </c>
      <c r="P139" s="48">
        <f t="shared" si="175"/>
        <v>1010014.6521394087</v>
      </c>
      <c r="Q139" s="48">
        <f t="shared" si="175"/>
        <v>154220.36740876385</v>
      </c>
      <c r="R139" s="48">
        <f t="shared" si="175"/>
        <v>553968.93631833524</v>
      </c>
      <c r="S139" s="65">
        <f t="shared" ref="S139" si="176">IFERROR(O139/Q139*100-100,"0.00")</f>
        <v>85.146055165475957</v>
      </c>
      <c r="T139" s="65">
        <f t="shared" ref="T139" si="177">IFERROR(P139/R139*100-100,"0.00")</f>
        <v>82.323337270848214</v>
      </c>
    </row>
    <row r="140" spans="1:20" x14ac:dyDescent="0.35">
      <c r="A140" s="49" t="s">
        <v>93</v>
      </c>
      <c r="B140" s="50">
        <v>148.04004154460677</v>
      </c>
      <c r="C140" s="50">
        <v>525.62213710695778</v>
      </c>
      <c r="D140" s="50">
        <v>173.44712131965682</v>
      </c>
      <c r="E140" s="50">
        <v>614.52740000000006</v>
      </c>
      <c r="F140" s="50">
        <v>344.45519137091708</v>
      </c>
      <c r="G140" s="50">
        <v>1237.962581614466</v>
      </c>
      <c r="H140" s="65">
        <f t="shared" ref="H140" si="178">IFERROR(B140/D140*100-100,"0.00")</f>
        <v>-14.648314472873665</v>
      </c>
      <c r="I140" s="65">
        <f t="shared" ref="I140" si="179">IFERROR(C140/E140*100-100,"0.00")</f>
        <v>-14.467257748481558</v>
      </c>
      <c r="J140" s="65">
        <v>100</v>
      </c>
      <c r="K140" s="65">
        <v>100</v>
      </c>
      <c r="N140" s="49" t="s">
        <v>93</v>
      </c>
      <c r="O140" s="50">
        <v>460.11112556661072</v>
      </c>
      <c r="P140" s="50">
        <v>1627.5495232724431</v>
      </c>
      <c r="Q140" s="50">
        <v>799.48180056706644</v>
      </c>
      <c r="R140" s="50">
        <v>2871.7872360667016</v>
      </c>
      <c r="S140" s="65">
        <f t="shared" ref="S140:S149" si="180">IFERROR(O140/Q140*100-100,"0.00")</f>
        <v>-42.448830574972774</v>
      </c>
      <c r="T140" s="65">
        <f t="shared" ref="T140:T149" si="181">IFERROR(P140/R140*100-100,"0.00")</f>
        <v>-43.32624984079284</v>
      </c>
    </row>
    <row r="141" spans="1:20" ht="31" x14ac:dyDescent="0.35">
      <c r="A141" s="49" t="s">
        <v>94</v>
      </c>
      <c r="B141" s="50">
        <v>14908.902674038343</v>
      </c>
      <c r="C141" s="50">
        <v>52934.660134409838</v>
      </c>
      <c r="D141" s="50">
        <v>21237.000826697596</v>
      </c>
      <c r="E141" s="50">
        <v>75243.214200000002</v>
      </c>
      <c r="F141" s="50">
        <v>17417.959653268288</v>
      </c>
      <c r="G141" s="50">
        <v>62599.672871811454</v>
      </c>
      <c r="H141" s="65">
        <f t="shared" si="122"/>
        <v>-29.797513332033361</v>
      </c>
      <c r="I141" s="65">
        <f t="shared" si="122"/>
        <v>-29.648592637593836</v>
      </c>
      <c r="J141" s="65">
        <f t="shared" si="123"/>
        <v>-14.404999375223298</v>
      </c>
      <c r="K141" s="65">
        <f t="shared" si="124"/>
        <v>-15.439398153394762</v>
      </c>
      <c r="N141" s="49" t="s">
        <v>94</v>
      </c>
      <c r="O141" s="50">
        <v>56349.307678979523</v>
      </c>
      <c r="P141" s="50">
        <v>199324.21485508769</v>
      </c>
      <c r="Q141" s="50">
        <v>48636.408207494249</v>
      </c>
      <c r="R141" s="50">
        <v>174704.93537106467</v>
      </c>
      <c r="S141" s="65">
        <f t="shared" si="180"/>
        <v>15.858283445973726</v>
      </c>
      <c r="T141" s="65">
        <f t="shared" si="181"/>
        <v>14.091919860038814</v>
      </c>
    </row>
    <row r="142" spans="1:20" x14ac:dyDescent="0.35">
      <c r="A142" s="51" t="s">
        <v>39</v>
      </c>
      <c r="B142" s="52">
        <f t="shared" ref="B142:G142" si="182">SUM(B143:B144)</f>
        <v>63484.72481571939</v>
      </c>
      <c r="C142" s="52">
        <f t="shared" si="182"/>
        <v>225405.0754317774</v>
      </c>
      <c r="D142" s="52">
        <f t="shared" si="182"/>
        <v>97305.498497879977</v>
      </c>
      <c r="E142" s="52">
        <f t="shared" si="182"/>
        <v>344755.76500000001</v>
      </c>
      <c r="F142" s="52">
        <f t="shared" si="182"/>
        <v>37064.452013151684</v>
      </c>
      <c r="G142" s="52">
        <f t="shared" si="182"/>
        <v>133208.63162987548</v>
      </c>
      <c r="H142" s="65">
        <f t="shared" si="122"/>
        <v>-34.757309920052933</v>
      </c>
      <c r="I142" s="65">
        <f t="shared" si="122"/>
        <v>-34.618910453382156</v>
      </c>
      <c r="J142" s="65">
        <f t="shared" si="123"/>
        <v>71.281973339826862</v>
      </c>
      <c r="K142" s="65">
        <f t="shared" si="124"/>
        <v>69.212064318829391</v>
      </c>
      <c r="N142" s="51" t="s">
        <v>39</v>
      </c>
      <c r="O142" s="52">
        <f t="shared" ref="O142:R142" si="183">SUM(O143:O144)</f>
        <v>228723.50771448348</v>
      </c>
      <c r="P142" s="52">
        <f t="shared" si="183"/>
        <v>809062.88776104862</v>
      </c>
      <c r="Q142" s="52">
        <f t="shared" si="183"/>
        <v>104784.47740070254</v>
      </c>
      <c r="R142" s="52">
        <f t="shared" si="183"/>
        <v>376392.21371120383</v>
      </c>
      <c r="S142" s="65">
        <f t="shared" si="180"/>
        <v>118.27995270695504</v>
      </c>
      <c r="T142" s="65">
        <f t="shared" si="181"/>
        <v>114.95207878604577</v>
      </c>
    </row>
    <row r="143" spans="1:20" x14ac:dyDescent="0.35">
      <c r="A143" s="53" t="s">
        <v>40</v>
      </c>
      <c r="B143" s="50">
        <v>9693.2949233081181</v>
      </c>
      <c r="C143" s="50">
        <v>34416.434499999996</v>
      </c>
      <c r="D143" s="50">
        <v>42802.50228909478</v>
      </c>
      <c r="E143" s="50">
        <v>151650.31419999996</v>
      </c>
      <c r="F143" s="50">
        <v>6438.7862453182734</v>
      </c>
      <c r="G143" s="50">
        <v>23140.822500000002</v>
      </c>
      <c r="H143" s="65">
        <f t="shared" ref="H143:I143" si="184">IFERROR(B143/D143*100-100,"0.00")</f>
        <v>-77.353438689546493</v>
      </c>
      <c r="I143" s="65">
        <f t="shared" si="184"/>
        <v>-77.305398487595085</v>
      </c>
      <c r="J143" s="65">
        <f t="shared" ref="J143" si="185">IFERROR(B143/F143*100-100,"0.00")</f>
        <v>50.545375385869363</v>
      </c>
      <c r="K143" s="65">
        <f t="shared" ref="K143" si="186">IFERROR(C143/G143*100-100,"0.00")</f>
        <v>48.726064080047252</v>
      </c>
      <c r="N143" s="53" t="s">
        <v>40</v>
      </c>
      <c r="O143" s="50">
        <v>61583.598902592596</v>
      </c>
      <c r="P143" s="50">
        <v>217839.45543999996</v>
      </c>
      <c r="Q143" s="50">
        <v>15715.868424485385</v>
      </c>
      <c r="R143" s="50">
        <v>56452.354904300002</v>
      </c>
      <c r="S143" s="65">
        <f t="shared" si="180"/>
        <v>291.85616244181011</v>
      </c>
      <c r="T143" s="65">
        <f t="shared" si="181"/>
        <v>285.88196331098851</v>
      </c>
    </row>
    <row r="144" spans="1:20" x14ac:dyDescent="0.35">
      <c r="A144" s="53" t="s">
        <v>41</v>
      </c>
      <c r="B144" s="50">
        <v>53791.429892411274</v>
      </c>
      <c r="C144" s="50">
        <v>190988.64093177739</v>
      </c>
      <c r="D144" s="50">
        <v>54502.996208785196</v>
      </c>
      <c r="E144" s="50">
        <v>193105.45080000005</v>
      </c>
      <c r="F144" s="50">
        <v>30625.665767833412</v>
      </c>
      <c r="G144" s="50">
        <v>110067.80912987547</v>
      </c>
      <c r="H144" s="65">
        <f t="shared" si="122"/>
        <v>-1.3055544940100532</v>
      </c>
      <c r="I144" s="65">
        <f t="shared" si="122"/>
        <v>-1.0961937425655748</v>
      </c>
      <c r="J144" s="65">
        <f t="shared" si="123"/>
        <v>75.641667025927006</v>
      </c>
      <c r="K144" s="65">
        <f t="shared" si="124"/>
        <v>73.519071962646848</v>
      </c>
      <c r="N144" s="53" t="s">
        <v>41</v>
      </c>
      <c r="O144" s="50">
        <v>167139.90881189087</v>
      </c>
      <c r="P144" s="50">
        <v>591223.43232104869</v>
      </c>
      <c r="Q144" s="50">
        <v>89068.608976217161</v>
      </c>
      <c r="R144" s="50">
        <v>319939.85880690382</v>
      </c>
      <c r="S144" s="65">
        <f t="shared" si="180"/>
        <v>87.65299102910663</v>
      </c>
      <c r="T144" s="65">
        <f t="shared" si="181"/>
        <v>84.792052645705212</v>
      </c>
    </row>
    <row r="145" spans="1:20" ht="18" x14ac:dyDescent="0.4">
      <c r="A145" s="43" t="s">
        <v>42</v>
      </c>
      <c r="B145" s="44">
        <f t="shared" ref="B145:G145" si="187">SUM(B146:B147)</f>
        <v>1113.3706531952</v>
      </c>
      <c r="C145" s="44">
        <f t="shared" si="187"/>
        <v>3953.0673999999999</v>
      </c>
      <c r="D145" s="44">
        <f t="shared" si="187"/>
        <v>547.8627090826119</v>
      </c>
      <c r="E145" s="44">
        <f t="shared" si="187"/>
        <v>1941.0909999999999</v>
      </c>
      <c r="F145" s="44">
        <f t="shared" si="187"/>
        <v>2258.36991471892</v>
      </c>
      <c r="G145" s="44">
        <f t="shared" si="187"/>
        <v>8116.5199999999986</v>
      </c>
      <c r="H145" s="65">
        <f t="shared" ref="H145:H146" si="188">IFERROR(B145/D145*100-100,"0.00")</f>
        <v>103.22074029450241</v>
      </c>
      <c r="I145" s="65">
        <f t="shared" ref="I145:I146" si="189">IFERROR(C145/E145*100-100,"0.00")</f>
        <v>103.65183291252185</v>
      </c>
      <c r="J145" s="65">
        <f t="shared" ref="J145" si="190">IFERROR(B145/F145*100-100,"0.00")</f>
        <v>-50.700253048058705</v>
      </c>
      <c r="K145" s="65">
        <f t="shared" ref="K145" si="191">IFERROR(C145/G145*100-100,"0.00")</f>
        <v>-51.296030811234367</v>
      </c>
      <c r="N145" s="43" t="s">
        <v>42</v>
      </c>
      <c r="O145" s="44">
        <f t="shared" ref="O145:R145" si="192">SUM(O146:O147)</f>
        <v>4195.8458815608064</v>
      </c>
      <c r="P145" s="44">
        <f t="shared" si="192"/>
        <v>14841.9514</v>
      </c>
      <c r="Q145" s="44">
        <f t="shared" si="192"/>
        <v>3640.3070732516376</v>
      </c>
      <c r="R145" s="44">
        <f t="shared" si="192"/>
        <v>13076.204337499999</v>
      </c>
      <c r="S145" s="65">
        <f t="shared" si="180"/>
        <v>15.260767763004779</v>
      </c>
      <c r="T145" s="65">
        <f t="shared" si="181"/>
        <v>13.503513840298311</v>
      </c>
    </row>
    <row r="146" spans="1:20" x14ac:dyDescent="0.35">
      <c r="A146" s="71" t="s">
        <v>43</v>
      </c>
      <c r="B146" s="46">
        <v>1113.3706531952</v>
      </c>
      <c r="C146" s="46">
        <v>3953.0673999999999</v>
      </c>
      <c r="D146" s="46">
        <v>547.8627090826119</v>
      </c>
      <c r="E146" s="46">
        <v>1941.0909999999999</v>
      </c>
      <c r="F146" s="46">
        <v>2258.36991471892</v>
      </c>
      <c r="G146" s="46">
        <v>8116.5199999999986</v>
      </c>
      <c r="H146" s="65">
        <f t="shared" si="188"/>
        <v>103.22074029450241</v>
      </c>
      <c r="I146" s="65">
        <f t="shared" si="189"/>
        <v>103.65183291252185</v>
      </c>
      <c r="J146" s="65">
        <f t="shared" ref="J146" si="193">IFERROR(B146/F146*100-100,"0.00")</f>
        <v>-50.700253048058705</v>
      </c>
      <c r="K146" s="65">
        <f t="shared" ref="K146" si="194">IFERROR(C146/G146*100-100,"0.00")</f>
        <v>-51.296030811234367</v>
      </c>
      <c r="N146" s="71" t="s">
        <v>43</v>
      </c>
      <c r="O146" s="46">
        <v>4195.8458815608064</v>
      </c>
      <c r="P146" s="46">
        <v>14841.9514</v>
      </c>
      <c r="Q146" s="46">
        <v>3640.3070732516376</v>
      </c>
      <c r="R146" s="46">
        <v>13076.204337499999</v>
      </c>
      <c r="S146" s="65">
        <f t="shared" si="180"/>
        <v>15.260767763004779</v>
      </c>
      <c r="T146" s="65">
        <f t="shared" si="181"/>
        <v>13.503513840298311</v>
      </c>
    </row>
    <row r="147" spans="1:20" x14ac:dyDescent="0.35">
      <c r="A147" s="71" t="s">
        <v>44</v>
      </c>
      <c r="B147" s="46">
        <v>0</v>
      </c>
      <c r="C147" s="46">
        <v>0</v>
      </c>
      <c r="D147" s="46">
        <v>0</v>
      </c>
      <c r="E147" s="46">
        <v>0</v>
      </c>
      <c r="F147" s="46">
        <v>0</v>
      </c>
      <c r="G147" s="46">
        <v>0</v>
      </c>
      <c r="H147" s="65" t="str">
        <f t="shared" ref="H147" si="195">IFERROR(B147/D147*100-100,"0.00")</f>
        <v>0.00</v>
      </c>
      <c r="I147" s="65" t="str">
        <f t="shared" ref="I147" si="196">IFERROR(C147/E147*100-100,"0.00")</f>
        <v>0.00</v>
      </c>
      <c r="J147" s="65">
        <v>0</v>
      </c>
      <c r="K147" s="65">
        <v>0</v>
      </c>
      <c r="N147" s="71" t="s">
        <v>44</v>
      </c>
      <c r="O147" s="46">
        <v>0</v>
      </c>
      <c r="P147" s="46">
        <v>0</v>
      </c>
      <c r="Q147" s="46">
        <v>0</v>
      </c>
      <c r="R147" s="46">
        <v>0</v>
      </c>
      <c r="S147" s="65" t="str">
        <f t="shared" si="180"/>
        <v>0.00</v>
      </c>
      <c r="T147" s="65" t="str">
        <f t="shared" si="181"/>
        <v>0.00</v>
      </c>
    </row>
    <row r="148" spans="1:20" ht="18" x14ac:dyDescent="0.4">
      <c r="A148" s="43" t="s">
        <v>45</v>
      </c>
      <c r="B148" s="44">
        <f t="shared" ref="B148:G148" si="197">B149+B153+B154+B155</f>
        <v>7728.3358550892499</v>
      </c>
      <c r="C148" s="44">
        <f t="shared" si="197"/>
        <v>27439.768092799004</v>
      </c>
      <c r="D148" s="44">
        <f t="shared" si="197"/>
        <v>7991.2686762851872</v>
      </c>
      <c r="E148" s="44">
        <f t="shared" si="197"/>
        <v>28313.260692798998</v>
      </c>
      <c r="F148" s="44">
        <f t="shared" si="197"/>
        <v>7759.3267421197515</v>
      </c>
      <c r="G148" s="44">
        <f t="shared" si="197"/>
        <v>27886.809099999999</v>
      </c>
      <c r="H148" s="65">
        <f t="shared" si="122"/>
        <v>-3.2902512960953771</v>
      </c>
      <c r="I148" s="65">
        <f t="shared" si="122"/>
        <v>-3.085100686485589</v>
      </c>
      <c r="J148" s="65">
        <f t="shared" si="123"/>
        <v>-0.39940175301904901</v>
      </c>
      <c r="K148" s="65">
        <f t="shared" si="124"/>
        <v>-1.6030554288156083</v>
      </c>
      <c r="N148" s="43" t="s">
        <v>45</v>
      </c>
      <c r="O148" s="44">
        <f t="shared" ref="O148:R148" si="198">O149+O153+O154+O155</f>
        <v>26238.733838166929</v>
      </c>
      <c r="P148" s="44">
        <f t="shared" si="198"/>
        <v>92814.184175597999</v>
      </c>
      <c r="Q148" s="44">
        <f t="shared" si="198"/>
        <v>32788.653433876032</v>
      </c>
      <c r="R148" s="44">
        <f t="shared" si="198"/>
        <v>117778.83668199998</v>
      </c>
      <c r="S148" s="65">
        <f t="shared" si="180"/>
        <v>-19.976177456991778</v>
      </c>
      <c r="T148" s="65">
        <f t="shared" si="181"/>
        <v>-21.196212502765619</v>
      </c>
    </row>
    <row r="149" spans="1:20" x14ac:dyDescent="0.35">
      <c r="A149" s="47" t="s">
        <v>46</v>
      </c>
      <c r="B149" s="48">
        <f t="shared" ref="B149:G149" si="199">SUM(B150:B152)</f>
        <v>295.54608509404392</v>
      </c>
      <c r="C149" s="48">
        <f t="shared" si="199"/>
        <v>1049.3482927990001</v>
      </c>
      <c r="D149" s="48">
        <f t="shared" si="199"/>
        <v>2202.168033690195</v>
      </c>
      <c r="E149" s="48">
        <f t="shared" si="199"/>
        <v>7802.3352927989999</v>
      </c>
      <c r="F149" s="48">
        <f t="shared" si="199"/>
        <v>482.2075753570989</v>
      </c>
      <c r="G149" s="48">
        <f t="shared" si="199"/>
        <v>1733.0409</v>
      </c>
      <c r="H149" s="65">
        <f t="shared" si="122"/>
        <v>-86.579312723979811</v>
      </c>
      <c r="I149" s="65">
        <f t="shared" si="122"/>
        <v>-86.550843389574993</v>
      </c>
      <c r="J149" s="65">
        <f t="shared" si="123"/>
        <v>-38.709779730196644</v>
      </c>
      <c r="K149" s="65">
        <f t="shared" si="124"/>
        <v>-39.450460009397347</v>
      </c>
      <c r="N149" s="47" t="s">
        <v>46</v>
      </c>
      <c r="O149" s="48">
        <f t="shared" ref="O149:R149" si="200">SUM(O150:O152)</f>
        <v>4459.6347674867202</v>
      </c>
      <c r="P149" s="48">
        <f t="shared" si="200"/>
        <v>15775.050931128673</v>
      </c>
      <c r="Q149" s="48">
        <f t="shared" si="200"/>
        <v>7369.7414817107128</v>
      </c>
      <c r="R149" s="48">
        <f t="shared" si="200"/>
        <v>26472.559481999997</v>
      </c>
      <c r="S149" s="65">
        <f t="shared" si="180"/>
        <v>-39.487229252829636</v>
      </c>
      <c r="T149" s="65">
        <f t="shared" si="181"/>
        <v>-40.409800790683235</v>
      </c>
    </row>
    <row r="150" spans="1:20" x14ac:dyDescent="0.35">
      <c r="A150" s="49" t="s">
        <v>47</v>
      </c>
      <c r="B150" s="50">
        <v>0</v>
      </c>
      <c r="C150" s="50">
        <v>0</v>
      </c>
      <c r="D150" s="50">
        <v>178.12513018124437</v>
      </c>
      <c r="E150" s="50">
        <v>631.10169999999994</v>
      </c>
      <c r="F150" s="50">
        <v>12.590217782266901</v>
      </c>
      <c r="G150" s="50">
        <v>45.248900000000006</v>
      </c>
      <c r="H150" s="65">
        <f t="shared" ref="H150" si="201">IFERROR(B150/D150*100-100,"0.00")</f>
        <v>-100</v>
      </c>
      <c r="I150" s="65">
        <f t="shared" ref="I150" si="202">IFERROR(C150/E150*100-100,"0.00")</f>
        <v>-100</v>
      </c>
      <c r="J150" s="65">
        <f t="shared" ref="J150" si="203">IFERROR(B150/F150*100-100,"0.00")</f>
        <v>-100</v>
      </c>
      <c r="K150" s="65">
        <f t="shared" ref="K150" si="204">IFERROR(C150/G150*100-100,"0.00")</f>
        <v>-100</v>
      </c>
      <c r="N150" s="49" t="s">
        <v>47</v>
      </c>
      <c r="O150" s="50">
        <v>178.41356553633662</v>
      </c>
      <c r="P150" s="50">
        <v>631.10169999999994</v>
      </c>
      <c r="Q150" s="50">
        <v>12.596919295186568</v>
      </c>
      <c r="R150" s="50">
        <v>45.248900000000006</v>
      </c>
      <c r="S150" s="65">
        <f t="shared" ref="S150" si="205">IFERROR(O150/Q150*100-100,"0.00")</f>
        <v>1316.3269713453712</v>
      </c>
      <c r="T150" s="65">
        <f t="shared" ref="T150" si="206">IFERROR(P150/R150*100-100,"0.00")</f>
        <v>1294.7337946336813</v>
      </c>
    </row>
    <row r="151" spans="1:20" x14ac:dyDescent="0.35">
      <c r="A151" s="49" t="s">
        <v>48</v>
      </c>
      <c r="B151" s="50">
        <v>115.58454638487278</v>
      </c>
      <c r="C151" s="50">
        <v>410.387592799</v>
      </c>
      <c r="D151" s="50">
        <v>163.81134058567886</v>
      </c>
      <c r="E151" s="50">
        <v>580.387592799</v>
      </c>
      <c r="F151" s="50">
        <v>313.256128804914</v>
      </c>
      <c r="G151" s="50">
        <v>1125.8340000000001</v>
      </c>
      <c r="H151" s="65">
        <f t="shared" si="122"/>
        <v>-29.440449011881356</v>
      </c>
      <c r="I151" s="65">
        <f t="shared" si="122"/>
        <v>-29.290770876088388</v>
      </c>
      <c r="J151" s="65">
        <f t="shared" si="123"/>
        <v>-63.102223466199071</v>
      </c>
      <c r="K151" s="65">
        <f t="shared" si="124"/>
        <v>-63.548125851679735</v>
      </c>
      <c r="N151" s="49" t="s">
        <v>48</v>
      </c>
      <c r="O151" s="50">
        <v>465.04837147479151</v>
      </c>
      <c r="P151" s="50">
        <v>1645.0140264709755</v>
      </c>
      <c r="Q151" s="50">
        <v>986.23248027387217</v>
      </c>
      <c r="R151" s="50">
        <v>3542.6070319999999</v>
      </c>
      <c r="S151" s="65">
        <f t="shared" ref="S151:T155" si="207">IFERROR(O151/Q151*100-100,"0.00")</f>
        <v>-52.845968797777807</v>
      </c>
      <c r="T151" s="65">
        <f t="shared" si="207"/>
        <v>-53.564874353499121</v>
      </c>
    </row>
    <row r="152" spans="1:20" x14ac:dyDescent="0.35">
      <c r="A152" s="49" t="s">
        <v>49</v>
      </c>
      <c r="B152" s="50">
        <v>179.96153870917112</v>
      </c>
      <c r="C152" s="50">
        <v>638.96070000000009</v>
      </c>
      <c r="D152" s="50">
        <v>1860.2315629232719</v>
      </c>
      <c r="E152" s="50">
        <v>6590.8459999999995</v>
      </c>
      <c r="F152" s="50">
        <v>156.361228769918</v>
      </c>
      <c r="G152" s="50">
        <v>561.95799999999997</v>
      </c>
      <c r="H152" s="65">
        <f t="shared" si="122"/>
        <v>-90.325852851009074</v>
      </c>
      <c r="I152" s="65">
        <f t="shared" si="122"/>
        <v>-90.305331060686285</v>
      </c>
      <c r="J152" s="65">
        <f t="shared" si="123"/>
        <v>15.093453872750302</v>
      </c>
      <c r="K152" s="65">
        <f t="shared" si="124"/>
        <v>13.70257207834041</v>
      </c>
      <c r="N152" s="49" t="s">
        <v>49</v>
      </c>
      <c r="O152" s="50">
        <v>3816.172830475592</v>
      </c>
      <c r="P152" s="50">
        <v>13498.935204657697</v>
      </c>
      <c r="Q152" s="50">
        <v>6370.9120821416545</v>
      </c>
      <c r="R152" s="50">
        <v>22884.703549999998</v>
      </c>
      <c r="S152" s="65">
        <f t="shared" si="207"/>
        <v>-40.100055042782159</v>
      </c>
      <c r="T152" s="65">
        <f t="shared" si="207"/>
        <v>-41.013283501075989</v>
      </c>
    </row>
    <row r="153" spans="1:20" x14ac:dyDescent="0.35">
      <c r="A153" s="47" t="s">
        <v>50</v>
      </c>
      <c r="B153" s="48">
        <v>7428.723628314905</v>
      </c>
      <c r="C153" s="48">
        <v>26375.982800000002</v>
      </c>
      <c r="D153" s="48">
        <v>5786.5994744534282</v>
      </c>
      <c r="E153" s="48">
        <v>20502.063699999999</v>
      </c>
      <c r="F153" s="48">
        <v>7273.4363898438205</v>
      </c>
      <c r="G153" s="48">
        <v>26140.5324</v>
      </c>
      <c r="H153" s="65">
        <f t="shared" si="122"/>
        <v>28.37805106627988</v>
      </c>
      <c r="I153" s="65">
        <f t="shared" si="122"/>
        <v>28.650379717628141</v>
      </c>
      <c r="J153" s="65">
        <f t="shared" si="123"/>
        <v>2.1349913596263548</v>
      </c>
      <c r="K153" s="65">
        <f t="shared" si="124"/>
        <v>0.90071004062642146</v>
      </c>
      <c r="N153" s="47" t="s">
        <v>50</v>
      </c>
      <c r="O153" s="48">
        <v>21768.124531557853</v>
      </c>
      <c r="P153" s="48">
        <v>77000.313044469323</v>
      </c>
      <c r="Q153" s="48">
        <v>25381.99130761416</v>
      </c>
      <c r="R153" s="48">
        <v>91173.655999999988</v>
      </c>
      <c r="S153" s="65">
        <f t="shared" si="207"/>
        <v>-14.237916687695844</v>
      </c>
      <c r="T153" s="65">
        <f t="shared" si="207"/>
        <v>-15.545436672552285</v>
      </c>
    </row>
    <row r="154" spans="1:20" x14ac:dyDescent="0.35">
      <c r="A154" s="47" t="s">
        <v>51</v>
      </c>
      <c r="B154" s="48">
        <v>4.0661416803009995</v>
      </c>
      <c r="C154" s="48">
        <v>14.436999999999999</v>
      </c>
      <c r="D154" s="48">
        <v>2.5011681415644</v>
      </c>
      <c r="E154" s="48">
        <v>8.8617000000000008</v>
      </c>
      <c r="F154" s="48">
        <v>3.6827769188318</v>
      </c>
      <c r="G154" s="48">
        <v>13.235799999999999</v>
      </c>
      <c r="H154" s="65">
        <f t="shared" si="122"/>
        <v>62.569705440025274</v>
      </c>
      <c r="I154" s="65">
        <f t="shared" si="122"/>
        <v>62.914564925465754</v>
      </c>
      <c r="J154" s="65">
        <f t="shared" ref="J154" si="208">IFERROR(B154/F154*100-100,"0.00")</f>
        <v>10.409665584382054</v>
      </c>
      <c r="K154" s="65">
        <f t="shared" ref="K154" si="209">IFERROR(C154/G154*100-100,"0.00")</f>
        <v>9.0753864518956107</v>
      </c>
      <c r="N154" s="47" t="s">
        <v>51</v>
      </c>
      <c r="O154" s="48">
        <v>10.974539122353331</v>
      </c>
      <c r="P154" s="48">
        <v>38.8202</v>
      </c>
      <c r="Q154" s="48">
        <v>36.92064455115586</v>
      </c>
      <c r="R154" s="48">
        <v>132.62119999999999</v>
      </c>
      <c r="S154" s="65">
        <f t="shared" si="207"/>
        <v>-70.275331712729383</v>
      </c>
      <c r="T154" s="65">
        <f t="shared" si="207"/>
        <v>-70.728510977128849</v>
      </c>
    </row>
    <row r="155" spans="1:20" ht="31" x14ac:dyDescent="0.35">
      <c r="A155" s="54" t="s">
        <v>52</v>
      </c>
      <c r="B155" s="55">
        <v>0</v>
      </c>
      <c r="C155" s="55">
        <v>0</v>
      </c>
      <c r="D155" s="55">
        <v>0</v>
      </c>
      <c r="E155" s="55">
        <v>0</v>
      </c>
      <c r="F155" s="55">
        <v>0</v>
      </c>
      <c r="G155" s="55">
        <v>0</v>
      </c>
      <c r="H155" s="66" t="str">
        <f t="shared" si="122"/>
        <v>0.00</v>
      </c>
      <c r="I155" s="66" t="str">
        <f t="shared" si="122"/>
        <v>0.00</v>
      </c>
      <c r="J155" s="66" t="str">
        <f t="shared" si="123"/>
        <v>0.00</v>
      </c>
      <c r="K155" s="66" t="str">
        <f t="shared" si="124"/>
        <v>0.00</v>
      </c>
      <c r="N155" s="54" t="s">
        <v>52</v>
      </c>
      <c r="O155" s="55">
        <v>0</v>
      </c>
      <c r="P155" s="55">
        <v>0</v>
      </c>
      <c r="Q155" s="55">
        <v>0</v>
      </c>
      <c r="R155" s="55">
        <v>0</v>
      </c>
      <c r="S155" s="66" t="str">
        <f t="shared" si="207"/>
        <v>0.00</v>
      </c>
      <c r="T155" s="66" t="str">
        <f t="shared" si="207"/>
        <v>0.00</v>
      </c>
    </row>
    <row r="156" spans="1:20" x14ac:dyDescent="0.35">
      <c r="A156" s="45"/>
      <c r="B156" s="61"/>
      <c r="C156" s="61"/>
      <c r="D156" s="61"/>
      <c r="E156" s="61"/>
      <c r="F156" s="61"/>
      <c r="G156" s="61"/>
      <c r="J156" s="16" t="s">
        <v>98</v>
      </c>
      <c r="N156" s="45"/>
      <c r="O156" s="61"/>
      <c r="P156" s="61"/>
      <c r="Q156" s="61"/>
      <c r="R156" s="61"/>
    </row>
    <row r="157" spans="1:20" x14ac:dyDescent="0.35">
      <c r="A157" s="25"/>
      <c r="B157" s="95" t="s">
        <v>90</v>
      </c>
      <c r="C157" s="95"/>
      <c r="D157" s="95"/>
      <c r="E157" s="95"/>
      <c r="F157" s="95"/>
      <c r="G157" s="95"/>
      <c r="H157" s="26"/>
      <c r="I157" s="27" t="s">
        <v>9</v>
      </c>
      <c r="J157" s="28"/>
      <c r="K157" s="28"/>
      <c r="N157" s="25"/>
      <c r="O157" s="95" t="s">
        <v>90</v>
      </c>
      <c r="P157" s="95"/>
      <c r="Q157" s="95"/>
      <c r="R157" s="95"/>
      <c r="S157" s="26"/>
      <c r="T157" s="27" t="s">
        <v>9</v>
      </c>
    </row>
    <row r="158" spans="1:20" x14ac:dyDescent="0.35">
      <c r="A158" s="28"/>
      <c r="B158" s="29"/>
      <c r="C158" s="29"/>
      <c r="D158" s="29"/>
      <c r="E158" s="29"/>
      <c r="F158" s="29"/>
      <c r="G158" s="29"/>
      <c r="H158" s="30"/>
      <c r="I158" s="28" t="s">
        <v>8</v>
      </c>
      <c r="J158" s="31"/>
      <c r="K158" s="31"/>
      <c r="N158" s="28"/>
      <c r="O158" s="29"/>
      <c r="P158" s="29"/>
      <c r="Q158" s="29"/>
      <c r="R158" s="29"/>
      <c r="S158" s="30"/>
      <c r="T158" s="28" t="s">
        <v>8</v>
      </c>
    </row>
    <row r="159" spans="1:20" x14ac:dyDescent="0.35">
      <c r="A159" s="32"/>
      <c r="B159" s="83"/>
      <c r="C159" s="84"/>
      <c r="D159" s="89"/>
      <c r="E159" s="89"/>
      <c r="F159" s="83"/>
      <c r="G159" s="84"/>
      <c r="H159" s="83" t="s">
        <v>108</v>
      </c>
      <c r="I159" s="90"/>
      <c r="J159" s="90"/>
      <c r="K159" s="90"/>
      <c r="N159" s="32"/>
      <c r="O159" s="83"/>
      <c r="P159" s="84"/>
      <c r="Q159" s="89"/>
      <c r="R159" s="89"/>
      <c r="S159" s="83" t="s">
        <v>121</v>
      </c>
      <c r="T159" s="90"/>
    </row>
    <row r="160" spans="1:20" x14ac:dyDescent="0.35">
      <c r="A160" s="33"/>
      <c r="B160" s="89" t="s">
        <v>109</v>
      </c>
      <c r="C160" s="89"/>
      <c r="D160" s="79" t="s">
        <v>111</v>
      </c>
      <c r="E160" s="80"/>
      <c r="F160" s="89" t="s">
        <v>110</v>
      </c>
      <c r="G160" s="89"/>
      <c r="H160" s="91" t="s">
        <v>3</v>
      </c>
      <c r="I160" s="92"/>
      <c r="J160" s="92"/>
      <c r="K160" s="92"/>
      <c r="N160" s="33"/>
      <c r="O160" s="79" t="s">
        <v>119</v>
      </c>
      <c r="P160" s="80"/>
      <c r="Q160" s="79" t="s">
        <v>122</v>
      </c>
      <c r="R160" s="80"/>
      <c r="S160" s="91" t="s">
        <v>3</v>
      </c>
      <c r="T160" s="92"/>
    </row>
    <row r="161" spans="1:20" x14ac:dyDescent="0.35">
      <c r="A161" s="34" t="s">
        <v>0</v>
      </c>
      <c r="B161" s="35"/>
      <c r="C161" s="29"/>
      <c r="D161" s="35"/>
      <c r="E161" s="36"/>
      <c r="F161" s="35"/>
      <c r="G161" s="36"/>
      <c r="H161" s="91" t="s">
        <v>112</v>
      </c>
      <c r="I161" s="92"/>
      <c r="J161" s="93" t="s">
        <v>110</v>
      </c>
      <c r="K161" s="94"/>
      <c r="N161" s="34" t="s">
        <v>0</v>
      </c>
      <c r="O161" s="77"/>
      <c r="P161" s="78"/>
      <c r="Q161" s="77"/>
      <c r="R161" s="78"/>
      <c r="S161" s="93" t="s">
        <v>120</v>
      </c>
      <c r="T161" s="94"/>
    </row>
    <row r="162" spans="1:20" x14ac:dyDescent="0.35">
      <c r="A162" s="33"/>
      <c r="B162" s="37" t="s">
        <v>1</v>
      </c>
      <c r="C162" s="38" t="s">
        <v>2</v>
      </c>
      <c r="D162" s="37" t="s">
        <v>1</v>
      </c>
      <c r="E162" s="39" t="s">
        <v>2</v>
      </c>
      <c r="F162" s="37" t="s">
        <v>1</v>
      </c>
      <c r="G162" s="39" t="s">
        <v>2</v>
      </c>
      <c r="H162" s="40" t="s">
        <v>1</v>
      </c>
      <c r="I162" s="40" t="s">
        <v>2</v>
      </c>
      <c r="J162" s="40" t="s">
        <v>1</v>
      </c>
      <c r="K162" s="40" t="s">
        <v>2</v>
      </c>
      <c r="N162" s="33"/>
      <c r="O162" s="37" t="s">
        <v>1</v>
      </c>
      <c r="P162" s="38" t="s">
        <v>2</v>
      </c>
      <c r="Q162" s="37" t="s">
        <v>1</v>
      </c>
      <c r="R162" s="39" t="s">
        <v>2</v>
      </c>
      <c r="S162" s="40" t="s">
        <v>1</v>
      </c>
      <c r="T162" s="40" t="s">
        <v>2</v>
      </c>
    </row>
    <row r="163" spans="1:20" ht="18" x14ac:dyDescent="0.4">
      <c r="A163" s="57" t="s">
        <v>53</v>
      </c>
      <c r="B163" s="44">
        <f t="shared" ref="B163:G163" si="210">SUM(B164:B165)</f>
        <v>15249.336274687947</v>
      </c>
      <c r="C163" s="44">
        <f t="shared" si="210"/>
        <v>54143.383361243999</v>
      </c>
      <c r="D163" s="44">
        <f t="shared" si="210"/>
        <v>19153.180694072405</v>
      </c>
      <c r="E163" s="44">
        <f t="shared" si="210"/>
        <v>67860.188420000006</v>
      </c>
      <c r="F163" s="44">
        <f t="shared" si="210"/>
        <v>16144.156647166721</v>
      </c>
      <c r="G163" s="44">
        <f t="shared" si="210"/>
        <v>58021.65954117856</v>
      </c>
      <c r="H163" s="65">
        <f t="shared" ref="H163:H175" si="211">IFERROR(B163/D163*100-100,"0.00")</f>
        <v>-20.382225186193921</v>
      </c>
      <c r="I163" s="65">
        <f t="shared" ref="I163:I175" si="212">IFERROR(C163/E163*100-100,"0.00")</f>
        <v>-20.213331819623036</v>
      </c>
      <c r="J163" s="65">
        <f t="shared" ref="J163:J164" si="213">IFERROR(B163/F163*100-100,"0.00")</f>
        <v>-5.542688862820313</v>
      </c>
      <c r="K163" s="65">
        <f t="shared" ref="K163:K175" si="214">IFERROR(C163/G163*100-100,"0.00")</f>
        <v>-6.6841869236472036</v>
      </c>
      <c r="N163" s="57" t="s">
        <v>53</v>
      </c>
      <c r="O163" s="44">
        <f t="shared" ref="O163:R163" si="215">SUM(O164:O165)</f>
        <v>53528.881973964788</v>
      </c>
      <c r="P163" s="44">
        <f t="shared" si="215"/>
        <v>189347.53257867199</v>
      </c>
      <c r="Q163" s="44">
        <f t="shared" si="215"/>
        <v>49188.114624740323</v>
      </c>
      <c r="R163" s="44">
        <f t="shared" si="215"/>
        <v>176686.69836551879</v>
      </c>
      <c r="S163" s="65">
        <f t="shared" ref="S163:S176" si="216">IFERROR(O163/Q163*100-100,"0.00")</f>
        <v>8.8248297019320603</v>
      </c>
      <c r="T163" s="65">
        <f t="shared" ref="T163:T176" si="217">IFERROR(P163/R163*100-100,"0.00")</f>
        <v>7.1656974352201814</v>
      </c>
    </row>
    <row r="164" spans="1:20" ht="31" x14ac:dyDescent="0.35">
      <c r="A164" s="45" t="s">
        <v>54</v>
      </c>
      <c r="B164" s="50">
        <v>15249.336274687947</v>
      </c>
      <c r="C164" s="46">
        <v>54143.383361243999</v>
      </c>
      <c r="D164" s="46">
        <v>19153.180694072405</v>
      </c>
      <c r="E164" s="46">
        <v>67860.188420000006</v>
      </c>
      <c r="F164" s="46">
        <v>16144.156647166721</v>
      </c>
      <c r="G164" s="46">
        <v>58021.65954117856</v>
      </c>
      <c r="H164" s="65">
        <f t="shared" si="211"/>
        <v>-20.382225186193921</v>
      </c>
      <c r="I164" s="65">
        <f t="shared" si="212"/>
        <v>-20.213331819623036</v>
      </c>
      <c r="J164" s="65">
        <f t="shared" si="213"/>
        <v>-5.542688862820313</v>
      </c>
      <c r="K164" s="65">
        <f t="shared" si="214"/>
        <v>-6.6841869236472036</v>
      </c>
      <c r="N164" s="45" t="s">
        <v>54</v>
      </c>
      <c r="O164" s="50">
        <v>53528.881973964788</v>
      </c>
      <c r="P164" s="46">
        <v>189347.53257867199</v>
      </c>
      <c r="Q164" s="46">
        <v>49188.114624740323</v>
      </c>
      <c r="R164" s="46">
        <v>176686.69836551879</v>
      </c>
      <c r="S164" s="65">
        <f t="shared" si="216"/>
        <v>8.8248297019320603</v>
      </c>
      <c r="T164" s="65">
        <f t="shared" si="217"/>
        <v>7.1656974352201814</v>
      </c>
    </row>
    <row r="165" spans="1:20" ht="31" x14ac:dyDescent="0.35">
      <c r="A165" s="45" t="s">
        <v>55</v>
      </c>
      <c r="B165" s="46">
        <v>0</v>
      </c>
      <c r="C165" s="46">
        <v>0</v>
      </c>
      <c r="D165" s="46">
        <v>0</v>
      </c>
      <c r="E165" s="46">
        <v>0</v>
      </c>
      <c r="F165" s="46">
        <v>0</v>
      </c>
      <c r="G165" s="46">
        <v>0</v>
      </c>
      <c r="H165" s="65" t="str">
        <f t="shared" si="211"/>
        <v>0.00</v>
      </c>
      <c r="I165" s="65" t="str">
        <f t="shared" si="212"/>
        <v>0.00</v>
      </c>
      <c r="J165" s="65" t="str">
        <f>IFERROR(B165/F165*100-100,"0.00")</f>
        <v>0.00</v>
      </c>
      <c r="K165" s="65" t="str">
        <f t="shared" si="214"/>
        <v>0.00</v>
      </c>
      <c r="N165" s="45" t="s">
        <v>55</v>
      </c>
      <c r="O165" s="46">
        <v>0</v>
      </c>
      <c r="P165" s="46">
        <v>0</v>
      </c>
      <c r="Q165" s="46">
        <v>0</v>
      </c>
      <c r="R165" s="46">
        <v>0</v>
      </c>
      <c r="S165" s="65" t="str">
        <f t="shared" si="216"/>
        <v>0.00</v>
      </c>
      <c r="T165" s="65" t="str">
        <f t="shared" si="217"/>
        <v>0.00</v>
      </c>
    </row>
    <row r="166" spans="1:20" ht="35.5" x14ac:dyDescent="0.4">
      <c r="A166" s="43" t="s">
        <v>56</v>
      </c>
      <c r="B166" s="44">
        <v>3060.5097274348536</v>
      </c>
      <c r="C166" s="44">
        <v>10866.4632</v>
      </c>
      <c r="D166" s="44">
        <v>6257.8680476140134</v>
      </c>
      <c r="E166" s="44">
        <v>22171.7798</v>
      </c>
      <c r="F166" s="44">
        <v>10881.531858243994</v>
      </c>
      <c r="G166" s="44">
        <v>39107.929299999996</v>
      </c>
      <c r="H166" s="65">
        <f t="shared" si="211"/>
        <v>-51.093412258800214</v>
      </c>
      <c r="I166" s="65">
        <f t="shared" si="212"/>
        <v>-50.989666603129443</v>
      </c>
      <c r="J166" s="65">
        <f t="shared" ref="J166:J175" si="218">IFERROR(B166/F166*100-100,"0.00")</f>
        <v>-71.874274988992738</v>
      </c>
      <c r="K166" s="65">
        <f t="shared" si="214"/>
        <v>-72.21416885398736</v>
      </c>
      <c r="N166" s="43" t="s">
        <v>56</v>
      </c>
      <c r="O166" s="44">
        <v>12073.004089186972</v>
      </c>
      <c r="P166" s="44">
        <v>42705.796399999999</v>
      </c>
      <c r="Q166" s="44">
        <v>25098.162037513106</v>
      </c>
      <c r="R166" s="44">
        <v>90154.124004999991</v>
      </c>
      <c r="S166" s="65">
        <f t="shared" si="216"/>
        <v>-51.896859733625156</v>
      </c>
      <c r="T166" s="65">
        <f t="shared" si="217"/>
        <v>-52.630235309444615</v>
      </c>
    </row>
    <row r="167" spans="1:20" ht="35.5" x14ac:dyDescent="0.4">
      <c r="A167" s="43" t="s">
        <v>57</v>
      </c>
      <c r="B167" s="44">
        <f t="shared" ref="B167:G167" si="219">B168+B171+B178</f>
        <v>10169.651631173389</v>
      </c>
      <c r="C167" s="44">
        <f t="shared" si="219"/>
        <v>36107.758200000004</v>
      </c>
      <c r="D167" s="44">
        <f t="shared" si="219"/>
        <v>8762.1987131759997</v>
      </c>
      <c r="E167" s="44">
        <f t="shared" si="219"/>
        <v>31044.684699999998</v>
      </c>
      <c r="F167" s="44">
        <f t="shared" si="219"/>
        <v>10288.561419782272</v>
      </c>
      <c r="G167" s="44">
        <f t="shared" si="219"/>
        <v>36976.809685</v>
      </c>
      <c r="H167" s="65">
        <f t="shared" si="211"/>
        <v>16.062782459851732</v>
      </c>
      <c r="I167" s="65">
        <f t="shared" si="212"/>
        <v>16.308986703930046</v>
      </c>
      <c r="J167" s="65">
        <f t="shared" si="218"/>
        <v>-1.1557474729193018</v>
      </c>
      <c r="K167" s="65">
        <f t="shared" si="214"/>
        <v>-2.3502608591798975</v>
      </c>
      <c r="N167" s="43" t="s">
        <v>57</v>
      </c>
      <c r="O167" s="44">
        <f t="shared" ref="O167:R167" si="220">O168+O171+O178</f>
        <v>29431.028564686218</v>
      </c>
      <c r="P167" s="44">
        <f t="shared" si="220"/>
        <v>104106.27748</v>
      </c>
      <c r="Q167" s="44">
        <f t="shared" si="220"/>
        <v>31304.598738276723</v>
      </c>
      <c r="R167" s="44">
        <f t="shared" si="220"/>
        <v>112448.021985</v>
      </c>
      <c r="S167" s="65">
        <f t="shared" si="216"/>
        <v>-5.9849678612863215</v>
      </c>
      <c r="T167" s="65">
        <f t="shared" si="217"/>
        <v>-7.4183114631511557</v>
      </c>
    </row>
    <row r="168" spans="1:20" x14ac:dyDescent="0.35">
      <c r="A168" s="47" t="s">
        <v>58</v>
      </c>
      <c r="B168" s="48">
        <f t="shared" ref="B168:G168" si="221">SUM(B169:B170)</f>
        <v>1064.5068228606112</v>
      </c>
      <c r="C168" s="48">
        <f t="shared" si="221"/>
        <v>3779.5744</v>
      </c>
      <c r="D168" s="48">
        <f t="shared" si="221"/>
        <v>1358.285555821348</v>
      </c>
      <c r="E168" s="48">
        <f t="shared" si="221"/>
        <v>4812.4390000000003</v>
      </c>
      <c r="F168" s="48">
        <f t="shared" si="221"/>
        <v>156.3808833783859</v>
      </c>
      <c r="G168" s="48">
        <f t="shared" si="221"/>
        <v>562.02863812782937</v>
      </c>
      <c r="H168" s="65">
        <f t="shared" si="211"/>
        <v>-21.628642939009268</v>
      </c>
      <c r="I168" s="65">
        <f t="shared" si="212"/>
        <v>-21.462393601248777</v>
      </c>
      <c r="J168" s="65">
        <f t="shared" si="218"/>
        <v>580.71416394603989</v>
      </c>
      <c r="K168" s="65">
        <f t="shared" si="214"/>
        <v>572.48786691548673</v>
      </c>
      <c r="N168" s="47" t="s">
        <v>58</v>
      </c>
      <c r="O168" s="48">
        <f t="shared" ref="O168:R168" si="222">SUM(O169:O170)</f>
        <v>3453.685437659944</v>
      </c>
      <c r="P168" s="48">
        <f t="shared" si="222"/>
        <v>12216.709779999999</v>
      </c>
      <c r="Q168" s="48">
        <f t="shared" si="222"/>
        <v>2137.7155526705146</v>
      </c>
      <c r="R168" s="48">
        <f t="shared" si="222"/>
        <v>7678.8042381278292</v>
      </c>
      <c r="S168" s="65">
        <f t="shared" si="216"/>
        <v>61.559634692532882</v>
      </c>
      <c r="T168" s="65">
        <f t="shared" si="217"/>
        <v>59.096512961483654</v>
      </c>
    </row>
    <row r="169" spans="1:20" x14ac:dyDescent="0.35">
      <c r="A169" s="49" t="s">
        <v>59</v>
      </c>
      <c r="B169" s="50">
        <v>0</v>
      </c>
      <c r="C169" s="50">
        <v>0</v>
      </c>
      <c r="D169" s="50">
        <v>0</v>
      </c>
      <c r="E169" s="50">
        <v>0</v>
      </c>
      <c r="F169" s="50">
        <v>125.61669986752301</v>
      </c>
      <c r="G169" s="50">
        <v>451.46300000000002</v>
      </c>
      <c r="H169" s="65" t="str">
        <f t="shared" si="211"/>
        <v>0.00</v>
      </c>
      <c r="I169" s="65" t="str">
        <f t="shared" si="212"/>
        <v>0.00</v>
      </c>
      <c r="J169" s="65">
        <f t="shared" si="218"/>
        <v>-100</v>
      </c>
      <c r="K169" s="65">
        <f t="shared" si="214"/>
        <v>-100</v>
      </c>
      <c r="N169" s="49" t="s">
        <v>59</v>
      </c>
      <c r="O169" s="50">
        <v>0</v>
      </c>
      <c r="P169" s="50">
        <v>0</v>
      </c>
      <c r="Q169" s="50">
        <v>417.74711442336167</v>
      </c>
      <c r="R169" s="50">
        <v>1500.573034</v>
      </c>
      <c r="S169" s="65">
        <f t="shared" si="216"/>
        <v>-100</v>
      </c>
      <c r="T169" s="65">
        <f t="shared" si="217"/>
        <v>-100</v>
      </c>
    </row>
    <row r="170" spans="1:20" ht="31" x14ac:dyDescent="0.35">
      <c r="A170" s="49" t="s">
        <v>60</v>
      </c>
      <c r="B170" s="50">
        <v>1064.5068228606112</v>
      </c>
      <c r="C170" s="50">
        <v>3779.5744</v>
      </c>
      <c r="D170" s="50">
        <v>1358.285555821348</v>
      </c>
      <c r="E170" s="50">
        <v>4812.4390000000003</v>
      </c>
      <c r="F170" s="50">
        <v>30.7641835108629</v>
      </c>
      <c r="G170" s="50">
        <v>110.56563812782935</v>
      </c>
      <c r="H170" s="65">
        <f t="shared" si="211"/>
        <v>-21.628642939009268</v>
      </c>
      <c r="I170" s="65">
        <f t="shared" si="212"/>
        <v>-21.462393601248777</v>
      </c>
      <c r="J170" s="65">
        <f t="shared" si="218"/>
        <v>3360.2147737310552</v>
      </c>
      <c r="K170" s="65">
        <f t="shared" si="214"/>
        <v>3318.3987575147748</v>
      </c>
      <c r="N170" s="49" t="s">
        <v>60</v>
      </c>
      <c r="O170" s="50">
        <v>3453.685437659944</v>
      </c>
      <c r="P170" s="50">
        <v>12216.709779999999</v>
      </c>
      <c r="Q170" s="50">
        <v>1719.9684382471528</v>
      </c>
      <c r="R170" s="50">
        <v>6178.2312041278292</v>
      </c>
      <c r="S170" s="65">
        <f t="shared" si="216"/>
        <v>100.79934961944127</v>
      </c>
      <c r="T170" s="65">
        <f t="shared" si="217"/>
        <v>97.737983192304512</v>
      </c>
    </row>
    <row r="171" spans="1:20" x14ac:dyDescent="0.35">
      <c r="A171" s="47" t="s">
        <v>61</v>
      </c>
      <c r="B171" s="48">
        <f t="shared" ref="B171:G171" si="223">SUM(B172:B177)</f>
        <v>8973.1743313686238</v>
      </c>
      <c r="C171" s="48">
        <f t="shared" si="223"/>
        <v>31859.617300000002</v>
      </c>
      <c r="D171" s="48">
        <f t="shared" si="223"/>
        <v>7357.7384272399686</v>
      </c>
      <c r="E171" s="48">
        <f t="shared" si="223"/>
        <v>26068.647499999999</v>
      </c>
      <c r="F171" s="48">
        <f t="shared" si="223"/>
        <v>10017.020335042542</v>
      </c>
      <c r="G171" s="48">
        <f t="shared" si="223"/>
        <v>36000.898417874385</v>
      </c>
      <c r="H171" s="65">
        <f t="shared" si="211"/>
        <v>21.955603887030776</v>
      </c>
      <c r="I171" s="65">
        <f t="shared" si="212"/>
        <v>22.214308586588544</v>
      </c>
      <c r="J171" s="65">
        <f t="shared" si="218"/>
        <v>-10.420723616006171</v>
      </c>
      <c r="K171" s="65">
        <f t="shared" si="214"/>
        <v>-11.503271584517577</v>
      </c>
      <c r="N171" s="47" t="s">
        <v>61</v>
      </c>
      <c r="O171" s="48">
        <f t="shared" ref="O171:R171" si="224">SUM(O172:O177)</f>
        <v>25646.935522045136</v>
      </c>
      <c r="P171" s="48">
        <f t="shared" si="224"/>
        <v>90720.817999999999</v>
      </c>
      <c r="Q171" s="48">
        <f t="shared" si="224"/>
        <v>28745.029404893092</v>
      </c>
      <c r="R171" s="48">
        <f t="shared" si="224"/>
        <v>103253.89331787438</v>
      </c>
      <c r="S171" s="65">
        <f t="shared" si="216"/>
        <v>-10.777842106922961</v>
      </c>
      <c r="T171" s="65">
        <f t="shared" si="217"/>
        <v>-12.138114036330251</v>
      </c>
    </row>
    <row r="172" spans="1:20" ht="31" x14ac:dyDescent="0.35">
      <c r="A172" s="49" t="s">
        <v>62</v>
      </c>
      <c r="B172" s="50">
        <v>0</v>
      </c>
      <c r="C172" s="50">
        <v>0</v>
      </c>
      <c r="D172" s="50">
        <v>0</v>
      </c>
      <c r="E172" s="50">
        <v>0</v>
      </c>
      <c r="F172" s="50">
        <v>42.13668530136011</v>
      </c>
      <c r="G172" s="50">
        <v>151.43810000000002</v>
      </c>
      <c r="H172" s="65" t="str">
        <f t="shared" si="211"/>
        <v>0.00</v>
      </c>
      <c r="I172" s="65" t="str">
        <f t="shared" si="212"/>
        <v>0.00</v>
      </c>
      <c r="J172" s="65">
        <f t="shared" si="218"/>
        <v>-100</v>
      </c>
      <c r="K172" s="65">
        <f t="shared" si="214"/>
        <v>-100</v>
      </c>
      <c r="N172" s="49" t="s">
        <v>62</v>
      </c>
      <c r="O172" s="50">
        <v>0</v>
      </c>
      <c r="P172" s="50">
        <v>0</v>
      </c>
      <c r="Q172" s="50">
        <v>58.233451951770448</v>
      </c>
      <c r="R172" s="50">
        <v>209.17810000000003</v>
      </c>
      <c r="S172" s="65">
        <f t="shared" si="216"/>
        <v>-100</v>
      </c>
      <c r="T172" s="65">
        <f t="shared" si="217"/>
        <v>-100</v>
      </c>
    </row>
    <row r="173" spans="1:20" ht="31" x14ac:dyDescent="0.35">
      <c r="A173" s="49" t="s">
        <v>63</v>
      </c>
      <c r="B173" s="50">
        <v>3042.3782054351141</v>
      </c>
      <c r="C173" s="50">
        <v>10802.086499999999</v>
      </c>
      <c r="D173" s="50">
        <v>3613.2127807870247</v>
      </c>
      <c r="E173" s="50">
        <v>12801.7014</v>
      </c>
      <c r="F173" s="50">
        <v>4152.6093309013031</v>
      </c>
      <c r="G173" s="50">
        <v>14924.3649</v>
      </c>
      <c r="H173" s="65">
        <f t="shared" si="211"/>
        <v>-15.798531943296524</v>
      </c>
      <c r="I173" s="65">
        <f t="shared" si="212"/>
        <v>-15.619915177837228</v>
      </c>
      <c r="J173" s="65">
        <f t="shared" si="218"/>
        <v>-26.735747020662288</v>
      </c>
      <c r="K173" s="65">
        <f t="shared" si="214"/>
        <v>-27.621131134364049</v>
      </c>
      <c r="N173" s="49" t="s">
        <v>63</v>
      </c>
      <c r="O173" s="50">
        <v>10726.609786067373</v>
      </c>
      <c r="P173" s="50">
        <v>37943.200400000002</v>
      </c>
      <c r="Q173" s="50">
        <v>15220.702027430123</v>
      </c>
      <c r="R173" s="50">
        <v>54673.687099999996</v>
      </c>
      <c r="S173" s="65">
        <f t="shared" si="216"/>
        <v>-29.526182388063845</v>
      </c>
      <c r="T173" s="65">
        <f t="shared" si="217"/>
        <v>-30.600619031599933</v>
      </c>
    </row>
    <row r="174" spans="1:20" ht="31" x14ac:dyDescent="0.35">
      <c r="A174" s="49" t="s">
        <v>64</v>
      </c>
      <c r="B174" s="50">
        <v>0</v>
      </c>
      <c r="C174" s="50">
        <v>0</v>
      </c>
      <c r="D174" s="50">
        <v>0</v>
      </c>
      <c r="E174" s="50">
        <v>0</v>
      </c>
      <c r="F174" s="50">
        <v>71.230366975999999</v>
      </c>
      <c r="G174" s="50">
        <v>256</v>
      </c>
      <c r="H174" s="65" t="str">
        <f t="shared" si="211"/>
        <v>0.00</v>
      </c>
      <c r="I174" s="65" t="str">
        <f t="shared" si="212"/>
        <v>0.00</v>
      </c>
      <c r="J174" s="65">
        <f t="shared" si="218"/>
        <v>-100</v>
      </c>
      <c r="K174" s="65">
        <f t="shared" si="214"/>
        <v>-100</v>
      </c>
      <c r="N174" s="49" t="s">
        <v>64</v>
      </c>
      <c r="O174" s="50">
        <v>1.1308070666666665</v>
      </c>
      <c r="P174" s="50">
        <v>4</v>
      </c>
      <c r="Q174" s="50">
        <v>71.268281429333342</v>
      </c>
      <c r="R174" s="50">
        <v>256</v>
      </c>
      <c r="S174" s="65">
        <f t="shared" si="216"/>
        <v>-98.413309477950676</v>
      </c>
      <c r="T174" s="65">
        <f t="shared" si="217"/>
        <v>-98.4375</v>
      </c>
    </row>
    <row r="175" spans="1:20" ht="31" x14ac:dyDescent="0.35">
      <c r="A175" s="49" t="s">
        <v>65</v>
      </c>
      <c r="B175" s="50">
        <v>4549.1461932450711</v>
      </c>
      <c r="C175" s="50">
        <v>16151.927</v>
      </c>
      <c r="D175" s="50">
        <v>2655.8043288836138</v>
      </c>
      <c r="E175" s="50">
        <v>9409.5798000000013</v>
      </c>
      <c r="F175" s="50">
        <v>4580.0664637644386</v>
      </c>
      <c r="G175" s="50">
        <v>16460.6342</v>
      </c>
      <c r="H175" s="65">
        <f t="shared" si="211"/>
        <v>71.290713844017915</v>
      </c>
      <c r="I175" s="65">
        <f t="shared" si="212"/>
        <v>71.654073224396228</v>
      </c>
      <c r="J175" s="65">
        <f t="shared" si="218"/>
        <v>-0.67510527989048796</v>
      </c>
      <c r="K175" s="65">
        <f t="shared" si="214"/>
        <v>-1.8754271326921241</v>
      </c>
      <c r="N175" s="49" t="s">
        <v>65</v>
      </c>
      <c r="O175" s="50">
        <v>11481.250630937056</v>
      </c>
      <c r="P175" s="50">
        <v>40612.588900000002</v>
      </c>
      <c r="Q175" s="50">
        <v>10994.671276409264</v>
      </c>
      <c r="R175" s="50">
        <v>39493.527699999999</v>
      </c>
      <c r="S175" s="65">
        <f t="shared" si="216"/>
        <v>4.425592564752904</v>
      </c>
      <c r="T175" s="65">
        <f t="shared" si="217"/>
        <v>2.8335306192462753</v>
      </c>
    </row>
    <row r="176" spans="1:20" ht="31" x14ac:dyDescent="0.35">
      <c r="A176" s="49" t="s">
        <v>104</v>
      </c>
      <c r="B176" s="76">
        <v>0</v>
      </c>
      <c r="C176" s="76">
        <v>0</v>
      </c>
      <c r="D176" s="76">
        <v>0</v>
      </c>
      <c r="E176" s="76">
        <v>0</v>
      </c>
      <c r="F176" s="76">
        <v>0</v>
      </c>
      <c r="G176" s="76">
        <v>0</v>
      </c>
      <c r="H176" s="76">
        <v>0</v>
      </c>
      <c r="I176" s="76">
        <v>0</v>
      </c>
      <c r="J176" s="76">
        <v>0</v>
      </c>
      <c r="K176" s="76">
        <v>0</v>
      </c>
      <c r="L176" s="76"/>
      <c r="M176" s="76"/>
      <c r="N176" s="49" t="s">
        <v>104</v>
      </c>
      <c r="O176" s="76">
        <v>0</v>
      </c>
      <c r="P176" s="76">
        <v>0</v>
      </c>
      <c r="Q176" s="76">
        <v>0</v>
      </c>
      <c r="R176" s="76">
        <v>0</v>
      </c>
      <c r="S176" s="65" t="str">
        <f t="shared" si="216"/>
        <v>0.00</v>
      </c>
      <c r="T176" s="65" t="str">
        <f t="shared" si="217"/>
        <v>0.00</v>
      </c>
    </row>
    <row r="177" spans="1:20" x14ac:dyDescent="0.35">
      <c r="A177" s="49" t="s">
        <v>105</v>
      </c>
      <c r="B177" s="50">
        <v>1381.6499326884377</v>
      </c>
      <c r="C177" s="50">
        <v>4905.6038000000008</v>
      </c>
      <c r="D177" s="50">
        <v>1088.7213175693309</v>
      </c>
      <c r="E177" s="50">
        <v>3857.3662999999979</v>
      </c>
      <c r="F177" s="50">
        <v>1170.9774880994389</v>
      </c>
      <c r="G177" s="50">
        <v>4208.4612178743846</v>
      </c>
      <c r="H177" s="65">
        <f t="shared" ref="H177" si="225">IFERROR(B177/D177*100-100,"0.00")</f>
        <v>26.905748091081421</v>
      </c>
      <c r="I177" s="65">
        <f t="shared" ref="I177" si="226">IFERROR(C177/E177*100-100,"0.00")</f>
        <v>27.174953542783939</v>
      </c>
      <c r="J177" s="65">
        <f t="shared" ref="J177" si="227">IFERROR(B177/F177*100-100,"0.00")</f>
        <v>17.991160951431425</v>
      </c>
      <c r="K177" s="65">
        <f t="shared" ref="K177" si="228">IFERROR(C177/G177*100-100,"0.00")</f>
        <v>16.565260935866007</v>
      </c>
      <c r="N177" s="49" t="s">
        <v>105</v>
      </c>
      <c r="O177" s="50">
        <v>3437.944297974037</v>
      </c>
      <c r="P177" s="50">
        <v>12161.028700000003</v>
      </c>
      <c r="Q177" s="50">
        <v>2400.1543676726042</v>
      </c>
      <c r="R177" s="50">
        <v>8621.5004178743857</v>
      </c>
      <c r="S177" s="65">
        <f t="shared" ref="S177" si="229">IFERROR(O177/Q177*100-100,"0.00")</f>
        <v>43.238466003658061</v>
      </c>
      <c r="T177" s="65">
        <f t="shared" ref="T177" si="230">IFERROR(P177/R177*100-100,"0.00")</f>
        <v>41.054666943903953</v>
      </c>
    </row>
    <row r="178" spans="1:20" x14ac:dyDescent="0.35">
      <c r="A178" s="47" t="s">
        <v>66</v>
      </c>
      <c r="B178" s="48">
        <f t="shared" ref="B178:G178" si="231">SUM(B179:B180)</f>
        <v>131.97047694415448</v>
      </c>
      <c r="C178" s="48">
        <f t="shared" si="231"/>
        <v>468.56650000000002</v>
      </c>
      <c r="D178" s="48">
        <f t="shared" si="231"/>
        <v>46.174730114682404</v>
      </c>
      <c r="E178" s="48">
        <f t="shared" si="231"/>
        <v>163.59820000000002</v>
      </c>
      <c r="F178" s="48">
        <f t="shared" si="231"/>
        <v>115.16020136134475</v>
      </c>
      <c r="G178" s="48">
        <f t="shared" si="231"/>
        <v>413.88262899779022</v>
      </c>
      <c r="H178" s="65">
        <f t="shared" ref="H178:H193" si="232">IFERROR(B178/D178*100-100,"0.00")</f>
        <v>185.80670989605022</v>
      </c>
      <c r="I178" s="65">
        <f t="shared" ref="I178:I193" si="233">IFERROR(C178/E178*100-100,"0.00")</f>
        <v>186.41299231898637</v>
      </c>
      <c r="J178" s="65">
        <f t="shared" ref="J178:J193" si="234">IFERROR(B178/F178*100-100,"0.00")</f>
        <v>14.597296100640861</v>
      </c>
      <c r="K178" s="65">
        <f t="shared" ref="K178:K193" si="235">IFERROR(C178/G178*100-100,"0.00")</f>
        <v>13.212410275499082</v>
      </c>
      <c r="N178" s="47" t="s">
        <v>66</v>
      </c>
      <c r="O178" s="48">
        <f t="shared" ref="O178:R178" si="236">SUM(O179:O180)</f>
        <v>330.40760498113667</v>
      </c>
      <c r="P178" s="48">
        <f t="shared" si="236"/>
        <v>1168.7497000000001</v>
      </c>
      <c r="Q178" s="48">
        <f t="shared" si="236"/>
        <v>421.85378071311851</v>
      </c>
      <c r="R178" s="48">
        <f t="shared" si="236"/>
        <v>1515.3244289977902</v>
      </c>
      <c r="S178" s="65">
        <f t="shared" ref="S178:S193" si="237">IFERROR(O178/Q178*100-100,"0.00")</f>
        <v>-21.677220855386807</v>
      </c>
      <c r="T178" s="65">
        <f t="shared" ref="T178:T193" si="238">IFERROR(P178/R178*100-100,"0.00")</f>
        <v>-22.871321966808694</v>
      </c>
    </row>
    <row r="179" spans="1:20" x14ac:dyDescent="0.35">
      <c r="A179" s="49" t="s">
        <v>67</v>
      </c>
      <c r="B179" s="46">
        <v>116.47624367933278</v>
      </c>
      <c r="C179" s="46">
        <v>413.55359999999996</v>
      </c>
      <c r="D179" s="46">
        <v>44.455944370221999</v>
      </c>
      <c r="E179" s="46">
        <v>157.5085</v>
      </c>
      <c r="F179" s="46">
        <v>102.49003611831441</v>
      </c>
      <c r="G179" s="46">
        <v>368.34640000000002</v>
      </c>
      <c r="H179" s="65">
        <f t="shared" si="232"/>
        <v>162.00375524437686</v>
      </c>
      <c r="I179" s="65">
        <f t="shared" si="233"/>
        <v>162.55954440554001</v>
      </c>
      <c r="J179" s="65">
        <f t="shared" si="234"/>
        <v>13.646407095488499</v>
      </c>
      <c r="K179" s="65">
        <f t="shared" si="235"/>
        <v>12.273012577291368</v>
      </c>
      <c r="N179" s="49" t="s">
        <v>67</v>
      </c>
      <c r="O179" s="46">
        <v>294.34059840033331</v>
      </c>
      <c r="P179" s="46">
        <v>1041.17</v>
      </c>
      <c r="Q179" s="46">
        <v>393.82988729794522</v>
      </c>
      <c r="R179" s="46">
        <v>1414.6608999999999</v>
      </c>
      <c r="S179" s="65">
        <f t="shared" si="237"/>
        <v>-25.261995624609625</v>
      </c>
      <c r="T179" s="65">
        <f t="shared" si="238"/>
        <v>-26.401443625111838</v>
      </c>
    </row>
    <row r="180" spans="1:20" x14ac:dyDescent="0.35">
      <c r="A180" s="49" t="s">
        <v>68</v>
      </c>
      <c r="B180" s="46">
        <v>15.494233264821716</v>
      </c>
      <c r="C180" s="46">
        <v>55.012900000000059</v>
      </c>
      <c r="D180" s="46">
        <v>1.7187857444604062</v>
      </c>
      <c r="E180" s="46">
        <v>6.0897000000000219</v>
      </c>
      <c r="F180" s="46">
        <v>12.670165243030347</v>
      </c>
      <c r="G180" s="46">
        <v>45.536228997790204</v>
      </c>
      <c r="H180" s="65">
        <f t="shared" si="232"/>
        <v>801.46391513655237</v>
      </c>
      <c r="I180" s="65">
        <f t="shared" si="233"/>
        <v>803.37619258748157</v>
      </c>
      <c r="J180" s="65">
        <f t="shared" si="234"/>
        <v>22.289117526267816</v>
      </c>
      <c r="K180" s="65">
        <f t="shared" si="235"/>
        <v>20.811277549288818</v>
      </c>
      <c r="N180" s="49" t="s">
        <v>68</v>
      </c>
      <c r="O180" s="46">
        <v>36.067006580803351</v>
      </c>
      <c r="P180" s="46">
        <v>127.57970000000009</v>
      </c>
      <c r="Q180" s="46">
        <v>28.023893415173315</v>
      </c>
      <c r="R180" s="46">
        <v>100.66352899779019</v>
      </c>
      <c r="S180" s="65">
        <f t="shared" si="237"/>
        <v>28.700912633628406</v>
      </c>
      <c r="T180" s="65">
        <f t="shared" si="238"/>
        <v>26.738751631487872</v>
      </c>
    </row>
    <row r="181" spans="1:20" ht="18" x14ac:dyDescent="0.4">
      <c r="A181" s="43" t="s">
        <v>69</v>
      </c>
      <c r="B181" s="44">
        <f t="shared" ref="B181:G181" si="239">B182+B183+B189</f>
        <v>26743.475412664469</v>
      </c>
      <c r="C181" s="44">
        <f t="shared" si="239"/>
        <v>94953.787863106583</v>
      </c>
      <c r="D181" s="44">
        <f t="shared" si="239"/>
        <v>22579.142012373886</v>
      </c>
      <c r="E181" s="44">
        <f t="shared" si="239"/>
        <v>79998.453301065994</v>
      </c>
      <c r="F181" s="44">
        <f t="shared" si="239"/>
        <v>32936.223134049957</v>
      </c>
      <c r="G181" s="44">
        <f t="shared" si="239"/>
        <v>118371.88941</v>
      </c>
      <c r="H181" s="65">
        <f t="shared" si="232"/>
        <v>18.443275647978268</v>
      </c>
      <c r="I181" s="65">
        <f t="shared" si="233"/>
        <v>18.694529637664033</v>
      </c>
      <c r="J181" s="65">
        <f t="shared" si="234"/>
        <v>-18.8022400023861</v>
      </c>
      <c r="K181" s="65">
        <f t="shared" si="235"/>
        <v>-19.783498990863507</v>
      </c>
      <c r="N181" s="43" t="s">
        <v>69</v>
      </c>
      <c r="O181" s="44">
        <f t="shared" ref="O181:R181" si="240">O182+O183+O189</f>
        <v>70676.03914182281</v>
      </c>
      <c r="P181" s="44">
        <f t="shared" si="240"/>
        <v>250002.11344684256</v>
      </c>
      <c r="Q181" s="44">
        <f t="shared" si="240"/>
        <v>92262.393902896845</v>
      </c>
      <c r="R181" s="44">
        <f t="shared" si="240"/>
        <v>331412.12844540644</v>
      </c>
      <c r="S181" s="65">
        <f t="shared" si="237"/>
        <v>-23.396699183627263</v>
      </c>
      <c r="T181" s="65">
        <f t="shared" si="238"/>
        <v>-24.564585303634885</v>
      </c>
    </row>
    <row r="182" spans="1:20" ht="31" x14ac:dyDescent="0.35">
      <c r="A182" s="47" t="s">
        <v>70</v>
      </c>
      <c r="B182" s="48">
        <v>189.29362734065165</v>
      </c>
      <c r="C182" s="48">
        <v>672.09465699549537</v>
      </c>
      <c r="D182" s="48">
        <v>143.7287832021272</v>
      </c>
      <c r="E182" s="48">
        <v>509.2346</v>
      </c>
      <c r="F182" s="48">
        <v>65.210482762578707</v>
      </c>
      <c r="G182" s="48">
        <v>234.3647</v>
      </c>
      <c r="H182" s="65">
        <f t="shared" si="232"/>
        <v>31.701961933711033</v>
      </c>
      <c r="I182" s="65">
        <f t="shared" si="233"/>
        <v>31.981341604732933</v>
      </c>
      <c r="J182" s="65">
        <f t="shared" si="234"/>
        <v>190.28097833570791</v>
      </c>
      <c r="K182" s="65">
        <f t="shared" si="235"/>
        <v>186.77298970173212</v>
      </c>
      <c r="N182" s="47" t="s">
        <v>70</v>
      </c>
      <c r="O182" s="48">
        <v>477.6784901578124</v>
      </c>
      <c r="P182" s="48">
        <v>1689.6905024334094</v>
      </c>
      <c r="Q182" s="48">
        <v>212.34969074490968</v>
      </c>
      <c r="R182" s="48">
        <v>762.77300000000002</v>
      </c>
      <c r="S182" s="65">
        <f t="shared" si="237"/>
        <v>124.94899261785858</v>
      </c>
      <c r="T182" s="65">
        <f t="shared" si="238"/>
        <v>121.51944319390032</v>
      </c>
    </row>
    <row r="183" spans="1:20" ht="31" x14ac:dyDescent="0.35">
      <c r="A183" s="47" t="s">
        <v>71</v>
      </c>
      <c r="B183" s="48">
        <f t="shared" ref="B183:G183" si="241">B184+B188</f>
        <v>8819.5469668521673</v>
      </c>
      <c r="C183" s="48">
        <f t="shared" si="241"/>
        <v>31314.157147376918</v>
      </c>
      <c r="D183" s="48">
        <f t="shared" si="241"/>
        <v>2822.6797485368015</v>
      </c>
      <c r="E183" s="48">
        <f t="shared" si="241"/>
        <v>10000.823499999999</v>
      </c>
      <c r="F183" s="48">
        <f t="shared" si="241"/>
        <v>4349.4739827416724</v>
      </c>
      <c r="G183" s="48">
        <f t="shared" si="241"/>
        <v>15631.891099999999</v>
      </c>
      <c r="H183" s="65">
        <f t="shared" si="232"/>
        <v>212.4529791742749</v>
      </c>
      <c r="I183" s="65">
        <f t="shared" si="233"/>
        <v>213.11578638876011</v>
      </c>
      <c r="J183" s="65">
        <f t="shared" si="234"/>
        <v>102.77272612383354</v>
      </c>
      <c r="K183" s="65">
        <f t="shared" si="235"/>
        <v>100.32225753784147</v>
      </c>
      <c r="N183" s="47" t="s">
        <v>71</v>
      </c>
      <c r="O183" s="48">
        <f t="shared" ref="O183:R183" si="242">O184+O188</f>
        <v>15847.50895804595</v>
      </c>
      <c r="P183" s="48">
        <f t="shared" si="242"/>
        <v>56057.339665414023</v>
      </c>
      <c r="Q183" s="48">
        <f t="shared" si="242"/>
        <v>11853.958402080532</v>
      </c>
      <c r="R183" s="48">
        <f t="shared" si="242"/>
        <v>42580.139299999995</v>
      </c>
      <c r="S183" s="65">
        <f t="shared" si="237"/>
        <v>33.689594821460616</v>
      </c>
      <c r="T183" s="65">
        <f t="shared" si="238"/>
        <v>31.651376878924481</v>
      </c>
    </row>
    <row r="184" spans="1:20" ht="46.5" x14ac:dyDescent="0.35">
      <c r="A184" s="51" t="s">
        <v>72</v>
      </c>
      <c r="B184" s="52">
        <f t="shared" ref="B184:G184" si="243">SUM(B185:B187)</f>
        <v>5718.39811424861</v>
      </c>
      <c r="C184" s="52">
        <f t="shared" si="243"/>
        <v>20303.403094723417</v>
      </c>
      <c r="D184" s="52">
        <f t="shared" si="243"/>
        <v>721.19659381579027</v>
      </c>
      <c r="E184" s="52">
        <f t="shared" si="243"/>
        <v>2555.2172</v>
      </c>
      <c r="F184" s="52">
        <f t="shared" si="243"/>
        <v>2129.723169643069</v>
      </c>
      <c r="G184" s="52">
        <f t="shared" si="243"/>
        <v>7654.1670999999997</v>
      </c>
      <c r="H184" s="65">
        <f t="shared" si="232"/>
        <v>692.90420438524927</v>
      </c>
      <c r="I184" s="65">
        <f t="shared" si="233"/>
        <v>694.58619387515932</v>
      </c>
      <c r="J184" s="65">
        <f t="shared" si="234"/>
        <v>168.50429181399124</v>
      </c>
      <c r="K184" s="65">
        <f t="shared" si="235"/>
        <v>165.25947016133762</v>
      </c>
      <c r="N184" s="51" t="s">
        <v>72</v>
      </c>
      <c r="O184" s="52">
        <f t="shared" ref="O184:R184" si="244">SUM(O185:O187)</f>
        <v>7492.9601358840628</v>
      </c>
      <c r="P184" s="52">
        <f t="shared" si="244"/>
        <v>26504.822464441848</v>
      </c>
      <c r="Q184" s="52">
        <f t="shared" si="244"/>
        <v>7177.073200033703</v>
      </c>
      <c r="R184" s="52">
        <f t="shared" si="244"/>
        <v>25780.4833</v>
      </c>
      <c r="S184" s="65">
        <f t="shared" si="237"/>
        <v>4.4013336223027011</v>
      </c>
      <c r="T184" s="65">
        <f t="shared" si="238"/>
        <v>2.8096415261611867</v>
      </c>
    </row>
    <row r="185" spans="1:20" x14ac:dyDescent="0.35">
      <c r="A185" s="58" t="s">
        <v>73</v>
      </c>
      <c r="B185" s="69">
        <v>152.51198033428867</v>
      </c>
      <c r="C185" s="70">
        <v>541.49993610727654</v>
      </c>
      <c r="D185" s="69">
        <v>150.61072827800999</v>
      </c>
      <c r="E185" s="70">
        <v>533.61749999999995</v>
      </c>
      <c r="F185" s="69">
        <v>1253.6013420703512</v>
      </c>
      <c r="G185" s="70">
        <v>4505.4090999999999</v>
      </c>
      <c r="H185" s="65">
        <f t="shared" si="232"/>
        <v>1.2623616378570262</v>
      </c>
      <c r="I185" s="65">
        <f t="shared" si="233"/>
        <v>1.4771697156252657</v>
      </c>
      <c r="J185" s="65">
        <f t="shared" si="234"/>
        <v>-87.834092449006818</v>
      </c>
      <c r="K185" s="65">
        <f t="shared" si="235"/>
        <v>-87.981115053297231</v>
      </c>
      <c r="N185" s="58" t="s">
        <v>73</v>
      </c>
      <c r="O185" s="69">
        <v>513.72061031974329</v>
      </c>
      <c r="P185" s="70">
        <v>1817.1821717883736</v>
      </c>
      <c r="Q185" s="69">
        <v>2978.9342931604224</v>
      </c>
      <c r="R185" s="70">
        <v>10700.5131</v>
      </c>
      <c r="S185" s="65">
        <f t="shared" si="237"/>
        <v>-82.754886151761184</v>
      </c>
      <c r="T185" s="65">
        <f t="shared" si="238"/>
        <v>-83.017803400582977</v>
      </c>
    </row>
    <row r="186" spans="1:20" ht="46.5" x14ac:dyDescent="0.35">
      <c r="A186" s="58" t="s">
        <v>74</v>
      </c>
      <c r="B186" s="69">
        <v>0</v>
      </c>
      <c r="C186" s="70">
        <v>0</v>
      </c>
      <c r="D186" s="69">
        <v>12.186650140403199</v>
      </c>
      <c r="E186" s="70">
        <v>43.177599999999998</v>
      </c>
      <c r="F186" s="69">
        <v>6.0467903715720004</v>
      </c>
      <c r="G186" s="70">
        <v>21.731999999999999</v>
      </c>
      <c r="H186" s="65">
        <f t="shared" si="232"/>
        <v>-100</v>
      </c>
      <c r="I186" s="65">
        <f t="shared" si="233"/>
        <v>-100</v>
      </c>
      <c r="J186" s="65">
        <f t="shared" si="234"/>
        <v>-100</v>
      </c>
      <c r="K186" s="65">
        <f t="shared" si="235"/>
        <v>-100</v>
      </c>
      <c r="N186" s="58" t="s">
        <v>74</v>
      </c>
      <c r="O186" s="69">
        <v>22.426810805293094</v>
      </c>
      <c r="P186" s="70">
        <v>79.330281765577098</v>
      </c>
      <c r="Q186" s="69">
        <v>15.939986316843402</v>
      </c>
      <c r="R186" s="70">
        <v>57.257400000000004</v>
      </c>
      <c r="S186" s="65">
        <f t="shared" si="237"/>
        <v>40.695295212363021</v>
      </c>
      <c r="T186" s="65">
        <f t="shared" si="238"/>
        <v>38.550269075398262</v>
      </c>
    </row>
    <row r="187" spans="1:20" ht="46.5" x14ac:dyDescent="0.35">
      <c r="A187" s="58" t="s">
        <v>75</v>
      </c>
      <c r="B187" s="46">
        <v>5565.8861339143214</v>
      </c>
      <c r="C187" s="46">
        <v>19761.90315861614</v>
      </c>
      <c r="D187" s="46">
        <v>558.39921539737713</v>
      </c>
      <c r="E187" s="46">
        <v>1978.4221</v>
      </c>
      <c r="F187" s="46">
        <v>870.07503720114596</v>
      </c>
      <c r="G187" s="46">
        <v>3127.0259999999998</v>
      </c>
      <c r="H187" s="65">
        <f t="shared" si="232"/>
        <v>896.75751334167535</v>
      </c>
      <c r="I187" s="65">
        <f t="shared" si="233"/>
        <v>898.87193731894422</v>
      </c>
      <c r="J187" s="65">
        <f t="shared" si="234"/>
        <v>539.70185282164198</v>
      </c>
      <c r="K187" s="65">
        <f t="shared" si="235"/>
        <v>531.97118151931397</v>
      </c>
      <c r="N187" s="58" t="s">
        <v>75</v>
      </c>
      <c r="O187" s="46">
        <v>6956.8127147590267</v>
      </c>
      <c r="P187" s="46">
        <v>24608.310010887897</v>
      </c>
      <c r="Q187" s="46">
        <v>4182.1989205564378</v>
      </c>
      <c r="R187" s="46">
        <v>15022.712799999999</v>
      </c>
      <c r="S187" s="65">
        <f t="shared" si="237"/>
        <v>66.343419978536758</v>
      </c>
      <c r="T187" s="65">
        <f t="shared" si="238"/>
        <v>63.807365144382572</v>
      </c>
    </row>
    <row r="188" spans="1:20" ht="46.5" x14ac:dyDescent="0.35">
      <c r="A188" s="51" t="s">
        <v>76</v>
      </c>
      <c r="B188" s="52">
        <v>3101.1488526035569</v>
      </c>
      <c r="C188" s="52">
        <v>11010.754052653501</v>
      </c>
      <c r="D188" s="52">
        <v>2101.4831547210115</v>
      </c>
      <c r="E188" s="52">
        <v>7445.6062999999995</v>
      </c>
      <c r="F188" s="52">
        <v>2219.7508130986039</v>
      </c>
      <c r="G188" s="52">
        <v>7977.7239999999993</v>
      </c>
      <c r="H188" s="65">
        <f t="shared" si="232"/>
        <v>47.569531815507645</v>
      </c>
      <c r="I188" s="65">
        <f t="shared" si="233"/>
        <v>47.882571398564323</v>
      </c>
      <c r="J188" s="65">
        <f t="shared" si="234"/>
        <v>39.707071366023655</v>
      </c>
      <c r="K188" s="65">
        <f t="shared" si="235"/>
        <v>38.018738836458908</v>
      </c>
      <c r="N188" s="51" t="s">
        <v>76</v>
      </c>
      <c r="O188" s="52">
        <v>8354.5488221618871</v>
      </c>
      <c r="P188" s="52">
        <v>29552.517200972172</v>
      </c>
      <c r="Q188" s="52">
        <v>4676.8852020468294</v>
      </c>
      <c r="R188" s="52">
        <v>16799.655999999999</v>
      </c>
      <c r="S188" s="65">
        <f t="shared" si="237"/>
        <v>78.634891840097652</v>
      </c>
      <c r="T188" s="65">
        <f t="shared" si="238"/>
        <v>75.911442478180362</v>
      </c>
    </row>
    <row r="189" spans="1:20" ht="31" x14ac:dyDescent="0.35">
      <c r="A189" s="47" t="s">
        <v>95</v>
      </c>
      <c r="B189" s="48">
        <v>17734.634818471648</v>
      </c>
      <c r="C189" s="48">
        <v>62967.536058734171</v>
      </c>
      <c r="D189" s="48">
        <v>19612.733480634957</v>
      </c>
      <c r="E189" s="48">
        <v>69488.395201066</v>
      </c>
      <c r="F189" s="48">
        <v>28521.538668545705</v>
      </c>
      <c r="G189" s="48">
        <v>102505.63361</v>
      </c>
      <c r="H189" s="65">
        <f t="shared" si="232"/>
        <v>-9.5759148719258889</v>
      </c>
      <c r="I189" s="65">
        <f t="shared" si="233"/>
        <v>-9.3840980547379047</v>
      </c>
      <c r="J189" s="65">
        <f t="shared" si="234"/>
        <v>-37.820203094337735</v>
      </c>
      <c r="K189" s="65">
        <f t="shared" si="235"/>
        <v>-38.571633732537279</v>
      </c>
      <c r="N189" s="47" t="s">
        <v>95</v>
      </c>
      <c r="O189" s="48">
        <v>54350.851693619043</v>
      </c>
      <c r="P189" s="48">
        <v>192255.08327899512</v>
      </c>
      <c r="Q189" s="48">
        <v>80196.08581007141</v>
      </c>
      <c r="R189" s="48">
        <v>288069.21614540642</v>
      </c>
      <c r="S189" s="65">
        <f t="shared" si="237"/>
        <v>-32.227550578542818</v>
      </c>
      <c r="T189" s="65">
        <f t="shared" si="238"/>
        <v>-33.26080243785853</v>
      </c>
    </row>
    <row r="190" spans="1:20" ht="46.5" x14ac:dyDescent="0.35">
      <c r="A190" s="49" t="s">
        <v>77</v>
      </c>
      <c r="B190" s="46">
        <v>2251.1948963126383</v>
      </c>
      <c r="C190" s="46">
        <v>7992.9582570914445</v>
      </c>
      <c r="D190" s="46">
        <v>5851.4249195239863</v>
      </c>
      <c r="E190" s="46">
        <v>20731.741839999999</v>
      </c>
      <c r="F190" s="46">
        <v>4720.5155742448223</v>
      </c>
      <c r="G190" s="46">
        <v>16965.404480000001</v>
      </c>
      <c r="H190" s="65">
        <f t="shared" si="232"/>
        <v>-61.527406960290051</v>
      </c>
      <c r="I190" s="65">
        <f t="shared" si="233"/>
        <v>-61.445794961281244</v>
      </c>
      <c r="J190" s="65">
        <f t="shared" si="234"/>
        <v>-52.310402096856137</v>
      </c>
      <c r="K190" s="65">
        <f t="shared" si="235"/>
        <v>-52.886721524888493</v>
      </c>
      <c r="N190" s="49" t="s">
        <v>77</v>
      </c>
      <c r="O190" s="46">
        <v>14945.132414147165</v>
      </c>
      <c r="P190" s="46">
        <v>52865.366178517572</v>
      </c>
      <c r="Q190" s="46">
        <v>14972.430906846705</v>
      </c>
      <c r="R190" s="46">
        <v>53781.882140000002</v>
      </c>
      <c r="S190" s="65">
        <f t="shared" si="237"/>
        <v>-0.18232505375634389</v>
      </c>
      <c r="T190" s="65">
        <f t="shared" si="238"/>
        <v>-1.7041351566995075</v>
      </c>
    </row>
    <row r="191" spans="1:20" ht="46.5" x14ac:dyDescent="0.35">
      <c r="A191" s="49" t="s">
        <v>96</v>
      </c>
      <c r="B191" s="46">
        <v>4.3070861203111317</v>
      </c>
      <c r="C191" s="46">
        <v>15.292482950158483</v>
      </c>
      <c r="D191" s="46">
        <v>0</v>
      </c>
      <c r="E191" s="46">
        <v>0</v>
      </c>
      <c r="F191" s="46">
        <v>2252.4887349505675</v>
      </c>
      <c r="G191" s="46">
        <v>8095.3832000000002</v>
      </c>
      <c r="H191" s="65">
        <v>100</v>
      </c>
      <c r="I191" s="65">
        <v>100</v>
      </c>
      <c r="J191" s="65">
        <f t="shared" si="234"/>
        <v>-99.808785453463955</v>
      </c>
      <c r="K191" s="65">
        <f t="shared" si="235"/>
        <v>-99.811096243718779</v>
      </c>
      <c r="N191" s="49" t="s">
        <v>96</v>
      </c>
      <c r="O191" s="46">
        <v>133.46700433364205</v>
      </c>
      <c r="P191" s="46">
        <v>472.11238156503236</v>
      </c>
      <c r="Q191" s="46">
        <v>3240.3731028879256</v>
      </c>
      <c r="R191" s="46">
        <v>11639.617200000001</v>
      </c>
      <c r="S191" s="65">
        <f t="shared" si="237"/>
        <v>-95.881122324627</v>
      </c>
      <c r="T191" s="65">
        <f t="shared" si="238"/>
        <v>-95.943918314040147</v>
      </c>
    </row>
    <row r="192" spans="1:20" ht="31" x14ac:dyDescent="0.35">
      <c r="A192" s="49" t="s">
        <v>78</v>
      </c>
      <c r="B192" s="46">
        <v>4349.1997127767017</v>
      </c>
      <c r="C192" s="46">
        <v>15442.00895840629</v>
      </c>
      <c r="D192" s="46">
        <v>4937.1463206803328</v>
      </c>
      <c r="E192" s="46">
        <v>17492.430366000001</v>
      </c>
      <c r="F192" s="46">
        <v>4285.3162625435098</v>
      </c>
      <c r="G192" s="46">
        <v>15401.31</v>
      </c>
      <c r="H192" s="65">
        <f t="shared" si="232"/>
        <v>-11.908632430861658</v>
      </c>
      <c r="I192" s="65">
        <f t="shared" si="233"/>
        <v>-11.721764012730389</v>
      </c>
      <c r="J192" s="65">
        <f t="shared" si="234"/>
        <v>1.4907522880300661</v>
      </c>
      <c r="K192" s="65">
        <f t="shared" si="235"/>
        <v>0.26425647173059019</v>
      </c>
      <c r="N192" s="49" t="s">
        <v>78</v>
      </c>
      <c r="O192" s="46">
        <v>13033.54038330306</v>
      </c>
      <c r="P192" s="46">
        <v>46103.498173999367</v>
      </c>
      <c r="Q192" s="46">
        <v>11157.463491956663</v>
      </c>
      <c r="R192" s="46">
        <v>40078.287235999996</v>
      </c>
      <c r="S192" s="65">
        <f t="shared" si="237"/>
        <v>16.814546538277696</v>
      </c>
      <c r="T192" s="65">
        <f t="shared" si="238"/>
        <v>15.033603862660257</v>
      </c>
    </row>
    <row r="193" spans="1:20" x14ac:dyDescent="0.35">
      <c r="A193" s="49" t="s">
        <v>97</v>
      </c>
      <c r="B193" s="46">
        <v>331.12469605062734</v>
      </c>
      <c r="C193" s="46">
        <v>1175.6715856809569</v>
      </c>
      <c r="D193" s="46">
        <v>501.23624627436362</v>
      </c>
      <c r="E193" s="46">
        <v>1775.8923</v>
      </c>
      <c r="F193" s="46">
        <v>181.26291987493397</v>
      </c>
      <c r="G193" s="46">
        <v>651.45399999999995</v>
      </c>
      <c r="H193" s="65">
        <f t="shared" si="232"/>
        <v>-33.938397609541923</v>
      </c>
      <c r="I193" s="65">
        <f t="shared" si="233"/>
        <v>-33.798260982326639</v>
      </c>
      <c r="J193" s="65">
        <f t="shared" si="234"/>
        <v>82.676465919832651</v>
      </c>
      <c r="K193" s="65">
        <f t="shared" si="235"/>
        <v>80.468856693021621</v>
      </c>
      <c r="N193" s="49" t="s">
        <v>97</v>
      </c>
      <c r="O193" s="46">
        <v>910.3345776073478</v>
      </c>
      <c r="P193" s="46">
        <v>3220.1234125314904</v>
      </c>
      <c r="Q193" s="46">
        <v>756.59874689767514</v>
      </c>
      <c r="R193" s="46">
        <v>2717.7487000000001</v>
      </c>
      <c r="S193" s="65">
        <f t="shared" si="237"/>
        <v>20.319334566709827</v>
      </c>
      <c r="T193" s="65">
        <f t="shared" si="238"/>
        <v>18.484958249873884</v>
      </c>
    </row>
    <row r="194" spans="1:20" x14ac:dyDescent="0.35">
      <c r="A194" s="49" t="s">
        <v>106</v>
      </c>
      <c r="B194" s="76">
        <v>0</v>
      </c>
      <c r="C194" s="76">
        <v>0</v>
      </c>
      <c r="D194" s="76">
        <v>0</v>
      </c>
      <c r="E194" s="76">
        <v>0</v>
      </c>
      <c r="F194" s="76" t="s">
        <v>118</v>
      </c>
      <c r="G194" s="76">
        <v>0</v>
      </c>
      <c r="H194" s="65">
        <v>0</v>
      </c>
      <c r="I194" s="65">
        <v>0</v>
      </c>
      <c r="J194" s="65">
        <v>0</v>
      </c>
      <c r="K194" s="65" t="s">
        <v>118</v>
      </c>
      <c r="N194" s="49" t="s">
        <v>106</v>
      </c>
      <c r="O194" s="76">
        <v>0</v>
      </c>
      <c r="P194" s="76">
        <v>0</v>
      </c>
      <c r="Q194" s="76">
        <v>0</v>
      </c>
      <c r="R194" s="76">
        <v>0</v>
      </c>
      <c r="S194" s="65" t="str">
        <f t="shared" ref="S194" si="245">IFERROR(O194/Q194*100-100,"0.00")</f>
        <v>0.00</v>
      </c>
      <c r="T194" s="65" t="str">
        <f t="shared" ref="T194" si="246">IFERROR(P194/R194*100-100,"0.00")</f>
        <v>0.00</v>
      </c>
    </row>
    <row r="195" spans="1:20" ht="31" x14ac:dyDescent="0.35">
      <c r="A195" s="49" t="s">
        <v>107</v>
      </c>
      <c r="B195" s="46">
        <v>10798.808427211368</v>
      </c>
      <c r="C195" s="46">
        <v>38341.604774605323</v>
      </c>
      <c r="D195" s="46">
        <v>8322.9259941562759</v>
      </c>
      <c r="E195" s="46">
        <v>29488.330695066001</v>
      </c>
      <c r="F195" s="46">
        <v>17081.955176931871</v>
      </c>
      <c r="G195" s="46">
        <v>61392.081930000008</v>
      </c>
      <c r="H195" s="65">
        <f t="shared" ref="H195:H204" si="247">IFERROR(B195/D195*100-100,"0.00")</f>
        <v>29.7477405757719</v>
      </c>
      <c r="I195" s="65">
        <f t="shared" ref="I195:I204" si="248">IFERROR(C195/E195*100-100,"0.00")</f>
        <v>30.022974752587999</v>
      </c>
      <c r="J195" s="65">
        <f t="shared" ref="J195:J204" si="249">IFERROR(B195/F195*100-100,"0.00")</f>
        <v>-36.782362935862899</v>
      </c>
      <c r="K195" s="65">
        <f t="shared" ref="K195:K204" si="250">IFERROR(C195/G195*100-100,"0.00")</f>
        <v>-37.546335668624366</v>
      </c>
      <c r="N195" s="49" t="s">
        <v>107</v>
      </c>
      <c r="O195" s="46">
        <v>25328.37731422783</v>
      </c>
      <c r="P195" s="46">
        <v>89593.983132381676</v>
      </c>
      <c r="Q195" s="46">
        <v>50069.21956148243</v>
      </c>
      <c r="R195" s="46">
        <v>179851.68086940641</v>
      </c>
      <c r="S195" s="65">
        <f t="shared" ref="S195:S204" si="251">IFERROR(O195/Q195*100-100,"0.00")</f>
        <v>-49.413277186943404</v>
      </c>
      <c r="T195" s="65">
        <f t="shared" ref="T195:T204" si="252">IFERROR(P195/R195*100-100,"0.00")</f>
        <v>-50.184517209245598</v>
      </c>
    </row>
    <row r="196" spans="1:20" ht="35.5" x14ac:dyDescent="0.4">
      <c r="A196" s="43" t="s">
        <v>79</v>
      </c>
      <c r="B196" s="44">
        <f t="shared" ref="B196:G196" si="253">B197+B200</f>
        <v>387.38639034966297</v>
      </c>
      <c r="C196" s="44">
        <f t="shared" si="253"/>
        <v>1375.431</v>
      </c>
      <c r="D196" s="44">
        <f t="shared" si="253"/>
        <v>593.53611610431597</v>
      </c>
      <c r="E196" s="44">
        <f t="shared" si="253"/>
        <v>2102.913</v>
      </c>
      <c r="F196" s="44">
        <f t="shared" si="253"/>
        <v>35.91710564114711</v>
      </c>
      <c r="G196" s="44">
        <f t="shared" si="253"/>
        <v>129.08510000000001</v>
      </c>
      <c r="H196" s="65">
        <f t="shared" si="247"/>
        <v>-34.732465331296112</v>
      </c>
      <c r="I196" s="65">
        <f t="shared" si="248"/>
        <v>-34.59401316174278</v>
      </c>
      <c r="J196" s="65">
        <f t="shared" si="249"/>
        <v>978.55681418234326</v>
      </c>
      <c r="K196" s="65">
        <f t="shared" si="250"/>
        <v>965.52266682986647</v>
      </c>
      <c r="N196" s="43" t="s">
        <v>79</v>
      </c>
      <c r="O196" s="44">
        <f t="shared" ref="O196:R196" si="254">O197+O200</f>
        <v>1046.2764114156664</v>
      </c>
      <c r="P196" s="44">
        <f t="shared" si="254"/>
        <v>3700.9900000000002</v>
      </c>
      <c r="Q196" s="44">
        <f t="shared" si="254"/>
        <v>323.40269825771259</v>
      </c>
      <c r="R196" s="44">
        <f t="shared" si="254"/>
        <v>1161.682155</v>
      </c>
      <c r="S196" s="65">
        <f t="shared" si="251"/>
        <v>223.52123747029202</v>
      </c>
      <c r="T196" s="65">
        <f t="shared" si="252"/>
        <v>218.58886564371824</v>
      </c>
    </row>
    <row r="197" spans="1:20" ht="31" x14ac:dyDescent="0.35">
      <c r="A197" s="47" t="s">
        <v>80</v>
      </c>
      <c r="B197" s="48">
        <f t="shared" ref="B197:G197" si="255">SUM(B198:B199)</f>
        <v>0</v>
      </c>
      <c r="C197" s="48">
        <f t="shared" si="255"/>
        <v>0</v>
      </c>
      <c r="D197" s="48">
        <f t="shared" si="255"/>
        <v>0</v>
      </c>
      <c r="E197" s="48">
        <f t="shared" si="255"/>
        <v>0</v>
      </c>
      <c r="F197" s="48">
        <f t="shared" si="255"/>
        <v>0</v>
      </c>
      <c r="G197" s="48">
        <f t="shared" si="255"/>
        <v>0</v>
      </c>
      <c r="H197" s="65" t="str">
        <f t="shared" si="247"/>
        <v>0.00</v>
      </c>
      <c r="I197" s="65" t="str">
        <f t="shared" si="248"/>
        <v>0.00</v>
      </c>
      <c r="J197" s="65" t="str">
        <f t="shared" si="249"/>
        <v>0.00</v>
      </c>
      <c r="K197" s="65" t="str">
        <f t="shared" si="250"/>
        <v>0.00</v>
      </c>
      <c r="N197" s="47" t="s">
        <v>80</v>
      </c>
      <c r="O197" s="48">
        <f t="shared" ref="O197:R197" si="256">SUM(O198:O199)</f>
        <v>0.6943155389333332</v>
      </c>
      <c r="P197" s="48">
        <f t="shared" si="256"/>
        <v>2.456</v>
      </c>
      <c r="Q197" s="48">
        <f t="shared" si="256"/>
        <v>0</v>
      </c>
      <c r="R197" s="48">
        <f t="shared" si="256"/>
        <v>0</v>
      </c>
      <c r="S197" s="65">
        <v>100</v>
      </c>
      <c r="T197" s="65">
        <v>100</v>
      </c>
    </row>
    <row r="198" spans="1:20" x14ac:dyDescent="0.35">
      <c r="A198" s="49" t="s">
        <v>81</v>
      </c>
      <c r="B198" s="46">
        <v>0</v>
      </c>
      <c r="C198" s="46">
        <v>0</v>
      </c>
      <c r="D198" s="46">
        <v>0</v>
      </c>
      <c r="E198" s="46">
        <v>0</v>
      </c>
      <c r="F198" s="46">
        <v>0</v>
      </c>
      <c r="G198" s="46">
        <v>0</v>
      </c>
      <c r="H198" s="65" t="str">
        <f t="shared" si="247"/>
        <v>0.00</v>
      </c>
      <c r="I198" s="65" t="str">
        <f t="shared" si="248"/>
        <v>0.00</v>
      </c>
      <c r="J198" s="65" t="str">
        <f t="shared" si="249"/>
        <v>0.00</v>
      </c>
      <c r="K198" s="65" t="str">
        <f t="shared" si="250"/>
        <v>0.00</v>
      </c>
      <c r="N198" s="49" t="s">
        <v>81</v>
      </c>
      <c r="O198" s="46">
        <v>0.6943155389333332</v>
      </c>
      <c r="P198" s="46">
        <v>2.456</v>
      </c>
      <c r="Q198" s="46">
        <v>0</v>
      </c>
      <c r="R198" s="46">
        <v>0</v>
      </c>
      <c r="S198" s="65">
        <v>100</v>
      </c>
      <c r="T198" s="65">
        <v>100</v>
      </c>
    </row>
    <row r="199" spans="1:20" x14ac:dyDescent="0.35">
      <c r="A199" s="49" t="s">
        <v>82</v>
      </c>
      <c r="B199" s="46">
        <v>0</v>
      </c>
      <c r="C199" s="46">
        <v>0</v>
      </c>
      <c r="D199" s="46">
        <v>0</v>
      </c>
      <c r="E199" s="46">
        <v>0</v>
      </c>
      <c r="F199" s="46">
        <v>0</v>
      </c>
      <c r="G199" s="46">
        <v>0</v>
      </c>
      <c r="H199" s="65" t="str">
        <f t="shared" si="247"/>
        <v>0.00</v>
      </c>
      <c r="I199" s="65" t="str">
        <f t="shared" si="248"/>
        <v>0.00</v>
      </c>
      <c r="J199" s="65" t="str">
        <f t="shared" si="249"/>
        <v>0.00</v>
      </c>
      <c r="K199" s="65" t="str">
        <f t="shared" si="250"/>
        <v>0.00</v>
      </c>
      <c r="N199" s="49" t="s">
        <v>82</v>
      </c>
      <c r="O199" s="46">
        <v>0</v>
      </c>
      <c r="P199" s="46">
        <v>0</v>
      </c>
      <c r="Q199" s="46">
        <v>0</v>
      </c>
      <c r="R199" s="46">
        <v>0</v>
      </c>
      <c r="S199" s="65">
        <v>100</v>
      </c>
      <c r="T199" s="65">
        <v>100</v>
      </c>
    </row>
    <row r="200" spans="1:20" ht="31" x14ac:dyDescent="0.35">
      <c r="A200" s="47" t="s">
        <v>83</v>
      </c>
      <c r="B200" s="48">
        <v>387.38639034966297</v>
      </c>
      <c r="C200" s="48">
        <v>1375.431</v>
      </c>
      <c r="D200" s="48">
        <v>593.53611610431597</v>
      </c>
      <c r="E200" s="48">
        <v>2102.913</v>
      </c>
      <c r="F200" s="48">
        <v>35.91710564114711</v>
      </c>
      <c r="G200" s="48">
        <v>129.08510000000001</v>
      </c>
      <c r="H200" s="65">
        <f t="shared" si="247"/>
        <v>-34.732465331296112</v>
      </c>
      <c r="I200" s="65">
        <f t="shared" si="248"/>
        <v>-34.59401316174278</v>
      </c>
      <c r="J200" s="65">
        <f t="shared" si="249"/>
        <v>978.55681418234326</v>
      </c>
      <c r="K200" s="65">
        <f t="shared" si="250"/>
        <v>965.52266682986647</v>
      </c>
      <c r="N200" s="47" t="s">
        <v>83</v>
      </c>
      <c r="O200" s="48">
        <v>1045.5820958767331</v>
      </c>
      <c r="P200" s="48">
        <v>3698.5340000000001</v>
      </c>
      <c r="Q200" s="48">
        <v>323.40269825771259</v>
      </c>
      <c r="R200" s="48">
        <v>1161.682155</v>
      </c>
      <c r="S200" s="65">
        <f t="shared" si="251"/>
        <v>223.30654676341982</v>
      </c>
      <c r="T200" s="65">
        <f t="shared" si="252"/>
        <v>218.37744808949054</v>
      </c>
    </row>
    <row r="201" spans="1:20" ht="18" x14ac:dyDescent="0.4">
      <c r="A201" s="43" t="s">
        <v>84</v>
      </c>
      <c r="B201" s="44">
        <f t="shared" ref="B201:G201" si="257">SUM(B202+B203+B204)</f>
        <v>9198.4675662990558</v>
      </c>
      <c r="C201" s="44">
        <f t="shared" si="257"/>
        <v>32659.5300154</v>
      </c>
      <c r="D201" s="44">
        <f t="shared" si="257"/>
        <v>21154.879701484573</v>
      </c>
      <c r="E201" s="44">
        <f t="shared" si="257"/>
        <v>74952.257041539997</v>
      </c>
      <c r="F201" s="44">
        <f t="shared" si="257"/>
        <v>17257.82300029703</v>
      </c>
      <c r="G201" s="44">
        <f t="shared" si="257"/>
        <v>62024.146099999998</v>
      </c>
      <c r="H201" s="65">
        <f t="shared" si="247"/>
        <v>-56.518459589001871</v>
      </c>
      <c r="I201" s="65">
        <f t="shared" si="248"/>
        <v>-56.426222098556082</v>
      </c>
      <c r="J201" s="65">
        <f t="shared" si="249"/>
        <v>-46.699722403337098</v>
      </c>
      <c r="K201" s="65">
        <f t="shared" si="250"/>
        <v>-47.343845793952809</v>
      </c>
      <c r="N201" s="43" t="s">
        <v>84</v>
      </c>
      <c r="O201" s="44">
        <f t="shared" ref="O201:R201" si="258">SUM(O202+O203+O204)</f>
        <v>39486.578330393138</v>
      </c>
      <c r="P201" s="44">
        <f t="shared" si="258"/>
        <v>139675.73954694002</v>
      </c>
      <c r="Q201" s="44">
        <f t="shared" si="258"/>
        <v>46383.93538394208</v>
      </c>
      <c r="R201" s="44">
        <f t="shared" si="258"/>
        <v>166613.91603869697</v>
      </c>
      <c r="S201" s="65">
        <f t="shared" si="251"/>
        <v>-14.870141993033172</v>
      </c>
      <c r="T201" s="65">
        <f t="shared" si="252"/>
        <v>-16.168023135294661</v>
      </c>
    </row>
    <row r="202" spans="1:20" x14ac:dyDescent="0.35">
      <c r="A202" s="45" t="s">
        <v>85</v>
      </c>
      <c r="B202" s="46">
        <v>3611.7715414846562</v>
      </c>
      <c r="C202" s="46">
        <v>12823.7405</v>
      </c>
      <c r="D202" s="46">
        <v>5521.5830875679794</v>
      </c>
      <c r="E202" s="46">
        <v>19563.104148806502</v>
      </c>
      <c r="F202" s="46">
        <v>5646.0783875462166</v>
      </c>
      <c r="G202" s="46">
        <v>20291.85203691055</v>
      </c>
      <c r="H202" s="65">
        <f t="shared" si="247"/>
        <v>-34.588115687026871</v>
      </c>
      <c r="I202" s="65">
        <f t="shared" si="248"/>
        <v>-34.449357308245254</v>
      </c>
      <c r="J202" s="65">
        <f t="shared" si="249"/>
        <v>-36.030439296569341</v>
      </c>
      <c r="K202" s="65">
        <f t="shared" si="250"/>
        <v>-36.803498878890785</v>
      </c>
      <c r="N202" s="45" t="s">
        <v>85</v>
      </c>
      <c r="O202" s="46">
        <v>9396.048951668974</v>
      </c>
      <c r="P202" s="46">
        <v>33236.612075183264</v>
      </c>
      <c r="Q202" s="46">
        <v>13092.299450486278</v>
      </c>
      <c r="R202" s="46">
        <v>47028.335636910546</v>
      </c>
      <c r="S202" s="65">
        <f t="shared" si="251"/>
        <v>-28.232248374673532</v>
      </c>
      <c r="T202" s="65">
        <f t="shared" si="252"/>
        <v>-29.326412204353545</v>
      </c>
    </row>
    <row r="203" spans="1:20" x14ac:dyDescent="0.35">
      <c r="A203" s="45" t="s">
        <v>86</v>
      </c>
      <c r="B203" s="46">
        <v>0</v>
      </c>
      <c r="C203" s="46">
        <v>0</v>
      </c>
      <c r="D203" s="46">
        <v>0</v>
      </c>
      <c r="E203" s="46">
        <v>0</v>
      </c>
      <c r="F203" s="46">
        <v>0</v>
      </c>
      <c r="G203" s="46">
        <v>0</v>
      </c>
      <c r="H203" s="65" t="str">
        <f t="shared" si="247"/>
        <v>0.00</v>
      </c>
      <c r="I203" s="65" t="str">
        <f t="shared" si="248"/>
        <v>0.00</v>
      </c>
      <c r="J203" s="65" t="str">
        <f t="shared" si="249"/>
        <v>0.00</v>
      </c>
      <c r="K203" s="65" t="str">
        <f t="shared" si="250"/>
        <v>0.00</v>
      </c>
      <c r="N203" s="45" t="s">
        <v>86</v>
      </c>
      <c r="O203" s="46">
        <v>0</v>
      </c>
      <c r="P203" s="46">
        <v>0</v>
      </c>
      <c r="Q203" s="46">
        <v>0</v>
      </c>
      <c r="R203" s="46">
        <v>0</v>
      </c>
      <c r="S203" s="65" t="str">
        <f t="shared" si="251"/>
        <v>0.00</v>
      </c>
      <c r="T203" s="65" t="str">
        <f t="shared" si="252"/>
        <v>0.00</v>
      </c>
    </row>
    <row r="204" spans="1:20" x14ac:dyDescent="0.35">
      <c r="A204" s="59" t="s">
        <v>87</v>
      </c>
      <c r="B204" s="73">
        <v>5586.6960248144005</v>
      </c>
      <c r="C204" s="60">
        <v>19835.7895154</v>
      </c>
      <c r="D204" s="60">
        <v>15633.296613916593</v>
      </c>
      <c r="E204" s="60">
        <v>55389.152892733502</v>
      </c>
      <c r="F204" s="60">
        <v>11611.744612750812</v>
      </c>
      <c r="G204" s="60">
        <v>41732.294063089452</v>
      </c>
      <c r="H204" s="66">
        <f t="shared" si="247"/>
        <v>-64.264120596028448</v>
      </c>
      <c r="I204" s="66">
        <f t="shared" si="248"/>
        <v>-64.188313993871787</v>
      </c>
      <c r="J204" s="66">
        <f t="shared" si="249"/>
        <v>-51.88753963224724</v>
      </c>
      <c r="K204" s="66">
        <f t="shared" si="250"/>
        <v>-52.468969270146196</v>
      </c>
      <c r="N204" s="59" t="s">
        <v>87</v>
      </c>
      <c r="O204" s="73">
        <v>30090.529378724161</v>
      </c>
      <c r="P204" s="60">
        <v>106439.12747175674</v>
      </c>
      <c r="Q204" s="60">
        <v>33291.6359334558</v>
      </c>
      <c r="R204" s="60">
        <v>119585.58040178643</v>
      </c>
      <c r="S204" s="66">
        <f t="shared" si="251"/>
        <v>-9.6153477141528754</v>
      </c>
      <c r="T204" s="66">
        <f t="shared" si="252"/>
        <v>-10.993342914638987</v>
      </c>
    </row>
    <row r="205" spans="1:20" x14ac:dyDescent="0.35">
      <c r="A205" s="56" t="s">
        <v>88</v>
      </c>
      <c r="B205" s="56"/>
      <c r="C205" s="56"/>
      <c r="D205" s="56"/>
      <c r="E205" s="56"/>
      <c r="F205" s="56"/>
      <c r="G205" s="56"/>
      <c r="H205" s="56"/>
      <c r="I205" s="56"/>
      <c r="K205" s="56"/>
      <c r="N205" s="56" t="s">
        <v>88</v>
      </c>
      <c r="O205" s="56"/>
      <c r="P205" s="56"/>
      <c r="Q205" s="56"/>
      <c r="R205" s="56"/>
      <c r="S205" s="56"/>
      <c r="T205" s="56"/>
    </row>
    <row r="206" spans="1:20" x14ac:dyDescent="0.35">
      <c r="A206" s="64" t="s">
        <v>99</v>
      </c>
      <c r="B206" s="56"/>
      <c r="C206" s="56"/>
      <c r="D206" s="56"/>
      <c r="E206" s="56"/>
      <c r="F206" s="56"/>
      <c r="G206" s="56"/>
      <c r="H206" s="56"/>
      <c r="I206" s="56"/>
      <c r="J206" s="56"/>
      <c r="K206" s="56"/>
      <c r="N206" s="64" t="s">
        <v>99</v>
      </c>
      <c r="O206" s="56"/>
      <c r="P206" s="56"/>
      <c r="Q206" s="56"/>
      <c r="R206" s="56"/>
      <c r="S206" s="56"/>
      <c r="T206" s="56"/>
    </row>
    <row r="207" spans="1:20" x14ac:dyDescent="0.35">
      <c r="A207" s="62"/>
      <c r="B207" s="62"/>
      <c r="C207" s="62"/>
      <c r="D207" s="62"/>
      <c r="E207" s="62"/>
      <c r="F207" s="62"/>
      <c r="G207" s="62"/>
      <c r="H207" s="62"/>
      <c r="I207" s="62"/>
      <c r="J207" s="62"/>
      <c r="K207" s="62"/>
      <c r="N207" s="62"/>
      <c r="O207" s="62"/>
      <c r="P207" s="62"/>
      <c r="Q207" s="62"/>
      <c r="R207" s="62"/>
      <c r="S207" s="62"/>
      <c r="T207" s="62"/>
    </row>
    <row r="208" spans="1:20" x14ac:dyDescent="0.35">
      <c r="A208" s="62"/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N208" s="62"/>
      <c r="O208" s="62"/>
      <c r="P208" s="62"/>
      <c r="Q208" s="62"/>
      <c r="R208" s="62"/>
      <c r="S208" s="62"/>
      <c r="T208" s="62"/>
    </row>
    <row r="209" spans="1:20" x14ac:dyDescent="0.35">
      <c r="A209" s="62"/>
      <c r="B209" s="62"/>
      <c r="C209" s="62"/>
      <c r="D209" s="62"/>
      <c r="E209" s="62"/>
      <c r="F209" s="62"/>
      <c r="G209" s="62"/>
      <c r="H209" s="62"/>
      <c r="I209" s="62"/>
      <c r="J209" s="62"/>
      <c r="K209" s="62"/>
      <c r="N209" s="62"/>
      <c r="O209" s="62"/>
      <c r="P209" s="62"/>
      <c r="Q209" s="62"/>
      <c r="R209" s="62"/>
      <c r="S209" s="62"/>
      <c r="T209" s="62"/>
    </row>
    <row r="210" spans="1:20" x14ac:dyDescent="0.35">
      <c r="A210" s="62"/>
      <c r="B210" s="62"/>
      <c r="C210" s="62"/>
      <c r="D210" s="62"/>
      <c r="E210" s="62"/>
      <c r="F210" s="62"/>
      <c r="G210" s="62"/>
      <c r="H210" s="62"/>
      <c r="I210" s="62"/>
      <c r="J210" s="62"/>
      <c r="K210" s="62"/>
      <c r="N210" s="62"/>
      <c r="O210" s="62"/>
      <c r="P210" s="62"/>
      <c r="Q210" s="62"/>
      <c r="R210" s="62"/>
      <c r="S210" s="62"/>
      <c r="T210" s="62"/>
    </row>
    <row r="211" spans="1:20" x14ac:dyDescent="0.35">
      <c r="A211" s="62"/>
      <c r="B211" s="62"/>
      <c r="C211" s="62"/>
      <c r="D211" s="62"/>
      <c r="E211" s="62"/>
      <c r="F211" s="62"/>
      <c r="G211" s="62"/>
      <c r="H211" s="62"/>
      <c r="I211" s="62"/>
      <c r="J211" s="62"/>
      <c r="K211" s="62"/>
      <c r="N211" s="62"/>
      <c r="O211" s="62"/>
      <c r="P211" s="62"/>
      <c r="Q211" s="62"/>
      <c r="R211" s="62"/>
      <c r="S211" s="62"/>
      <c r="T211" s="62"/>
    </row>
    <row r="212" spans="1:20" x14ac:dyDescent="0.35">
      <c r="A212" s="62"/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N212" s="62"/>
      <c r="O212" s="62"/>
      <c r="P212" s="62"/>
      <c r="Q212" s="62"/>
      <c r="R212" s="62"/>
      <c r="S212" s="62"/>
      <c r="T212" s="62"/>
    </row>
    <row r="213" spans="1:20" x14ac:dyDescent="0.35">
      <c r="A213" s="62"/>
      <c r="B213" s="62"/>
      <c r="C213" s="62"/>
      <c r="D213" s="62"/>
      <c r="E213" s="62"/>
      <c r="F213" s="62"/>
      <c r="G213" s="62"/>
      <c r="H213" s="62"/>
      <c r="I213" s="62"/>
      <c r="J213" s="62"/>
      <c r="K213" s="62"/>
      <c r="N213" s="62"/>
      <c r="O213" s="62"/>
      <c r="P213" s="62"/>
      <c r="Q213" s="62"/>
      <c r="R213" s="62"/>
      <c r="S213" s="62"/>
      <c r="T213" s="62"/>
    </row>
    <row r="214" spans="1:20" x14ac:dyDescent="0.35">
      <c r="A214" s="62"/>
      <c r="B214" s="62"/>
      <c r="C214" s="62"/>
      <c r="D214" s="62"/>
      <c r="E214" s="62"/>
      <c r="F214" s="62"/>
      <c r="G214" s="62"/>
      <c r="H214" s="62"/>
      <c r="I214" s="62"/>
      <c r="J214" s="62"/>
      <c r="K214" s="62"/>
      <c r="N214" s="62"/>
      <c r="O214" s="62"/>
      <c r="P214" s="62"/>
      <c r="Q214" s="62"/>
      <c r="R214" s="62"/>
      <c r="S214" s="62"/>
      <c r="T214" s="62"/>
    </row>
    <row r="215" spans="1:20" x14ac:dyDescent="0.35">
      <c r="A215" s="62"/>
      <c r="B215" s="62"/>
      <c r="C215" s="62"/>
      <c r="D215" s="62"/>
      <c r="E215" s="62"/>
      <c r="F215" s="62"/>
      <c r="G215" s="62"/>
      <c r="H215" s="62"/>
      <c r="I215" s="62"/>
      <c r="J215" s="62"/>
      <c r="K215" s="62"/>
      <c r="N215" s="62"/>
      <c r="O215" s="62"/>
      <c r="P215" s="62"/>
      <c r="Q215" s="62"/>
      <c r="R215" s="62"/>
      <c r="S215" s="62"/>
      <c r="T215" s="62"/>
    </row>
    <row r="216" spans="1:20" x14ac:dyDescent="0.35">
      <c r="A216" s="62"/>
      <c r="B216" s="62"/>
      <c r="C216" s="62"/>
      <c r="D216" s="62"/>
      <c r="E216" s="62"/>
      <c r="F216" s="62"/>
      <c r="G216" s="62"/>
      <c r="H216" s="62"/>
      <c r="I216" s="62"/>
      <c r="J216" s="62"/>
      <c r="K216" s="62"/>
      <c r="N216" s="62"/>
      <c r="O216" s="62"/>
      <c r="P216" s="62"/>
      <c r="Q216" s="62"/>
      <c r="R216" s="62"/>
      <c r="S216" s="62"/>
      <c r="T216" s="62"/>
    </row>
    <row r="217" spans="1:20" x14ac:dyDescent="0.35">
      <c r="A217" s="62"/>
      <c r="B217" s="62"/>
      <c r="C217" s="62"/>
      <c r="D217" s="62"/>
      <c r="E217" s="62"/>
      <c r="F217" s="62"/>
      <c r="G217" s="62"/>
      <c r="H217" s="62"/>
      <c r="I217" s="62"/>
      <c r="J217" s="62"/>
      <c r="K217" s="62"/>
      <c r="N217" s="62"/>
      <c r="O217" s="62"/>
      <c r="P217" s="62"/>
      <c r="Q217" s="62"/>
      <c r="R217" s="62"/>
      <c r="S217" s="62"/>
      <c r="T217" s="62"/>
    </row>
    <row r="218" spans="1:20" x14ac:dyDescent="0.35">
      <c r="A218" s="62"/>
      <c r="B218" s="62"/>
      <c r="C218" s="62"/>
      <c r="D218" s="62"/>
      <c r="E218" s="62"/>
      <c r="F218" s="62"/>
      <c r="G218" s="62"/>
      <c r="H218" s="62"/>
      <c r="I218" s="62"/>
      <c r="J218" s="62"/>
      <c r="K218" s="62"/>
      <c r="N218" s="62"/>
      <c r="O218" s="62"/>
      <c r="P218" s="62"/>
      <c r="Q218" s="62"/>
      <c r="R218" s="62"/>
      <c r="S218" s="62"/>
      <c r="T218" s="62"/>
    </row>
    <row r="219" spans="1:20" x14ac:dyDescent="0.35">
      <c r="A219" s="62"/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N219" s="62"/>
      <c r="O219" s="62"/>
      <c r="P219" s="62"/>
      <c r="Q219" s="62"/>
      <c r="R219" s="62"/>
      <c r="S219" s="62"/>
      <c r="T219" s="62"/>
    </row>
    <row r="220" spans="1:20" x14ac:dyDescent="0.35">
      <c r="A220" s="62"/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N220" s="62"/>
      <c r="O220" s="62"/>
      <c r="P220" s="62"/>
      <c r="Q220" s="62"/>
      <c r="R220" s="62"/>
      <c r="S220" s="62"/>
      <c r="T220" s="62"/>
    </row>
    <row r="221" spans="1:20" x14ac:dyDescent="0.35">
      <c r="A221" s="62"/>
      <c r="B221" s="62"/>
      <c r="C221" s="62"/>
      <c r="D221" s="62"/>
      <c r="E221" s="62"/>
      <c r="F221" s="62"/>
      <c r="G221" s="62"/>
      <c r="H221" s="62"/>
      <c r="I221" s="62"/>
      <c r="J221" s="62"/>
      <c r="K221" s="62"/>
      <c r="N221" s="62"/>
      <c r="O221" s="62"/>
      <c r="P221" s="62"/>
      <c r="Q221" s="62"/>
      <c r="R221" s="62"/>
      <c r="S221" s="62"/>
      <c r="T221" s="62"/>
    </row>
    <row r="222" spans="1:20" x14ac:dyDescent="0.35">
      <c r="A222" s="62"/>
      <c r="B222" s="62"/>
      <c r="C222" s="62"/>
      <c r="D222" s="62"/>
      <c r="E222" s="62"/>
      <c r="F222" s="62"/>
      <c r="G222" s="62"/>
      <c r="H222" s="62"/>
      <c r="I222" s="62"/>
      <c r="J222" s="62"/>
      <c r="K222" s="62"/>
      <c r="N222" s="62"/>
      <c r="O222" s="62"/>
      <c r="P222" s="62"/>
      <c r="Q222" s="62"/>
      <c r="R222" s="62"/>
      <c r="S222" s="62"/>
      <c r="T222" s="62"/>
    </row>
    <row r="223" spans="1:20" x14ac:dyDescent="0.35">
      <c r="A223" s="62"/>
      <c r="B223" s="62"/>
      <c r="C223" s="62"/>
      <c r="D223" s="62"/>
      <c r="E223" s="62"/>
      <c r="F223" s="62"/>
      <c r="G223" s="62"/>
      <c r="H223" s="62"/>
      <c r="I223" s="62"/>
      <c r="J223" s="62"/>
      <c r="K223" s="62"/>
      <c r="N223" s="62"/>
      <c r="O223" s="62"/>
      <c r="P223" s="62"/>
      <c r="Q223" s="62"/>
      <c r="R223" s="62"/>
      <c r="S223" s="62"/>
      <c r="T223" s="62"/>
    </row>
    <row r="224" spans="1:20" x14ac:dyDescent="0.35">
      <c r="A224" s="62"/>
      <c r="B224" s="62"/>
      <c r="C224" s="62"/>
      <c r="D224" s="62"/>
      <c r="E224" s="62"/>
      <c r="F224" s="62"/>
      <c r="G224" s="62"/>
      <c r="H224" s="62"/>
      <c r="I224" s="62"/>
      <c r="J224" s="62"/>
      <c r="K224" s="62"/>
      <c r="N224" s="62"/>
      <c r="O224" s="62"/>
      <c r="P224" s="62"/>
      <c r="Q224" s="62"/>
      <c r="R224" s="62"/>
      <c r="S224" s="62"/>
      <c r="T224" s="62"/>
    </row>
    <row r="225" spans="1:20" x14ac:dyDescent="0.35">
      <c r="A225" s="62"/>
      <c r="B225" s="62"/>
      <c r="C225" s="62"/>
      <c r="D225" s="62"/>
      <c r="E225" s="62"/>
      <c r="F225" s="62"/>
      <c r="G225" s="62"/>
      <c r="H225" s="62"/>
      <c r="I225" s="62"/>
      <c r="J225" s="62"/>
      <c r="K225" s="62"/>
      <c r="N225" s="62"/>
      <c r="O225" s="62"/>
      <c r="P225" s="62"/>
      <c r="Q225" s="62"/>
      <c r="R225" s="62"/>
      <c r="S225" s="62"/>
      <c r="T225" s="62"/>
    </row>
    <row r="226" spans="1:20" x14ac:dyDescent="0.35">
      <c r="A226" s="62"/>
      <c r="B226" s="62"/>
      <c r="C226" s="62"/>
      <c r="D226" s="62"/>
      <c r="E226" s="62"/>
      <c r="F226" s="62"/>
      <c r="G226" s="62"/>
      <c r="H226" s="62"/>
      <c r="I226" s="62"/>
      <c r="J226" s="62"/>
      <c r="K226" s="62"/>
      <c r="N226" s="62"/>
      <c r="O226" s="62"/>
      <c r="P226" s="62"/>
      <c r="Q226" s="62"/>
      <c r="R226" s="62"/>
      <c r="S226" s="62"/>
      <c r="T226" s="62"/>
    </row>
    <row r="227" spans="1:20" x14ac:dyDescent="0.35">
      <c r="A227" s="62"/>
      <c r="B227" s="62"/>
      <c r="C227" s="62"/>
      <c r="D227" s="62"/>
      <c r="E227" s="62"/>
      <c r="F227" s="62"/>
      <c r="G227" s="62"/>
      <c r="H227" s="62"/>
      <c r="I227" s="62"/>
      <c r="J227" s="62"/>
      <c r="K227" s="62"/>
      <c r="N227" s="62"/>
      <c r="O227" s="62"/>
      <c r="P227" s="62"/>
      <c r="Q227" s="62"/>
      <c r="R227" s="62"/>
      <c r="S227" s="62"/>
      <c r="T227" s="62"/>
    </row>
    <row r="228" spans="1:20" x14ac:dyDescent="0.35">
      <c r="A228" s="62"/>
      <c r="B228" s="62"/>
      <c r="C228" s="62"/>
      <c r="D228" s="62"/>
      <c r="E228" s="62"/>
      <c r="F228" s="62"/>
      <c r="G228" s="62"/>
      <c r="H228" s="62"/>
      <c r="I228" s="62"/>
      <c r="J228" s="62"/>
      <c r="K228" s="62"/>
      <c r="N228" s="62"/>
      <c r="O228" s="62"/>
      <c r="P228" s="62"/>
      <c r="Q228" s="62"/>
      <c r="R228" s="62"/>
      <c r="S228" s="62"/>
      <c r="T228" s="62"/>
    </row>
    <row r="229" spans="1:20" x14ac:dyDescent="0.35">
      <c r="A229" s="62"/>
      <c r="B229" s="62"/>
      <c r="C229" s="62"/>
      <c r="D229" s="62"/>
      <c r="E229" s="62"/>
      <c r="F229" s="62"/>
      <c r="G229" s="62"/>
      <c r="H229" s="62"/>
      <c r="I229" s="62"/>
      <c r="J229" s="62"/>
      <c r="K229" s="62"/>
      <c r="N229" s="62"/>
      <c r="O229" s="62"/>
      <c r="P229" s="62"/>
      <c r="Q229" s="62"/>
      <c r="R229" s="62"/>
      <c r="S229" s="62"/>
      <c r="T229" s="62"/>
    </row>
    <row r="230" spans="1:20" x14ac:dyDescent="0.35">
      <c r="A230" s="62"/>
      <c r="B230" s="62"/>
      <c r="C230" s="62"/>
      <c r="D230" s="62"/>
      <c r="E230" s="62"/>
      <c r="F230" s="62"/>
      <c r="G230" s="62"/>
      <c r="H230" s="62"/>
      <c r="I230" s="62"/>
      <c r="J230" s="62"/>
      <c r="K230" s="62"/>
      <c r="N230" s="62"/>
      <c r="O230" s="62"/>
      <c r="P230" s="62"/>
      <c r="Q230" s="62"/>
      <c r="R230" s="62"/>
      <c r="S230" s="62"/>
      <c r="T230" s="62"/>
    </row>
    <row r="231" spans="1:20" x14ac:dyDescent="0.35">
      <c r="A231" s="62"/>
      <c r="B231" s="62"/>
      <c r="C231" s="62"/>
      <c r="D231" s="62"/>
      <c r="E231" s="62"/>
      <c r="F231" s="62"/>
      <c r="G231" s="62"/>
      <c r="H231" s="62"/>
      <c r="I231" s="62"/>
      <c r="J231" s="62"/>
      <c r="K231" s="62"/>
      <c r="N231" s="62"/>
      <c r="O231" s="62"/>
      <c r="P231" s="62"/>
      <c r="Q231" s="62"/>
      <c r="R231" s="62"/>
      <c r="S231" s="62"/>
      <c r="T231" s="62"/>
    </row>
    <row r="232" spans="1:20" x14ac:dyDescent="0.35">
      <c r="A232" s="62"/>
      <c r="B232" s="62"/>
      <c r="C232" s="62"/>
      <c r="D232" s="62"/>
      <c r="E232" s="62"/>
      <c r="F232" s="62"/>
      <c r="G232" s="62"/>
      <c r="H232" s="62"/>
      <c r="I232" s="62"/>
      <c r="J232" s="62"/>
      <c r="K232" s="62"/>
      <c r="N232" s="62"/>
      <c r="O232" s="62"/>
      <c r="P232" s="62"/>
      <c r="Q232" s="62"/>
      <c r="R232" s="62"/>
      <c r="S232" s="62"/>
      <c r="T232" s="62"/>
    </row>
    <row r="233" spans="1:20" x14ac:dyDescent="0.35">
      <c r="A233" s="62"/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N233" s="62"/>
      <c r="O233" s="62"/>
      <c r="P233" s="62"/>
      <c r="Q233" s="62"/>
      <c r="R233" s="62"/>
      <c r="S233" s="62"/>
      <c r="T233" s="62"/>
    </row>
    <row r="234" spans="1:20" x14ac:dyDescent="0.35">
      <c r="A234" s="62"/>
      <c r="B234" s="62"/>
      <c r="C234" s="62"/>
      <c r="D234" s="62"/>
      <c r="E234" s="62"/>
      <c r="F234" s="62"/>
      <c r="G234" s="62"/>
      <c r="H234" s="62"/>
      <c r="I234" s="62"/>
      <c r="J234" s="62"/>
      <c r="K234" s="62"/>
      <c r="N234" s="62"/>
      <c r="O234" s="62"/>
      <c r="P234" s="62"/>
      <c r="Q234" s="62"/>
      <c r="R234" s="62"/>
      <c r="S234" s="62"/>
      <c r="T234" s="62"/>
    </row>
    <row r="235" spans="1:20" x14ac:dyDescent="0.35">
      <c r="A235" s="62"/>
      <c r="B235" s="62"/>
      <c r="C235" s="62"/>
      <c r="D235" s="62"/>
      <c r="E235" s="62"/>
      <c r="F235" s="62"/>
      <c r="G235" s="62"/>
      <c r="H235" s="62"/>
      <c r="I235" s="62"/>
      <c r="J235" s="62"/>
      <c r="K235" s="62"/>
      <c r="N235" s="62"/>
      <c r="O235" s="62"/>
      <c r="P235" s="62"/>
      <c r="Q235" s="62"/>
      <c r="R235" s="62"/>
      <c r="S235" s="62"/>
      <c r="T235" s="62"/>
    </row>
    <row r="236" spans="1:20" x14ac:dyDescent="0.35">
      <c r="A236" s="62"/>
      <c r="B236" s="62"/>
      <c r="C236" s="62"/>
      <c r="D236" s="62"/>
      <c r="E236" s="62"/>
      <c r="F236" s="62"/>
      <c r="G236" s="62"/>
      <c r="H236" s="62"/>
      <c r="I236" s="62"/>
      <c r="J236" s="62"/>
      <c r="K236" s="62"/>
      <c r="N236" s="62"/>
      <c r="O236" s="62"/>
      <c r="P236" s="62"/>
      <c r="Q236" s="62"/>
      <c r="R236" s="62"/>
      <c r="S236" s="62"/>
      <c r="T236" s="62"/>
    </row>
    <row r="237" spans="1:20" x14ac:dyDescent="0.35">
      <c r="A237" s="62"/>
      <c r="B237" s="62"/>
      <c r="C237" s="62"/>
      <c r="D237" s="62"/>
      <c r="E237" s="62"/>
      <c r="F237" s="62"/>
      <c r="G237" s="62"/>
      <c r="H237" s="62"/>
      <c r="I237" s="62"/>
      <c r="J237" s="62"/>
      <c r="K237" s="62"/>
      <c r="N237" s="62"/>
      <c r="O237" s="62"/>
      <c r="P237" s="62"/>
      <c r="Q237" s="62"/>
      <c r="R237" s="62"/>
      <c r="S237" s="62"/>
      <c r="T237" s="62"/>
    </row>
    <row r="238" spans="1:20" x14ac:dyDescent="0.35">
      <c r="A238" s="62"/>
      <c r="B238" s="62"/>
      <c r="C238" s="62"/>
      <c r="D238" s="62"/>
      <c r="E238" s="62"/>
      <c r="F238" s="62"/>
      <c r="G238" s="62"/>
      <c r="H238" s="62"/>
      <c r="I238" s="62"/>
      <c r="J238" s="62"/>
      <c r="K238" s="62"/>
      <c r="N238" s="62"/>
      <c r="O238" s="62"/>
      <c r="P238" s="62"/>
      <c r="Q238" s="62"/>
      <c r="R238" s="62"/>
      <c r="S238" s="62"/>
      <c r="T238" s="62"/>
    </row>
    <row r="239" spans="1:20" x14ac:dyDescent="0.35">
      <c r="A239" s="62"/>
      <c r="B239" s="62"/>
      <c r="C239" s="62"/>
      <c r="D239" s="62"/>
      <c r="E239" s="62"/>
      <c r="F239" s="62"/>
      <c r="G239" s="62"/>
      <c r="H239" s="62"/>
      <c r="I239" s="62"/>
      <c r="J239" s="62"/>
      <c r="K239" s="62"/>
      <c r="N239" s="62"/>
      <c r="O239" s="62"/>
      <c r="P239" s="62"/>
      <c r="Q239" s="62"/>
      <c r="R239" s="62"/>
      <c r="S239" s="62"/>
      <c r="T239" s="62"/>
    </row>
    <row r="240" spans="1:20" x14ac:dyDescent="0.35">
      <c r="A240" s="62"/>
      <c r="B240" s="62"/>
      <c r="C240" s="62"/>
      <c r="D240" s="62"/>
      <c r="E240" s="62"/>
      <c r="F240" s="62"/>
      <c r="G240" s="62"/>
      <c r="H240" s="62"/>
      <c r="I240" s="62"/>
      <c r="J240" s="62"/>
      <c r="K240" s="62"/>
      <c r="N240" s="62"/>
      <c r="O240" s="62"/>
      <c r="P240" s="62"/>
      <c r="Q240" s="62"/>
      <c r="R240" s="62"/>
      <c r="S240" s="62"/>
      <c r="T240" s="62"/>
    </row>
    <row r="241" spans="1:20" x14ac:dyDescent="0.35">
      <c r="A241" s="62"/>
      <c r="B241" s="62"/>
      <c r="C241" s="62"/>
      <c r="D241" s="62"/>
      <c r="E241" s="62"/>
      <c r="F241" s="62"/>
      <c r="G241" s="62"/>
      <c r="H241" s="62"/>
      <c r="I241" s="62"/>
      <c r="J241" s="62"/>
      <c r="K241" s="62"/>
      <c r="N241" s="62"/>
      <c r="O241" s="62"/>
      <c r="P241" s="62"/>
      <c r="Q241" s="62"/>
      <c r="R241" s="62"/>
      <c r="S241" s="62"/>
      <c r="T241" s="62"/>
    </row>
    <row r="242" spans="1:20" x14ac:dyDescent="0.35">
      <c r="A242" s="62"/>
      <c r="B242" s="62"/>
      <c r="C242" s="62"/>
      <c r="D242" s="62"/>
      <c r="E242" s="62"/>
      <c r="F242" s="62"/>
      <c r="G242" s="62"/>
      <c r="H242" s="62"/>
      <c r="I242" s="62"/>
      <c r="J242" s="62"/>
      <c r="K242" s="62"/>
      <c r="N242" s="62"/>
      <c r="O242" s="62"/>
      <c r="P242" s="62"/>
      <c r="Q242" s="62"/>
      <c r="R242" s="62"/>
      <c r="S242" s="62"/>
      <c r="T242" s="62"/>
    </row>
    <row r="243" spans="1:20" x14ac:dyDescent="0.35">
      <c r="A243" s="62"/>
      <c r="B243" s="62"/>
      <c r="C243" s="62"/>
      <c r="D243" s="62"/>
      <c r="E243" s="62"/>
      <c r="F243" s="62"/>
      <c r="G243" s="62"/>
      <c r="H243" s="62"/>
      <c r="I243" s="62"/>
      <c r="J243" s="62"/>
      <c r="K243" s="62"/>
      <c r="N243" s="62"/>
      <c r="O243" s="62"/>
      <c r="P243" s="62"/>
      <c r="Q243" s="62"/>
      <c r="R243" s="62"/>
      <c r="S243" s="62"/>
      <c r="T243" s="62"/>
    </row>
    <row r="244" spans="1:20" x14ac:dyDescent="0.35">
      <c r="A244" s="62"/>
      <c r="B244" s="62"/>
      <c r="C244" s="62"/>
      <c r="D244" s="62"/>
      <c r="E244" s="62"/>
      <c r="F244" s="62"/>
      <c r="G244" s="62"/>
      <c r="H244" s="62"/>
      <c r="I244" s="62"/>
      <c r="J244" s="62"/>
      <c r="K244" s="62"/>
      <c r="N244" s="62"/>
      <c r="O244" s="62"/>
      <c r="P244" s="62"/>
      <c r="Q244" s="62"/>
      <c r="R244" s="62"/>
      <c r="S244" s="62"/>
      <c r="T244" s="62"/>
    </row>
    <row r="245" spans="1:20" x14ac:dyDescent="0.35">
      <c r="A245" s="62"/>
      <c r="B245" s="62"/>
      <c r="C245" s="62"/>
      <c r="D245" s="62"/>
      <c r="E245" s="62"/>
      <c r="F245" s="62"/>
      <c r="G245" s="62"/>
      <c r="H245" s="62"/>
      <c r="I245" s="62"/>
      <c r="J245" s="62"/>
      <c r="K245" s="62"/>
      <c r="N245" s="62"/>
      <c r="O245" s="62"/>
      <c r="P245" s="62"/>
      <c r="Q245" s="62"/>
      <c r="R245" s="62"/>
      <c r="S245" s="62"/>
      <c r="T245" s="62"/>
    </row>
    <row r="246" spans="1:20" x14ac:dyDescent="0.35">
      <c r="A246" s="62"/>
      <c r="B246" s="62"/>
      <c r="C246" s="62"/>
      <c r="D246" s="62"/>
      <c r="E246" s="62"/>
      <c r="F246" s="62"/>
      <c r="G246" s="62"/>
      <c r="H246" s="62"/>
      <c r="I246" s="62"/>
      <c r="J246" s="62"/>
      <c r="K246" s="62"/>
      <c r="N246" s="62"/>
      <c r="O246" s="62"/>
      <c r="P246" s="62"/>
      <c r="Q246" s="62"/>
      <c r="R246" s="62"/>
      <c r="S246" s="62"/>
      <c r="T246" s="62"/>
    </row>
    <row r="247" spans="1:20" x14ac:dyDescent="0.35">
      <c r="A247" s="62"/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N247" s="62"/>
      <c r="O247" s="62"/>
      <c r="P247" s="62"/>
      <c r="Q247" s="62"/>
      <c r="R247" s="62"/>
      <c r="S247" s="62"/>
      <c r="T247" s="62"/>
    </row>
    <row r="248" spans="1:20" x14ac:dyDescent="0.35">
      <c r="A248" s="62"/>
      <c r="B248" s="62"/>
      <c r="C248" s="62"/>
      <c r="D248" s="62"/>
      <c r="E248" s="62"/>
      <c r="F248" s="62"/>
      <c r="G248" s="62"/>
      <c r="H248" s="62"/>
      <c r="I248" s="62"/>
      <c r="J248" s="62"/>
      <c r="K248" s="62"/>
      <c r="N248" s="62"/>
      <c r="O248" s="62"/>
      <c r="P248" s="62"/>
      <c r="Q248" s="62"/>
      <c r="R248" s="62"/>
      <c r="S248" s="62"/>
      <c r="T248" s="62"/>
    </row>
    <row r="249" spans="1:20" x14ac:dyDescent="0.35">
      <c r="A249" s="62"/>
      <c r="B249" s="62"/>
      <c r="C249" s="62"/>
      <c r="D249" s="62"/>
      <c r="E249" s="62"/>
      <c r="F249" s="62"/>
      <c r="G249" s="62"/>
      <c r="H249" s="62"/>
      <c r="I249" s="62"/>
      <c r="J249" s="62"/>
      <c r="K249" s="62"/>
      <c r="N249" s="62"/>
      <c r="O249" s="62"/>
      <c r="P249" s="62"/>
      <c r="Q249" s="62"/>
      <c r="R249" s="62"/>
      <c r="S249" s="62"/>
      <c r="T249" s="62"/>
    </row>
    <row r="250" spans="1:20" x14ac:dyDescent="0.35">
      <c r="A250" s="62"/>
      <c r="B250" s="62"/>
      <c r="C250" s="62"/>
      <c r="D250" s="62"/>
      <c r="E250" s="62"/>
      <c r="F250" s="62"/>
      <c r="G250" s="62"/>
      <c r="H250" s="62"/>
      <c r="I250" s="62"/>
      <c r="J250" s="62"/>
      <c r="K250" s="62"/>
      <c r="N250" s="62"/>
      <c r="O250" s="62"/>
      <c r="P250" s="62"/>
      <c r="Q250" s="62"/>
      <c r="R250" s="62"/>
      <c r="S250" s="62"/>
      <c r="T250" s="62"/>
    </row>
    <row r="251" spans="1:20" x14ac:dyDescent="0.35">
      <c r="A251" s="62"/>
      <c r="B251" s="62"/>
      <c r="C251" s="62"/>
      <c r="D251" s="62"/>
      <c r="E251" s="62"/>
      <c r="F251" s="62"/>
      <c r="G251" s="62"/>
      <c r="H251" s="62"/>
      <c r="I251" s="62"/>
      <c r="J251" s="62"/>
      <c r="K251" s="62"/>
      <c r="N251" s="62"/>
      <c r="O251" s="62"/>
      <c r="P251" s="62"/>
      <c r="Q251" s="62"/>
      <c r="R251" s="62"/>
      <c r="S251" s="62"/>
      <c r="T251" s="62"/>
    </row>
    <row r="252" spans="1:20" x14ac:dyDescent="0.35">
      <c r="A252" s="62"/>
      <c r="B252" s="62"/>
      <c r="C252" s="62"/>
      <c r="D252" s="62"/>
      <c r="E252" s="62"/>
      <c r="F252" s="62"/>
      <c r="G252" s="62"/>
      <c r="H252" s="62"/>
      <c r="I252" s="62"/>
      <c r="J252" s="62"/>
      <c r="K252" s="62"/>
      <c r="N252" s="62"/>
      <c r="O252" s="62"/>
      <c r="P252" s="62"/>
      <c r="Q252" s="62"/>
      <c r="R252" s="62"/>
      <c r="S252" s="62"/>
      <c r="T252" s="62"/>
    </row>
    <row r="253" spans="1:20" x14ac:dyDescent="0.35">
      <c r="A253" s="62"/>
      <c r="B253" s="62"/>
      <c r="C253" s="62"/>
      <c r="D253" s="62"/>
      <c r="E253" s="62"/>
      <c r="F253" s="62"/>
      <c r="G253" s="62"/>
      <c r="H253" s="62"/>
      <c r="I253" s="62"/>
      <c r="J253" s="62"/>
      <c r="K253" s="62"/>
      <c r="N253" s="62"/>
      <c r="O253" s="62"/>
      <c r="P253" s="62"/>
      <c r="Q253" s="62"/>
      <c r="R253" s="62"/>
      <c r="S253" s="62"/>
      <c r="T253" s="62"/>
    </row>
    <row r="254" spans="1:20" x14ac:dyDescent="0.35">
      <c r="A254" s="62"/>
      <c r="B254" s="62"/>
      <c r="C254" s="62"/>
      <c r="D254" s="62"/>
      <c r="E254" s="62"/>
      <c r="F254" s="62"/>
      <c r="G254" s="62"/>
      <c r="H254" s="62"/>
      <c r="I254" s="62"/>
      <c r="J254" s="62"/>
      <c r="K254" s="62"/>
      <c r="N254" s="62"/>
      <c r="O254" s="62"/>
      <c r="P254" s="62"/>
      <c r="Q254" s="62"/>
      <c r="R254" s="62"/>
      <c r="S254" s="62"/>
      <c r="T254" s="62"/>
    </row>
    <row r="255" spans="1:20" x14ac:dyDescent="0.35">
      <c r="A255" s="62"/>
      <c r="B255" s="62"/>
      <c r="C255" s="62"/>
      <c r="D255" s="62"/>
      <c r="E255" s="62"/>
      <c r="F255" s="62"/>
      <c r="G255" s="62"/>
      <c r="H255" s="62"/>
      <c r="I255" s="62"/>
      <c r="J255" s="62"/>
      <c r="K255" s="62"/>
      <c r="N255" s="62"/>
      <c r="O255" s="62"/>
      <c r="P255" s="62"/>
      <c r="Q255" s="62"/>
      <c r="R255" s="62"/>
      <c r="S255" s="62"/>
      <c r="T255" s="62"/>
    </row>
    <row r="256" spans="1:20" x14ac:dyDescent="0.35">
      <c r="A256" s="62"/>
      <c r="B256" s="62"/>
      <c r="C256" s="62"/>
      <c r="D256" s="62"/>
      <c r="E256" s="62"/>
      <c r="F256" s="62"/>
      <c r="G256" s="62"/>
      <c r="H256" s="62"/>
      <c r="I256" s="62"/>
      <c r="J256" s="62"/>
      <c r="K256" s="62"/>
      <c r="N256" s="62"/>
      <c r="O256" s="62"/>
      <c r="P256" s="62"/>
      <c r="Q256" s="62"/>
      <c r="R256" s="62"/>
      <c r="S256" s="62"/>
      <c r="T256" s="62"/>
    </row>
    <row r="257" spans="1:20" x14ac:dyDescent="0.35">
      <c r="A257" s="62"/>
      <c r="B257" s="62"/>
      <c r="C257" s="62"/>
      <c r="D257" s="62"/>
      <c r="E257" s="62"/>
      <c r="F257" s="62"/>
      <c r="G257" s="62"/>
      <c r="H257" s="62"/>
      <c r="I257" s="62"/>
      <c r="J257" s="62"/>
      <c r="K257" s="62"/>
      <c r="N257" s="62"/>
      <c r="O257" s="62"/>
      <c r="P257" s="62"/>
      <c r="Q257" s="62"/>
      <c r="R257" s="62"/>
      <c r="S257" s="62"/>
      <c r="T257" s="62"/>
    </row>
    <row r="258" spans="1:20" x14ac:dyDescent="0.35">
      <c r="A258" s="62"/>
      <c r="B258" s="62"/>
      <c r="C258" s="62"/>
      <c r="D258" s="62"/>
      <c r="E258" s="62"/>
      <c r="F258" s="62"/>
      <c r="G258" s="62"/>
      <c r="H258" s="62"/>
      <c r="I258" s="62"/>
      <c r="J258" s="62"/>
      <c r="K258" s="62"/>
      <c r="N258" s="62"/>
      <c r="O258" s="62"/>
      <c r="P258" s="62"/>
      <c r="Q258" s="62"/>
      <c r="R258" s="62"/>
      <c r="S258" s="62"/>
      <c r="T258" s="62"/>
    </row>
    <row r="259" spans="1:20" x14ac:dyDescent="0.35">
      <c r="A259" s="62"/>
      <c r="B259" s="62"/>
      <c r="C259" s="62"/>
      <c r="D259" s="62"/>
      <c r="E259" s="62"/>
      <c r="F259" s="62"/>
      <c r="G259" s="62"/>
      <c r="H259" s="62"/>
      <c r="I259" s="62"/>
      <c r="J259" s="62"/>
      <c r="K259" s="62"/>
      <c r="N259" s="62"/>
      <c r="O259" s="62"/>
      <c r="P259" s="62"/>
      <c r="Q259" s="62"/>
      <c r="R259" s="62"/>
      <c r="S259" s="62"/>
      <c r="T259" s="62"/>
    </row>
    <row r="260" spans="1:20" x14ac:dyDescent="0.35">
      <c r="A260" s="62"/>
      <c r="B260" s="62"/>
      <c r="C260" s="62"/>
      <c r="D260" s="62"/>
      <c r="E260" s="62"/>
      <c r="F260" s="62"/>
      <c r="G260" s="62"/>
      <c r="H260" s="62"/>
      <c r="I260" s="62"/>
      <c r="J260" s="62"/>
      <c r="K260" s="62"/>
      <c r="N260" s="62"/>
      <c r="O260" s="62"/>
      <c r="P260" s="62"/>
      <c r="Q260" s="62"/>
      <c r="R260" s="62"/>
      <c r="S260" s="62"/>
      <c r="T260" s="62"/>
    </row>
    <row r="261" spans="1:20" x14ac:dyDescent="0.35">
      <c r="A261" s="62"/>
      <c r="B261" s="62"/>
      <c r="C261" s="62"/>
      <c r="D261" s="62"/>
      <c r="E261" s="62"/>
      <c r="F261" s="62"/>
      <c r="G261" s="62"/>
      <c r="H261" s="62"/>
      <c r="I261" s="62"/>
      <c r="J261" s="62"/>
      <c r="K261" s="62"/>
      <c r="N261" s="62"/>
      <c r="O261" s="62"/>
      <c r="P261" s="62"/>
      <c r="Q261" s="62"/>
      <c r="R261" s="62"/>
      <c r="S261" s="62"/>
      <c r="T261" s="62"/>
    </row>
    <row r="262" spans="1:20" x14ac:dyDescent="0.35">
      <c r="A262" s="62"/>
      <c r="B262" s="62"/>
      <c r="C262" s="62"/>
      <c r="D262" s="62"/>
      <c r="E262" s="62"/>
      <c r="F262" s="62"/>
      <c r="G262" s="62"/>
      <c r="H262" s="62"/>
      <c r="I262" s="62"/>
      <c r="J262" s="62"/>
      <c r="K262" s="62"/>
      <c r="N262" s="62"/>
      <c r="O262" s="62"/>
      <c r="P262" s="62"/>
      <c r="Q262" s="62"/>
      <c r="R262" s="62"/>
      <c r="S262" s="62"/>
      <c r="T262" s="62"/>
    </row>
    <row r="263" spans="1:20" x14ac:dyDescent="0.35">
      <c r="A263" s="62"/>
      <c r="B263" s="62"/>
      <c r="C263" s="62"/>
      <c r="D263" s="62"/>
      <c r="E263" s="62"/>
      <c r="F263" s="62"/>
      <c r="G263" s="62"/>
      <c r="H263" s="62"/>
      <c r="I263" s="62"/>
      <c r="J263" s="62"/>
      <c r="K263" s="62"/>
      <c r="N263" s="62"/>
      <c r="O263" s="62"/>
      <c r="P263" s="62"/>
      <c r="Q263" s="62"/>
      <c r="R263" s="62"/>
      <c r="S263" s="62"/>
      <c r="T263" s="62"/>
    </row>
    <row r="264" spans="1:20" x14ac:dyDescent="0.35">
      <c r="A264" s="62"/>
      <c r="B264" s="62"/>
      <c r="C264" s="62"/>
      <c r="D264" s="62"/>
      <c r="E264" s="62"/>
      <c r="F264" s="62"/>
      <c r="G264" s="62"/>
      <c r="H264" s="62"/>
      <c r="I264" s="62"/>
      <c r="J264" s="62"/>
      <c r="K264" s="62"/>
      <c r="N264" s="62"/>
      <c r="O264" s="62"/>
      <c r="P264" s="62"/>
      <c r="Q264" s="62"/>
      <c r="R264" s="62"/>
      <c r="S264" s="62"/>
      <c r="T264" s="62"/>
    </row>
    <row r="265" spans="1:20" x14ac:dyDescent="0.35">
      <c r="A265" s="62"/>
      <c r="B265" s="62"/>
      <c r="C265" s="62"/>
      <c r="D265" s="62"/>
      <c r="E265" s="62"/>
      <c r="F265" s="62"/>
      <c r="G265" s="62"/>
      <c r="H265" s="62"/>
      <c r="I265" s="62"/>
      <c r="J265" s="62"/>
      <c r="K265" s="62"/>
      <c r="N265" s="62"/>
      <c r="O265" s="62"/>
      <c r="P265" s="62"/>
      <c r="Q265" s="62"/>
      <c r="R265" s="62"/>
      <c r="S265" s="62"/>
      <c r="T265" s="62"/>
    </row>
    <row r="266" spans="1:20" x14ac:dyDescent="0.35">
      <c r="A266" s="62"/>
      <c r="B266" s="62"/>
      <c r="C266" s="62"/>
      <c r="D266" s="62"/>
      <c r="E266" s="62"/>
      <c r="F266" s="62"/>
      <c r="G266" s="62"/>
      <c r="H266" s="62"/>
      <c r="I266" s="62"/>
      <c r="J266" s="62"/>
      <c r="K266" s="62"/>
      <c r="N266" s="62"/>
      <c r="O266" s="62"/>
      <c r="P266" s="62"/>
      <c r="Q266" s="62"/>
      <c r="R266" s="62"/>
      <c r="S266" s="62"/>
      <c r="T266" s="62"/>
    </row>
    <row r="267" spans="1:20" x14ac:dyDescent="0.35">
      <c r="A267" s="62"/>
      <c r="B267" s="62"/>
      <c r="C267" s="62"/>
      <c r="D267" s="62"/>
      <c r="E267" s="62"/>
      <c r="F267" s="62"/>
      <c r="G267" s="62"/>
      <c r="H267" s="62"/>
      <c r="I267" s="62"/>
      <c r="J267" s="62"/>
      <c r="K267" s="62"/>
      <c r="N267" s="62"/>
      <c r="O267" s="62"/>
      <c r="P267" s="62"/>
      <c r="Q267" s="62"/>
      <c r="R267" s="62"/>
      <c r="S267" s="62"/>
      <c r="T267" s="62"/>
    </row>
    <row r="268" spans="1:20" x14ac:dyDescent="0.35">
      <c r="A268" s="62"/>
      <c r="B268" s="62"/>
      <c r="C268" s="62"/>
      <c r="D268" s="62"/>
      <c r="E268" s="62"/>
      <c r="F268" s="62"/>
      <c r="G268" s="62"/>
      <c r="H268" s="62"/>
      <c r="I268" s="62"/>
      <c r="J268" s="62"/>
      <c r="K268" s="62"/>
      <c r="N268" s="62"/>
      <c r="O268" s="62"/>
      <c r="P268" s="62"/>
      <c r="Q268" s="62"/>
      <c r="R268" s="62"/>
      <c r="S268" s="62"/>
      <c r="T268" s="62"/>
    </row>
    <row r="269" spans="1:20" x14ac:dyDescent="0.35">
      <c r="A269" s="62"/>
      <c r="B269" s="62"/>
      <c r="C269" s="62"/>
      <c r="D269" s="62"/>
      <c r="E269" s="62"/>
      <c r="F269" s="62"/>
      <c r="G269" s="62"/>
      <c r="H269" s="62"/>
      <c r="I269" s="62"/>
      <c r="J269" s="62"/>
      <c r="K269" s="62"/>
      <c r="N269" s="62"/>
      <c r="O269" s="62"/>
      <c r="P269" s="62"/>
      <c r="Q269" s="62"/>
      <c r="R269" s="62"/>
      <c r="S269" s="62"/>
      <c r="T269" s="62"/>
    </row>
    <row r="270" spans="1:20" x14ac:dyDescent="0.35">
      <c r="A270" s="62"/>
      <c r="B270" s="62"/>
      <c r="C270" s="62"/>
      <c r="D270" s="62"/>
      <c r="E270" s="62"/>
      <c r="F270" s="62"/>
      <c r="G270" s="62"/>
      <c r="H270" s="62"/>
      <c r="I270" s="62"/>
      <c r="J270" s="62"/>
      <c r="K270" s="62"/>
      <c r="N270" s="62"/>
      <c r="O270" s="62"/>
      <c r="P270" s="62"/>
      <c r="Q270" s="62"/>
      <c r="R270" s="62"/>
      <c r="S270" s="62"/>
      <c r="T270" s="62"/>
    </row>
    <row r="271" spans="1:20" x14ac:dyDescent="0.35">
      <c r="A271" s="62"/>
      <c r="B271" s="62"/>
      <c r="C271" s="62"/>
      <c r="D271" s="62"/>
      <c r="E271" s="62"/>
      <c r="F271" s="62"/>
      <c r="G271" s="62"/>
      <c r="H271" s="62"/>
      <c r="I271" s="62"/>
      <c r="J271" s="62"/>
      <c r="K271" s="62"/>
      <c r="N271" s="62"/>
      <c r="O271" s="62"/>
      <c r="P271" s="62"/>
      <c r="Q271" s="62"/>
      <c r="R271" s="62"/>
      <c r="S271" s="62"/>
      <c r="T271" s="62"/>
    </row>
    <row r="272" spans="1:20" x14ac:dyDescent="0.35">
      <c r="A272" s="62"/>
      <c r="B272" s="62"/>
      <c r="C272" s="62"/>
      <c r="D272" s="62"/>
      <c r="E272" s="62"/>
      <c r="F272" s="62"/>
      <c r="G272" s="62"/>
      <c r="H272" s="62"/>
      <c r="I272" s="62"/>
      <c r="J272" s="62"/>
      <c r="K272" s="62"/>
      <c r="N272" s="62"/>
      <c r="O272" s="62"/>
      <c r="P272" s="62"/>
      <c r="Q272" s="62"/>
      <c r="R272" s="62"/>
      <c r="S272" s="62"/>
      <c r="T272" s="62"/>
    </row>
    <row r="273" spans="1:20" x14ac:dyDescent="0.35">
      <c r="A273" s="62"/>
      <c r="B273" s="62"/>
      <c r="C273" s="62"/>
      <c r="D273" s="62"/>
      <c r="E273" s="62"/>
      <c r="F273" s="62"/>
      <c r="G273" s="62"/>
      <c r="H273" s="62"/>
      <c r="I273" s="62"/>
      <c r="J273" s="62"/>
      <c r="K273" s="62"/>
      <c r="N273" s="62"/>
      <c r="O273" s="62"/>
      <c r="P273" s="62"/>
      <c r="Q273" s="62"/>
      <c r="R273" s="62"/>
      <c r="S273" s="62"/>
      <c r="T273" s="62"/>
    </row>
    <row r="274" spans="1:20" x14ac:dyDescent="0.35">
      <c r="A274" s="62"/>
      <c r="B274" s="62"/>
      <c r="C274" s="62"/>
      <c r="D274" s="62"/>
      <c r="E274" s="62"/>
      <c r="F274" s="62"/>
      <c r="G274" s="62"/>
      <c r="H274" s="62"/>
      <c r="I274" s="62"/>
      <c r="J274" s="62"/>
      <c r="K274" s="62"/>
      <c r="N274" s="62"/>
      <c r="O274" s="62"/>
      <c r="P274" s="62"/>
      <c r="Q274" s="62"/>
      <c r="R274" s="62"/>
      <c r="S274" s="62"/>
      <c r="T274" s="62"/>
    </row>
    <row r="275" spans="1:20" x14ac:dyDescent="0.35">
      <c r="A275" s="62"/>
      <c r="B275" s="62"/>
      <c r="C275" s="62"/>
      <c r="D275" s="62"/>
      <c r="E275" s="62"/>
      <c r="F275" s="62"/>
      <c r="G275" s="62"/>
      <c r="H275" s="62"/>
      <c r="I275" s="62"/>
      <c r="J275" s="62"/>
      <c r="K275" s="62"/>
      <c r="N275" s="62"/>
      <c r="O275" s="62"/>
      <c r="P275" s="62"/>
      <c r="Q275" s="62"/>
      <c r="R275" s="62"/>
      <c r="S275" s="62"/>
      <c r="T275" s="62"/>
    </row>
    <row r="276" spans="1:20" x14ac:dyDescent="0.35">
      <c r="A276" s="62"/>
      <c r="B276" s="62"/>
      <c r="C276" s="62"/>
      <c r="D276" s="62"/>
      <c r="E276" s="62"/>
      <c r="F276" s="62"/>
      <c r="G276" s="62"/>
      <c r="H276" s="62"/>
      <c r="I276" s="62"/>
      <c r="J276" s="62"/>
      <c r="K276" s="62"/>
      <c r="N276" s="62"/>
      <c r="O276" s="62"/>
      <c r="P276" s="62"/>
      <c r="Q276" s="62"/>
      <c r="R276" s="62"/>
      <c r="S276" s="62"/>
      <c r="T276" s="62"/>
    </row>
    <row r="277" spans="1:20" x14ac:dyDescent="0.35">
      <c r="A277" s="62"/>
      <c r="B277" s="62"/>
      <c r="C277" s="62"/>
      <c r="D277" s="62"/>
      <c r="E277" s="62"/>
      <c r="F277" s="62"/>
      <c r="G277" s="62"/>
      <c r="H277" s="62"/>
      <c r="I277" s="62"/>
      <c r="J277" s="62"/>
      <c r="K277" s="62"/>
      <c r="N277" s="62"/>
      <c r="O277" s="62"/>
      <c r="P277" s="62"/>
      <c r="Q277" s="62"/>
      <c r="R277" s="62"/>
      <c r="S277" s="62"/>
      <c r="T277" s="62"/>
    </row>
    <row r="278" spans="1:20" x14ac:dyDescent="0.35">
      <c r="A278" s="62"/>
      <c r="B278" s="62"/>
      <c r="C278" s="62"/>
      <c r="D278" s="62"/>
      <c r="E278" s="62"/>
      <c r="F278" s="62"/>
      <c r="G278" s="62"/>
      <c r="H278" s="62"/>
      <c r="I278" s="62"/>
      <c r="J278" s="62"/>
      <c r="K278" s="62"/>
      <c r="N278" s="62"/>
      <c r="O278" s="62"/>
      <c r="P278" s="62"/>
      <c r="Q278" s="62"/>
      <c r="R278" s="62"/>
      <c r="S278" s="62"/>
      <c r="T278" s="62"/>
    </row>
    <row r="279" spans="1:20" x14ac:dyDescent="0.35">
      <c r="A279" s="62"/>
      <c r="B279" s="62"/>
      <c r="C279" s="62"/>
      <c r="D279" s="62"/>
      <c r="E279" s="62"/>
      <c r="F279" s="62"/>
      <c r="G279" s="62"/>
      <c r="H279" s="62"/>
      <c r="I279" s="62"/>
      <c r="J279" s="62"/>
      <c r="K279" s="62"/>
      <c r="N279" s="62"/>
      <c r="O279" s="62"/>
      <c r="P279" s="62"/>
      <c r="Q279" s="62"/>
      <c r="R279" s="62"/>
      <c r="S279" s="62"/>
      <c r="T279" s="62"/>
    </row>
    <row r="280" spans="1:20" x14ac:dyDescent="0.35">
      <c r="A280" s="62"/>
      <c r="B280" s="62"/>
      <c r="C280" s="62"/>
      <c r="D280" s="62"/>
      <c r="E280" s="62"/>
      <c r="F280" s="62"/>
      <c r="G280" s="62"/>
      <c r="H280" s="62"/>
      <c r="I280" s="62"/>
      <c r="J280" s="62"/>
      <c r="K280" s="62"/>
      <c r="N280" s="62"/>
      <c r="O280" s="62"/>
      <c r="P280" s="62"/>
      <c r="Q280" s="62"/>
      <c r="R280" s="62"/>
      <c r="S280" s="62"/>
      <c r="T280" s="62"/>
    </row>
    <row r="281" spans="1:20" x14ac:dyDescent="0.35">
      <c r="A281" s="62"/>
      <c r="B281" s="62"/>
      <c r="C281" s="62"/>
      <c r="D281" s="62"/>
      <c r="E281" s="62"/>
      <c r="F281" s="62"/>
      <c r="G281" s="62"/>
      <c r="H281" s="62"/>
      <c r="I281" s="62"/>
      <c r="J281" s="62"/>
      <c r="K281" s="62"/>
      <c r="N281" s="62"/>
      <c r="O281" s="62"/>
      <c r="P281" s="62"/>
      <c r="Q281" s="62"/>
      <c r="R281" s="62"/>
      <c r="S281" s="62"/>
      <c r="T281" s="62"/>
    </row>
    <row r="282" spans="1:20" x14ac:dyDescent="0.35">
      <c r="A282" s="62"/>
      <c r="B282" s="62"/>
      <c r="C282" s="62"/>
      <c r="D282" s="62"/>
      <c r="E282" s="62"/>
      <c r="F282" s="62"/>
      <c r="G282" s="62"/>
      <c r="H282" s="62"/>
      <c r="I282" s="62"/>
      <c r="J282" s="62"/>
      <c r="K282" s="62"/>
      <c r="N282" s="62"/>
      <c r="O282" s="62"/>
      <c r="P282" s="62"/>
      <c r="Q282" s="62"/>
      <c r="R282" s="62"/>
      <c r="S282" s="62"/>
      <c r="T282" s="62"/>
    </row>
    <row r="283" spans="1:20" x14ac:dyDescent="0.35">
      <c r="A283" s="62"/>
      <c r="B283" s="62"/>
      <c r="C283" s="62"/>
      <c r="D283" s="62"/>
      <c r="E283" s="62"/>
      <c r="F283" s="62"/>
      <c r="G283" s="62"/>
      <c r="H283" s="62"/>
      <c r="I283" s="62"/>
      <c r="J283" s="62"/>
      <c r="K283" s="62"/>
      <c r="N283" s="62"/>
      <c r="O283" s="62"/>
      <c r="P283" s="62"/>
      <c r="Q283" s="62"/>
      <c r="R283" s="62"/>
      <c r="S283" s="62"/>
      <c r="T283" s="62"/>
    </row>
    <row r="284" spans="1:20" x14ac:dyDescent="0.35">
      <c r="A284" s="62"/>
      <c r="B284" s="62"/>
      <c r="C284" s="62"/>
      <c r="D284" s="62"/>
      <c r="E284" s="62"/>
      <c r="F284" s="62"/>
      <c r="G284" s="62"/>
      <c r="H284" s="62"/>
      <c r="I284" s="62"/>
      <c r="J284" s="62"/>
      <c r="K284" s="62"/>
      <c r="N284" s="62"/>
      <c r="O284" s="62"/>
      <c r="P284" s="62"/>
      <c r="Q284" s="62"/>
      <c r="R284" s="62"/>
      <c r="S284" s="62"/>
      <c r="T284" s="62"/>
    </row>
    <row r="285" spans="1:20" x14ac:dyDescent="0.35">
      <c r="A285" s="62"/>
      <c r="B285" s="62"/>
      <c r="C285" s="62"/>
      <c r="D285" s="62"/>
      <c r="E285" s="62"/>
      <c r="F285" s="62"/>
      <c r="G285" s="62"/>
      <c r="H285" s="62"/>
      <c r="I285" s="62"/>
      <c r="J285" s="62"/>
      <c r="K285" s="62"/>
      <c r="N285" s="62"/>
      <c r="O285" s="62"/>
      <c r="P285" s="62"/>
      <c r="Q285" s="62"/>
      <c r="R285" s="62"/>
      <c r="S285" s="62"/>
      <c r="T285" s="62"/>
    </row>
    <row r="286" spans="1:20" x14ac:dyDescent="0.35">
      <c r="A286" s="62"/>
      <c r="B286" s="62"/>
      <c r="C286" s="62"/>
      <c r="D286" s="62"/>
      <c r="E286" s="62"/>
      <c r="F286" s="62"/>
      <c r="G286" s="62"/>
      <c r="H286" s="62"/>
      <c r="I286" s="62"/>
      <c r="J286" s="62"/>
      <c r="K286" s="62"/>
      <c r="N286" s="62"/>
      <c r="O286" s="62"/>
      <c r="P286" s="62"/>
      <c r="Q286" s="62"/>
      <c r="R286" s="62"/>
      <c r="S286" s="62"/>
      <c r="T286" s="62"/>
    </row>
    <row r="287" spans="1:20" x14ac:dyDescent="0.35">
      <c r="A287" s="62"/>
      <c r="B287" s="62"/>
      <c r="C287" s="62"/>
      <c r="D287" s="62"/>
      <c r="E287" s="62"/>
      <c r="F287" s="62"/>
      <c r="G287" s="62"/>
      <c r="H287" s="62"/>
      <c r="I287" s="62"/>
      <c r="J287" s="62"/>
      <c r="K287" s="62"/>
      <c r="N287" s="62"/>
      <c r="O287" s="62"/>
      <c r="P287" s="62"/>
      <c r="Q287" s="62"/>
      <c r="R287" s="62"/>
      <c r="S287" s="62"/>
      <c r="T287" s="62"/>
    </row>
    <row r="288" spans="1:20" x14ac:dyDescent="0.35">
      <c r="A288" s="62"/>
      <c r="B288" s="62"/>
      <c r="C288" s="62"/>
      <c r="D288" s="62"/>
      <c r="E288" s="62"/>
      <c r="F288" s="62"/>
      <c r="G288" s="62"/>
      <c r="H288" s="62"/>
      <c r="I288" s="62"/>
      <c r="J288" s="62"/>
      <c r="K288" s="62"/>
      <c r="N288" s="62"/>
      <c r="O288" s="62"/>
      <c r="P288" s="62"/>
      <c r="Q288" s="62"/>
      <c r="R288" s="62"/>
      <c r="S288" s="62"/>
      <c r="T288" s="62"/>
    </row>
    <row r="289" spans="1:20" x14ac:dyDescent="0.35">
      <c r="A289" s="62"/>
      <c r="B289" s="62"/>
      <c r="C289" s="62"/>
      <c r="D289" s="62"/>
      <c r="E289" s="62"/>
      <c r="F289" s="62"/>
      <c r="G289" s="62"/>
      <c r="H289" s="62"/>
      <c r="I289" s="62"/>
      <c r="J289" s="62"/>
      <c r="K289" s="62"/>
      <c r="N289" s="62"/>
      <c r="O289" s="62"/>
      <c r="P289" s="62"/>
      <c r="Q289" s="62"/>
      <c r="R289" s="62"/>
      <c r="S289" s="62"/>
      <c r="T289" s="62"/>
    </row>
    <row r="290" spans="1:20" x14ac:dyDescent="0.35">
      <c r="A290" s="62"/>
      <c r="B290" s="62"/>
      <c r="C290" s="62"/>
      <c r="D290" s="62"/>
      <c r="E290" s="62"/>
      <c r="F290" s="62"/>
      <c r="G290" s="62"/>
      <c r="H290" s="62"/>
      <c r="I290" s="62"/>
      <c r="J290" s="62"/>
      <c r="K290" s="62"/>
      <c r="N290" s="62"/>
      <c r="O290" s="62"/>
      <c r="P290" s="62"/>
      <c r="Q290" s="62"/>
      <c r="R290" s="62"/>
      <c r="S290" s="62"/>
      <c r="T290" s="62"/>
    </row>
    <row r="291" spans="1:20" x14ac:dyDescent="0.35">
      <c r="A291" s="62"/>
      <c r="B291" s="62"/>
      <c r="C291" s="62"/>
      <c r="D291" s="62"/>
      <c r="E291" s="62"/>
      <c r="F291" s="62"/>
      <c r="G291" s="62"/>
      <c r="H291" s="62"/>
      <c r="I291" s="62"/>
      <c r="J291" s="62"/>
      <c r="K291" s="62"/>
      <c r="N291" s="62"/>
      <c r="O291" s="62"/>
      <c r="P291" s="62"/>
      <c r="Q291" s="62"/>
      <c r="R291" s="62"/>
      <c r="S291" s="62"/>
      <c r="T291" s="62"/>
    </row>
    <row r="292" spans="1:20" x14ac:dyDescent="0.35">
      <c r="A292" s="62"/>
      <c r="B292" s="62"/>
      <c r="C292" s="62"/>
      <c r="D292" s="62"/>
      <c r="E292" s="62"/>
      <c r="F292" s="62"/>
      <c r="G292" s="62"/>
      <c r="H292" s="62"/>
      <c r="I292" s="62"/>
      <c r="J292" s="62"/>
      <c r="K292" s="62"/>
      <c r="N292" s="62"/>
      <c r="O292" s="62"/>
      <c r="P292" s="62"/>
      <c r="Q292" s="62"/>
      <c r="R292" s="62"/>
      <c r="S292" s="62"/>
      <c r="T292" s="62"/>
    </row>
    <row r="293" spans="1:20" x14ac:dyDescent="0.35">
      <c r="A293" s="62"/>
      <c r="B293" s="62"/>
      <c r="C293" s="62"/>
      <c r="D293" s="62"/>
      <c r="E293" s="62"/>
      <c r="F293" s="62"/>
      <c r="G293" s="62"/>
      <c r="H293" s="62"/>
      <c r="I293" s="62"/>
      <c r="J293" s="62"/>
      <c r="K293" s="62"/>
      <c r="N293" s="62"/>
      <c r="O293" s="62"/>
      <c r="P293" s="62"/>
      <c r="Q293" s="62"/>
      <c r="R293" s="62"/>
      <c r="S293" s="62"/>
      <c r="T293" s="62"/>
    </row>
    <row r="294" spans="1:20" x14ac:dyDescent="0.35">
      <c r="A294" s="62"/>
      <c r="B294" s="62"/>
      <c r="C294" s="62"/>
      <c r="D294" s="62"/>
      <c r="E294" s="62"/>
      <c r="F294" s="62"/>
      <c r="G294" s="62"/>
      <c r="H294" s="62"/>
      <c r="I294" s="62"/>
      <c r="J294" s="62"/>
      <c r="K294" s="62"/>
      <c r="N294" s="62"/>
      <c r="O294" s="62"/>
      <c r="P294" s="62"/>
      <c r="Q294" s="62"/>
      <c r="R294" s="62"/>
      <c r="S294" s="62"/>
      <c r="T294" s="62"/>
    </row>
    <row r="295" spans="1:20" x14ac:dyDescent="0.35">
      <c r="A295" s="62"/>
      <c r="B295" s="62"/>
      <c r="C295" s="62"/>
      <c r="D295" s="62"/>
      <c r="E295" s="62"/>
      <c r="F295" s="62"/>
      <c r="G295" s="62"/>
      <c r="H295" s="62"/>
      <c r="I295" s="62"/>
      <c r="J295" s="62"/>
      <c r="K295" s="62"/>
      <c r="N295" s="62"/>
      <c r="O295" s="62"/>
      <c r="P295" s="62"/>
      <c r="Q295" s="62"/>
      <c r="R295" s="62"/>
      <c r="S295" s="62"/>
      <c r="T295" s="62"/>
    </row>
    <row r="296" spans="1:20" x14ac:dyDescent="0.35">
      <c r="A296" s="62"/>
      <c r="B296" s="62"/>
      <c r="C296" s="62"/>
      <c r="D296" s="62"/>
      <c r="E296" s="62"/>
      <c r="F296" s="62"/>
      <c r="G296" s="62"/>
      <c r="H296" s="62"/>
      <c r="I296" s="62"/>
      <c r="J296" s="62"/>
      <c r="K296" s="62"/>
      <c r="N296" s="62"/>
      <c r="O296" s="62"/>
      <c r="P296" s="62"/>
      <c r="Q296" s="62"/>
      <c r="R296" s="62"/>
      <c r="S296" s="62"/>
      <c r="T296" s="62"/>
    </row>
    <row r="297" spans="1:20" x14ac:dyDescent="0.35">
      <c r="A297" s="62"/>
      <c r="B297" s="62"/>
      <c r="C297" s="62"/>
      <c r="D297" s="62"/>
      <c r="E297" s="62"/>
      <c r="F297" s="62"/>
      <c r="G297" s="62"/>
      <c r="H297" s="62"/>
      <c r="I297" s="62"/>
      <c r="J297" s="62"/>
      <c r="K297" s="62"/>
      <c r="N297" s="62"/>
      <c r="O297" s="62"/>
      <c r="P297" s="62"/>
      <c r="Q297" s="62"/>
      <c r="R297" s="62"/>
      <c r="S297" s="62"/>
      <c r="T297" s="62"/>
    </row>
    <row r="298" spans="1:20" x14ac:dyDescent="0.35">
      <c r="A298" s="62"/>
      <c r="B298" s="62"/>
      <c r="C298" s="62"/>
      <c r="D298" s="62"/>
      <c r="E298" s="62"/>
      <c r="F298" s="62"/>
      <c r="G298" s="62"/>
      <c r="H298" s="62"/>
      <c r="I298" s="62"/>
      <c r="J298" s="62"/>
      <c r="K298" s="62"/>
      <c r="N298" s="62"/>
      <c r="O298" s="62"/>
      <c r="P298" s="62"/>
      <c r="Q298" s="62"/>
      <c r="R298" s="62"/>
      <c r="S298" s="62"/>
      <c r="T298" s="62"/>
    </row>
    <row r="299" spans="1:20" x14ac:dyDescent="0.35">
      <c r="A299" s="62"/>
      <c r="B299" s="62"/>
      <c r="C299" s="62"/>
      <c r="D299" s="62"/>
      <c r="E299" s="62"/>
      <c r="F299" s="62"/>
      <c r="G299" s="62"/>
      <c r="H299" s="62"/>
      <c r="I299" s="62"/>
      <c r="J299" s="62"/>
      <c r="K299" s="62"/>
      <c r="N299" s="62"/>
      <c r="O299" s="62"/>
      <c r="P299" s="62"/>
      <c r="Q299" s="62"/>
      <c r="R299" s="62"/>
      <c r="S299" s="62"/>
      <c r="T299" s="62"/>
    </row>
    <row r="300" spans="1:20" x14ac:dyDescent="0.35">
      <c r="A300" s="62"/>
      <c r="B300" s="62"/>
      <c r="C300" s="62"/>
      <c r="D300" s="62"/>
      <c r="E300" s="62"/>
      <c r="F300" s="62"/>
      <c r="G300" s="62"/>
      <c r="H300" s="62"/>
      <c r="I300" s="62"/>
      <c r="J300" s="62"/>
      <c r="K300" s="62"/>
      <c r="N300" s="62"/>
      <c r="O300" s="62"/>
      <c r="P300" s="62"/>
      <c r="Q300" s="62"/>
      <c r="R300" s="62"/>
      <c r="S300" s="62"/>
      <c r="T300" s="62"/>
    </row>
    <row r="301" spans="1:20" x14ac:dyDescent="0.35">
      <c r="A301" s="62"/>
      <c r="B301" s="62"/>
      <c r="C301" s="62"/>
      <c r="D301" s="62"/>
      <c r="E301" s="62"/>
      <c r="F301" s="62"/>
      <c r="G301" s="62"/>
      <c r="H301" s="62"/>
      <c r="I301" s="62"/>
      <c r="J301" s="62"/>
      <c r="K301" s="62"/>
      <c r="N301" s="62"/>
      <c r="O301" s="62"/>
      <c r="P301" s="62"/>
      <c r="Q301" s="62"/>
      <c r="R301" s="62"/>
      <c r="S301" s="62"/>
      <c r="T301" s="62"/>
    </row>
    <row r="302" spans="1:20" x14ac:dyDescent="0.35">
      <c r="A302" s="62"/>
      <c r="B302" s="62"/>
      <c r="C302" s="62"/>
      <c r="D302" s="62"/>
      <c r="E302" s="62"/>
      <c r="F302" s="62"/>
      <c r="G302" s="62"/>
      <c r="H302" s="62"/>
      <c r="I302" s="62"/>
      <c r="J302" s="62"/>
      <c r="K302" s="62"/>
      <c r="N302" s="62"/>
      <c r="O302" s="62"/>
      <c r="P302" s="62"/>
      <c r="Q302" s="62"/>
      <c r="R302" s="62"/>
      <c r="S302" s="62"/>
      <c r="T302" s="62"/>
    </row>
    <row r="303" spans="1:20" x14ac:dyDescent="0.35">
      <c r="A303" s="62"/>
      <c r="B303" s="62"/>
      <c r="C303" s="62"/>
      <c r="D303" s="62"/>
      <c r="E303" s="62"/>
      <c r="F303" s="62"/>
      <c r="G303" s="62"/>
      <c r="H303" s="62"/>
      <c r="I303" s="62"/>
      <c r="J303" s="62"/>
      <c r="K303" s="62"/>
      <c r="N303" s="62"/>
      <c r="O303" s="62"/>
      <c r="P303" s="62"/>
      <c r="Q303" s="62"/>
      <c r="R303" s="62"/>
      <c r="S303" s="62"/>
      <c r="T303" s="62"/>
    </row>
    <row r="304" spans="1:20" x14ac:dyDescent="0.35">
      <c r="A304" s="62"/>
      <c r="B304" s="62"/>
      <c r="C304" s="62"/>
      <c r="D304" s="62"/>
      <c r="E304" s="62"/>
      <c r="F304" s="62"/>
      <c r="G304" s="62"/>
      <c r="H304" s="62"/>
      <c r="I304" s="62"/>
      <c r="J304" s="62"/>
      <c r="K304" s="62"/>
      <c r="N304" s="62"/>
      <c r="O304" s="62"/>
      <c r="P304" s="62"/>
      <c r="Q304" s="62"/>
      <c r="R304" s="62"/>
      <c r="S304" s="62"/>
      <c r="T304" s="62"/>
    </row>
    <row r="305" spans="1:20" x14ac:dyDescent="0.35">
      <c r="A305" s="62"/>
      <c r="B305" s="62"/>
      <c r="C305" s="62"/>
      <c r="D305" s="62"/>
      <c r="E305" s="62"/>
      <c r="F305" s="62"/>
      <c r="G305" s="62"/>
      <c r="H305" s="62"/>
      <c r="I305" s="62"/>
      <c r="J305" s="62"/>
      <c r="K305" s="62"/>
      <c r="N305" s="62"/>
      <c r="O305" s="62"/>
      <c r="P305" s="62"/>
      <c r="Q305" s="62"/>
      <c r="R305" s="62"/>
      <c r="S305" s="62"/>
      <c r="T305" s="62"/>
    </row>
    <row r="306" spans="1:20" x14ac:dyDescent="0.35">
      <c r="A306" s="62"/>
      <c r="B306" s="62"/>
      <c r="C306" s="62"/>
      <c r="D306" s="62"/>
      <c r="E306" s="62"/>
      <c r="F306" s="62"/>
      <c r="G306" s="62"/>
      <c r="H306" s="62"/>
      <c r="I306" s="62"/>
      <c r="J306" s="62"/>
      <c r="K306" s="62"/>
      <c r="N306" s="62"/>
      <c r="O306" s="62"/>
      <c r="P306" s="62"/>
      <c r="Q306" s="62"/>
      <c r="R306" s="62"/>
      <c r="S306" s="62"/>
      <c r="T306" s="62"/>
    </row>
    <row r="307" spans="1:20" x14ac:dyDescent="0.35">
      <c r="A307" s="62"/>
      <c r="B307" s="62"/>
      <c r="C307" s="62"/>
      <c r="D307" s="62"/>
      <c r="E307" s="62"/>
      <c r="F307" s="62"/>
      <c r="G307" s="62"/>
      <c r="H307" s="62"/>
      <c r="I307" s="62"/>
      <c r="J307" s="62"/>
      <c r="K307" s="62"/>
      <c r="N307" s="62"/>
      <c r="O307" s="62"/>
      <c r="P307" s="62"/>
      <c r="Q307" s="62"/>
      <c r="R307" s="62"/>
      <c r="S307" s="62"/>
      <c r="T307" s="62"/>
    </row>
    <row r="308" spans="1:20" x14ac:dyDescent="0.35">
      <c r="A308" s="62"/>
      <c r="B308" s="62"/>
      <c r="C308" s="62"/>
      <c r="D308" s="62"/>
      <c r="E308" s="62"/>
      <c r="F308" s="62"/>
      <c r="G308" s="62"/>
      <c r="H308" s="62"/>
      <c r="I308" s="62"/>
      <c r="J308" s="62"/>
      <c r="K308" s="62"/>
      <c r="N308" s="62"/>
      <c r="O308" s="62"/>
      <c r="P308" s="62"/>
      <c r="Q308" s="62"/>
      <c r="R308" s="62"/>
      <c r="S308" s="62"/>
      <c r="T308" s="62"/>
    </row>
    <row r="309" spans="1:20" x14ac:dyDescent="0.35">
      <c r="A309" s="62"/>
      <c r="B309" s="62"/>
      <c r="C309" s="62"/>
      <c r="D309" s="62"/>
      <c r="E309" s="62"/>
      <c r="F309" s="62"/>
      <c r="G309" s="62"/>
      <c r="H309" s="62"/>
      <c r="I309" s="62"/>
      <c r="J309" s="62"/>
      <c r="K309" s="62"/>
      <c r="N309" s="62"/>
      <c r="O309" s="62"/>
      <c r="P309" s="62"/>
      <c r="Q309" s="62"/>
      <c r="R309" s="62"/>
      <c r="S309" s="62"/>
      <c r="T309" s="62"/>
    </row>
    <row r="310" spans="1:20" x14ac:dyDescent="0.35">
      <c r="A310" s="62"/>
      <c r="B310" s="62"/>
      <c r="C310" s="62"/>
      <c r="D310" s="62"/>
      <c r="E310" s="62"/>
      <c r="F310" s="62"/>
      <c r="G310" s="62"/>
      <c r="H310" s="62"/>
      <c r="I310" s="62"/>
      <c r="J310" s="62"/>
      <c r="K310" s="62"/>
      <c r="N310" s="62"/>
      <c r="O310" s="62"/>
      <c r="P310" s="62"/>
      <c r="Q310" s="62"/>
      <c r="R310" s="62"/>
      <c r="S310" s="62"/>
      <c r="T310" s="62"/>
    </row>
    <row r="311" spans="1:20" x14ac:dyDescent="0.35">
      <c r="A311" s="62"/>
      <c r="B311" s="62"/>
      <c r="C311" s="62"/>
      <c r="D311" s="62"/>
      <c r="E311" s="62"/>
      <c r="F311" s="62"/>
      <c r="G311" s="62"/>
      <c r="H311" s="62"/>
      <c r="I311" s="62"/>
      <c r="J311" s="62"/>
      <c r="K311" s="62"/>
      <c r="N311" s="62"/>
      <c r="O311" s="62"/>
      <c r="P311" s="62"/>
      <c r="Q311" s="62"/>
      <c r="R311" s="62"/>
      <c r="S311" s="62"/>
      <c r="T311" s="62"/>
    </row>
    <row r="312" spans="1:20" x14ac:dyDescent="0.35">
      <c r="A312" s="62"/>
      <c r="B312" s="62"/>
      <c r="C312" s="62"/>
      <c r="D312" s="62"/>
      <c r="E312" s="62"/>
      <c r="F312" s="62"/>
      <c r="G312" s="62"/>
      <c r="H312" s="62"/>
      <c r="I312" s="62"/>
      <c r="J312" s="62"/>
      <c r="K312" s="62"/>
      <c r="N312" s="62"/>
      <c r="O312" s="62"/>
      <c r="P312" s="62"/>
      <c r="Q312" s="62"/>
      <c r="R312" s="62"/>
      <c r="S312" s="62"/>
      <c r="T312" s="62"/>
    </row>
    <row r="313" spans="1:20" x14ac:dyDescent="0.35">
      <c r="A313" s="62"/>
      <c r="B313" s="62"/>
      <c r="C313" s="62"/>
      <c r="D313" s="62"/>
      <c r="E313" s="62"/>
      <c r="F313" s="62"/>
      <c r="G313" s="62"/>
      <c r="H313" s="62"/>
      <c r="I313" s="62"/>
      <c r="J313" s="62"/>
      <c r="K313" s="62"/>
      <c r="N313" s="62"/>
      <c r="O313" s="62"/>
      <c r="P313" s="62"/>
      <c r="Q313" s="62"/>
      <c r="R313" s="62"/>
      <c r="S313" s="62"/>
      <c r="T313" s="62"/>
    </row>
    <row r="314" spans="1:20" x14ac:dyDescent="0.35">
      <c r="A314" s="62"/>
      <c r="B314" s="62"/>
      <c r="C314" s="62"/>
      <c r="D314" s="62"/>
      <c r="E314" s="62"/>
      <c r="F314" s="62"/>
      <c r="G314" s="62"/>
      <c r="H314" s="62"/>
      <c r="I314" s="62"/>
      <c r="J314" s="62"/>
      <c r="K314" s="62"/>
      <c r="N314" s="62"/>
      <c r="O314" s="62"/>
      <c r="P314" s="62"/>
      <c r="Q314" s="62"/>
      <c r="R314" s="62"/>
      <c r="S314" s="62"/>
      <c r="T314" s="62"/>
    </row>
    <row r="315" spans="1:20" x14ac:dyDescent="0.35">
      <c r="A315" s="62"/>
      <c r="B315" s="62"/>
      <c r="C315" s="62"/>
      <c r="D315" s="62"/>
      <c r="E315" s="62"/>
      <c r="F315" s="62"/>
      <c r="G315" s="62"/>
      <c r="H315" s="62"/>
      <c r="I315" s="62"/>
      <c r="J315" s="62"/>
      <c r="K315" s="62"/>
      <c r="N315" s="62"/>
      <c r="O315" s="62"/>
      <c r="P315" s="62"/>
      <c r="Q315" s="62"/>
      <c r="R315" s="62"/>
      <c r="S315" s="62"/>
      <c r="T315" s="62"/>
    </row>
    <row r="316" spans="1:20" x14ac:dyDescent="0.35">
      <c r="A316" s="62"/>
      <c r="B316" s="62"/>
      <c r="C316" s="62"/>
      <c r="D316" s="62"/>
      <c r="E316" s="62"/>
      <c r="F316" s="62"/>
      <c r="G316" s="62"/>
      <c r="H316" s="62"/>
      <c r="I316" s="62"/>
      <c r="J316" s="62"/>
      <c r="K316" s="62"/>
      <c r="N316" s="62"/>
      <c r="O316" s="62"/>
      <c r="P316" s="62"/>
      <c r="Q316" s="62"/>
      <c r="R316" s="62"/>
      <c r="S316" s="62"/>
      <c r="T316" s="62"/>
    </row>
    <row r="317" spans="1:20" x14ac:dyDescent="0.35">
      <c r="A317" s="62"/>
      <c r="B317" s="62"/>
      <c r="C317" s="62"/>
      <c r="D317" s="62"/>
      <c r="E317" s="62"/>
      <c r="F317" s="62"/>
      <c r="G317" s="62"/>
      <c r="H317" s="62"/>
      <c r="I317" s="62"/>
      <c r="J317" s="62"/>
      <c r="K317" s="62"/>
      <c r="N317" s="62"/>
      <c r="O317" s="62"/>
      <c r="P317" s="62"/>
      <c r="Q317" s="62"/>
      <c r="R317" s="62"/>
      <c r="S317" s="62"/>
      <c r="T317" s="62"/>
    </row>
    <row r="318" spans="1:20" x14ac:dyDescent="0.35">
      <c r="A318" s="62"/>
      <c r="B318" s="62"/>
      <c r="C318" s="62"/>
      <c r="D318" s="62"/>
      <c r="E318" s="62"/>
      <c r="F318" s="62"/>
      <c r="G318" s="62"/>
      <c r="H318" s="62"/>
      <c r="I318" s="62"/>
      <c r="J318" s="62"/>
      <c r="K318" s="62"/>
      <c r="N318" s="62"/>
      <c r="O318" s="62"/>
      <c r="P318" s="62"/>
      <c r="Q318" s="62"/>
      <c r="R318" s="62"/>
      <c r="S318" s="62"/>
      <c r="T318" s="62"/>
    </row>
    <row r="319" spans="1:20" x14ac:dyDescent="0.35">
      <c r="A319" s="62"/>
      <c r="B319" s="62"/>
      <c r="C319" s="62"/>
      <c r="D319" s="62"/>
      <c r="E319" s="62"/>
      <c r="F319" s="62"/>
      <c r="G319" s="62"/>
      <c r="H319" s="62"/>
      <c r="I319" s="62"/>
      <c r="J319" s="62"/>
      <c r="K319" s="62"/>
      <c r="N319" s="62"/>
      <c r="O319" s="62"/>
      <c r="P319" s="62"/>
      <c r="Q319" s="62"/>
      <c r="R319" s="62"/>
      <c r="S319" s="62"/>
      <c r="T319" s="62"/>
    </row>
    <row r="320" spans="1:20" x14ac:dyDescent="0.35">
      <c r="A320" s="62"/>
      <c r="B320" s="62"/>
      <c r="C320" s="62"/>
      <c r="D320" s="62"/>
      <c r="E320" s="62"/>
      <c r="F320" s="62"/>
      <c r="G320" s="62"/>
      <c r="H320" s="62"/>
      <c r="I320" s="62"/>
      <c r="J320" s="62"/>
      <c r="K320" s="62"/>
      <c r="N320" s="62"/>
      <c r="O320" s="62"/>
      <c r="P320" s="62"/>
      <c r="Q320" s="62"/>
      <c r="R320" s="62"/>
      <c r="S320" s="62"/>
      <c r="T320" s="62"/>
    </row>
    <row r="321" spans="1:20" x14ac:dyDescent="0.35">
      <c r="A321" s="62"/>
      <c r="B321" s="62"/>
      <c r="C321" s="62"/>
      <c r="D321" s="62"/>
      <c r="E321" s="62"/>
      <c r="F321" s="62"/>
      <c r="G321" s="62"/>
      <c r="H321" s="62"/>
      <c r="I321" s="62"/>
      <c r="J321" s="62"/>
      <c r="K321" s="62"/>
      <c r="N321" s="62"/>
      <c r="O321" s="62"/>
      <c r="P321" s="62"/>
      <c r="Q321" s="62"/>
      <c r="R321" s="62"/>
      <c r="S321" s="62"/>
      <c r="T321" s="62"/>
    </row>
    <row r="322" spans="1:20" x14ac:dyDescent="0.35">
      <c r="A322" s="62"/>
      <c r="B322" s="62"/>
      <c r="C322" s="62"/>
      <c r="D322" s="62"/>
      <c r="E322" s="62"/>
      <c r="F322" s="62"/>
      <c r="G322" s="62"/>
      <c r="H322" s="62"/>
      <c r="I322" s="62"/>
      <c r="J322" s="62"/>
      <c r="K322" s="62"/>
      <c r="N322" s="62"/>
      <c r="O322" s="62"/>
      <c r="P322" s="62"/>
      <c r="Q322" s="62"/>
      <c r="R322" s="62"/>
      <c r="S322" s="62"/>
      <c r="T322" s="62"/>
    </row>
    <row r="323" spans="1:20" x14ac:dyDescent="0.35">
      <c r="A323" s="62"/>
      <c r="H323" s="62"/>
      <c r="I323" s="62"/>
      <c r="J323" s="62"/>
      <c r="K323" s="62"/>
      <c r="N323" s="62"/>
      <c r="S323" s="62"/>
      <c r="T323" s="62"/>
    </row>
  </sheetData>
  <mergeCells count="84">
    <mergeCell ref="H56:K56"/>
    <mergeCell ref="B160:C160"/>
    <mergeCell ref="D160:E160"/>
    <mergeCell ref="F160:G160"/>
    <mergeCell ref="H160:K160"/>
    <mergeCell ref="B107:C107"/>
    <mergeCell ref="D107:E107"/>
    <mergeCell ref="F107:G107"/>
    <mergeCell ref="H107:K107"/>
    <mergeCell ref="B157:G157"/>
    <mergeCell ref="B159:C159"/>
    <mergeCell ref="D159:E159"/>
    <mergeCell ref="F159:G159"/>
    <mergeCell ref="H159:K159"/>
    <mergeCell ref="B106:C106"/>
    <mergeCell ref="D106:E106"/>
    <mergeCell ref="H161:I161"/>
    <mergeCell ref="J161:K161"/>
    <mergeCell ref="H108:I108"/>
    <mergeCell ref="J108:K108"/>
    <mergeCell ref="H58:I58"/>
    <mergeCell ref="J58:K58"/>
    <mergeCell ref="H106:K106"/>
    <mergeCell ref="F106:G106"/>
    <mergeCell ref="B54:G54"/>
    <mergeCell ref="B57:C57"/>
    <mergeCell ref="D57:E57"/>
    <mergeCell ref="F57:G57"/>
    <mergeCell ref="D56:E56"/>
    <mergeCell ref="F56:G56"/>
    <mergeCell ref="B56:C56"/>
    <mergeCell ref="O1:R1"/>
    <mergeCell ref="O3:P3"/>
    <mergeCell ref="Q3:R3"/>
    <mergeCell ref="B1:G1"/>
    <mergeCell ref="B104:G104"/>
    <mergeCell ref="B3:C3"/>
    <mergeCell ref="D3:E3"/>
    <mergeCell ref="F3:G3"/>
    <mergeCell ref="B4:C4"/>
    <mergeCell ref="D4:E4"/>
    <mergeCell ref="F4:G4"/>
    <mergeCell ref="H3:K3"/>
    <mergeCell ref="H5:I5"/>
    <mergeCell ref="J5:K5"/>
    <mergeCell ref="H57:K57"/>
    <mergeCell ref="H4:K4"/>
    <mergeCell ref="O54:R54"/>
    <mergeCell ref="O56:P56"/>
    <mergeCell ref="Q56:R56"/>
    <mergeCell ref="S56:T56"/>
    <mergeCell ref="O4:P4"/>
    <mergeCell ref="Q4:R4"/>
    <mergeCell ref="O5:P5"/>
    <mergeCell ref="Q5:R5"/>
    <mergeCell ref="O57:P57"/>
    <mergeCell ref="Q57:R57"/>
    <mergeCell ref="S57:T57"/>
    <mergeCell ref="O58:P58"/>
    <mergeCell ref="Q58:R58"/>
    <mergeCell ref="S58:T58"/>
    <mergeCell ref="O161:P161"/>
    <mergeCell ref="Q161:R161"/>
    <mergeCell ref="S161:T161"/>
    <mergeCell ref="O157:R157"/>
    <mergeCell ref="O159:P159"/>
    <mergeCell ref="Q159:R159"/>
    <mergeCell ref="S159:T159"/>
    <mergeCell ref="S3:T3"/>
    <mergeCell ref="S4:T4"/>
    <mergeCell ref="S5:T5"/>
    <mergeCell ref="O160:P160"/>
    <mergeCell ref="Q160:R160"/>
    <mergeCell ref="S160:T160"/>
    <mergeCell ref="O107:P107"/>
    <mergeCell ref="Q107:R107"/>
    <mergeCell ref="S107:T107"/>
    <mergeCell ref="O108:P108"/>
    <mergeCell ref="Q108:R108"/>
    <mergeCell ref="S108:T108"/>
    <mergeCell ref="O104:R104"/>
    <mergeCell ref="O106:P106"/>
    <mergeCell ref="Q106:R106"/>
    <mergeCell ref="S106:T106"/>
  </mergeCells>
  <phoneticPr fontId="2" type="noConversion"/>
  <printOptions horizontalCentered="1"/>
  <pageMargins left="0.1" right="0.1" top="0.25" bottom="0" header="0" footer="0"/>
  <pageSetup scale="47" orientation="portrait" r:id="rId1"/>
  <headerFooter alignWithMargins="0"/>
  <rowBreaks count="3" manualBreakCount="3">
    <brk id="53" max="16383" man="1"/>
    <brk id="103" max="16383" man="1"/>
    <brk id="1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detail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Anis</dc:creator>
  <cp:lastModifiedBy>trade</cp:lastModifiedBy>
  <cp:lastPrinted>2022-05-31T06:16:18Z</cp:lastPrinted>
  <dcterms:created xsi:type="dcterms:W3CDTF">2006-10-13T05:00:31Z</dcterms:created>
  <dcterms:modified xsi:type="dcterms:W3CDTF">2025-11-01T04:34:51Z</dcterms:modified>
</cp:coreProperties>
</file>