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PBS\SERVICES DATA\Services_May,2026\"/>
    </mc:Choice>
  </mc:AlternateContent>
  <xr:revisionPtr revIDLastSave="0" documentId="13_ncr:1_{6D64D1E6-7779-4A02-B8AF-10B9FA88AA78}" xr6:coauthVersionLast="38" xr6:coauthVersionMax="47" xr10:uidLastSave="{00000000-0000-0000-0000-000000000000}"/>
  <bookViews>
    <workbookView xWindow="0" yWindow="0" windowWidth="19200" windowHeight="6720" xr2:uid="{00000000-000D-0000-FFFF-FFFF00000000}"/>
  </bookViews>
  <sheets>
    <sheet name="summary" sheetId="3" r:id="rId1"/>
    <sheet name="detail" sheetId="2" r:id="rId2"/>
  </sheets>
  <definedNames>
    <definedName name="_xlnm.Print_Area" localSheetId="0">summary!$A$1:$H$85</definedName>
  </definedNames>
  <calcPr calcId="179021"/>
</workbook>
</file>

<file path=xl/calcChain.xml><?xml version="1.0" encoding="utf-8"?>
<calcChain xmlns="http://schemas.openxmlformats.org/spreadsheetml/2006/main">
  <c r="R201" i="2" l="1"/>
  <c r="Q201" i="2"/>
  <c r="P201" i="2"/>
  <c r="O201" i="2"/>
  <c r="R197" i="2"/>
  <c r="Q197" i="2"/>
  <c r="P197" i="2"/>
  <c r="O197" i="2"/>
  <c r="R196" i="2"/>
  <c r="Q196" i="2"/>
  <c r="P196" i="2"/>
  <c r="O196" i="2"/>
  <c r="R184" i="2"/>
  <c r="Q184" i="2"/>
  <c r="P184" i="2"/>
  <c r="O184" i="2"/>
  <c r="R183" i="2"/>
  <c r="R181" i="2" s="1"/>
  <c r="Q183" i="2"/>
  <c r="Q181" i="2" s="1"/>
  <c r="P183" i="2"/>
  <c r="P181" i="2" s="1"/>
  <c r="O183" i="2"/>
  <c r="O181" i="2" s="1"/>
  <c r="R178" i="2"/>
  <c r="Q178" i="2"/>
  <c r="P178" i="2"/>
  <c r="O178" i="2"/>
  <c r="R171" i="2"/>
  <c r="Q171" i="2"/>
  <c r="P171" i="2"/>
  <c r="P167" i="2" s="1"/>
  <c r="O171" i="2"/>
  <c r="R168" i="2"/>
  <c r="R167" i="2" s="1"/>
  <c r="Q168" i="2"/>
  <c r="Q167" i="2" s="1"/>
  <c r="P168" i="2"/>
  <c r="O168" i="2"/>
  <c r="O167" i="2"/>
  <c r="R163" i="2"/>
  <c r="Q163" i="2"/>
  <c r="P163" i="2"/>
  <c r="O163" i="2"/>
  <c r="R149" i="2"/>
  <c r="Q149" i="2"/>
  <c r="P149" i="2"/>
  <c r="O149" i="2"/>
  <c r="R148" i="2"/>
  <c r="Q148" i="2"/>
  <c r="P148" i="2"/>
  <c r="O148" i="2"/>
  <c r="R145" i="2"/>
  <c r="Q145" i="2"/>
  <c r="P145" i="2"/>
  <c r="O145" i="2"/>
  <c r="R142" i="2"/>
  <c r="Q142" i="2"/>
  <c r="P142" i="2"/>
  <c r="O142" i="2"/>
  <c r="R139" i="2"/>
  <c r="Q139" i="2"/>
  <c r="Q135" i="2" s="1"/>
  <c r="P139" i="2"/>
  <c r="P135" i="2" s="1"/>
  <c r="O139" i="2"/>
  <c r="O135" i="2" s="1"/>
  <c r="R136" i="2"/>
  <c r="Q136" i="2"/>
  <c r="P136" i="2"/>
  <c r="O136" i="2"/>
  <c r="R135" i="2"/>
  <c r="R128" i="2"/>
  <c r="Q128" i="2"/>
  <c r="P128" i="2"/>
  <c r="O128" i="2"/>
  <c r="R124" i="2"/>
  <c r="Q124" i="2"/>
  <c r="P124" i="2"/>
  <c r="O124" i="2"/>
  <c r="R120" i="2"/>
  <c r="Q120" i="2"/>
  <c r="P120" i="2"/>
  <c r="P115" i="2" s="1"/>
  <c r="O120" i="2"/>
  <c r="O115" i="2" s="1"/>
  <c r="R116" i="2"/>
  <c r="Q116" i="2"/>
  <c r="P116" i="2"/>
  <c r="O116" i="2"/>
  <c r="R115" i="2"/>
  <c r="Q115" i="2"/>
  <c r="R111" i="2"/>
  <c r="Q111" i="2"/>
  <c r="P111" i="2"/>
  <c r="O111" i="2"/>
  <c r="S152" i="2"/>
  <c r="S140" i="2"/>
  <c r="S137" i="2"/>
  <c r="S134" i="2"/>
  <c r="S133" i="2"/>
  <c r="S132" i="2"/>
  <c r="S130" i="2"/>
  <c r="S129" i="2"/>
  <c r="S126" i="2"/>
  <c r="S125" i="2"/>
  <c r="S122" i="2"/>
  <c r="S112" i="2"/>
  <c r="G201" i="2"/>
  <c r="F201" i="2"/>
  <c r="E201" i="2"/>
  <c r="D201" i="2"/>
  <c r="C201" i="2"/>
  <c r="B201" i="2"/>
  <c r="G197" i="2"/>
  <c r="F197" i="2"/>
  <c r="E197" i="2"/>
  <c r="E196" i="2" s="1"/>
  <c r="D197" i="2"/>
  <c r="D196" i="2" s="1"/>
  <c r="C197" i="2"/>
  <c r="B197" i="2"/>
  <c r="G196" i="2"/>
  <c r="F196" i="2"/>
  <c r="C196" i="2"/>
  <c r="B196" i="2"/>
  <c r="G184" i="2"/>
  <c r="F184" i="2"/>
  <c r="E184" i="2"/>
  <c r="D184" i="2"/>
  <c r="C184" i="2"/>
  <c r="C183" i="2" s="1"/>
  <c r="C181" i="2" s="1"/>
  <c r="B184" i="2"/>
  <c r="B183" i="2" s="1"/>
  <c r="B181" i="2" s="1"/>
  <c r="G183" i="2"/>
  <c r="G181" i="2" s="1"/>
  <c r="F183" i="2"/>
  <c r="F181" i="2" s="1"/>
  <c r="E183" i="2"/>
  <c r="D183" i="2"/>
  <c r="D181" i="2" s="1"/>
  <c r="E181" i="2"/>
  <c r="G178" i="2"/>
  <c r="G167" i="2" s="1"/>
  <c r="F178" i="2"/>
  <c r="F167" i="2" s="1"/>
  <c r="E178" i="2"/>
  <c r="D178" i="2"/>
  <c r="C178" i="2"/>
  <c r="B178" i="2"/>
  <c r="G171" i="2"/>
  <c r="F171" i="2"/>
  <c r="E171" i="2"/>
  <c r="D171" i="2"/>
  <c r="C171" i="2"/>
  <c r="B171" i="2"/>
  <c r="G168" i="2"/>
  <c r="F168" i="2"/>
  <c r="E168" i="2"/>
  <c r="D168" i="2"/>
  <c r="C168" i="2"/>
  <c r="C167" i="2" s="1"/>
  <c r="B168" i="2"/>
  <c r="G163" i="2"/>
  <c r="F163" i="2"/>
  <c r="E163" i="2"/>
  <c r="D163" i="2"/>
  <c r="C163" i="2"/>
  <c r="B163" i="2"/>
  <c r="G149" i="2"/>
  <c r="F149" i="2"/>
  <c r="E149" i="2"/>
  <c r="D149" i="2"/>
  <c r="D148" i="2" s="1"/>
  <c r="C149" i="2"/>
  <c r="C148" i="2" s="1"/>
  <c r="B149" i="2"/>
  <c r="B148" i="2" s="1"/>
  <c r="G148" i="2"/>
  <c r="F148" i="2"/>
  <c r="E148" i="2"/>
  <c r="G145" i="2"/>
  <c r="F145" i="2"/>
  <c r="E145" i="2"/>
  <c r="D145" i="2"/>
  <c r="C145" i="2"/>
  <c r="B145" i="2"/>
  <c r="G142" i="2"/>
  <c r="F142" i="2"/>
  <c r="E142" i="2"/>
  <c r="D142" i="2"/>
  <c r="D139" i="2" s="1"/>
  <c r="C142" i="2"/>
  <c r="C139" i="2" s="1"/>
  <c r="B142" i="2"/>
  <c r="B139" i="2" s="1"/>
  <c r="G139" i="2"/>
  <c r="G135" i="2" s="1"/>
  <c r="F139" i="2"/>
  <c r="F135" i="2" s="1"/>
  <c r="E139" i="2"/>
  <c r="G136" i="2"/>
  <c r="F136" i="2"/>
  <c r="E136" i="2"/>
  <c r="D136" i="2"/>
  <c r="C136" i="2"/>
  <c r="B136" i="2"/>
  <c r="E135" i="2"/>
  <c r="G128" i="2"/>
  <c r="F128" i="2"/>
  <c r="E128" i="2"/>
  <c r="D128" i="2"/>
  <c r="C128" i="2"/>
  <c r="C115" i="2" s="1"/>
  <c r="B128" i="2"/>
  <c r="B115" i="2" s="1"/>
  <c r="G124" i="2"/>
  <c r="F124" i="2"/>
  <c r="F115" i="2" s="1"/>
  <c r="E124" i="2"/>
  <c r="D124" i="2"/>
  <c r="C124" i="2"/>
  <c r="B124" i="2"/>
  <c r="G120" i="2"/>
  <c r="F120" i="2"/>
  <c r="E120" i="2"/>
  <c r="D120" i="2"/>
  <c r="C120" i="2"/>
  <c r="B120" i="2"/>
  <c r="G116" i="2"/>
  <c r="G115" i="2" s="1"/>
  <c r="F116" i="2"/>
  <c r="E116" i="2"/>
  <c r="D116" i="2"/>
  <c r="C116" i="2"/>
  <c r="B116" i="2"/>
  <c r="E115" i="2"/>
  <c r="G111" i="2"/>
  <c r="F111" i="2"/>
  <c r="E111" i="2"/>
  <c r="D111" i="2"/>
  <c r="C111" i="2"/>
  <c r="B111" i="2"/>
  <c r="R98" i="2"/>
  <c r="Q98" i="2"/>
  <c r="P98" i="2"/>
  <c r="O98" i="2"/>
  <c r="R94" i="2"/>
  <c r="R93" i="2" s="1"/>
  <c r="Q94" i="2"/>
  <c r="Q93" i="2" s="1"/>
  <c r="P94" i="2"/>
  <c r="O94" i="2"/>
  <c r="P93" i="2"/>
  <c r="O93" i="2"/>
  <c r="R81" i="2"/>
  <c r="Q81" i="2"/>
  <c r="P81" i="2"/>
  <c r="O81" i="2"/>
  <c r="R80" i="2"/>
  <c r="R78" i="2" s="1"/>
  <c r="Q80" i="2"/>
  <c r="Q78" i="2" s="1"/>
  <c r="P80" i="2"/>
  <c r="P78" i="2" s="1"/>
  <c r="O80" i="2"/>
  <c r="O78" i="2" s="1"/>
  <c r="R75" i="2"/>
  <c r="R64" i="2" s="1"/>
  <c r="Q75" i="2"/>
  <c r="Q64" i="2" s="1"/>
  <c r="P75" i="2"/>
  <c r="O75" i="2"/>
  <c r="R68" i="2"/>
  <c r="Q68" i="2"/>
  <c r="P68" i="2"/>
  <c r="O68" i="2"/>
  <c r="R65" i="2"/>
  <c r="Q65" i="2"/>
  <c r="P65" i="2"/>
  <c r="O65" i="2"/>
  <c r="P64" i="2"/>
  <c r="O64" i="2"/>
  <c r="R60" i="2"/>
  <c r="Q60" i="2"/>
  <c r="P60" i="2"/>
  <c r="O60" i="2"/>
  <c r="R46" i="2"/>
  <c r="Q46" i="2"/>
  <c r="P46" i="2"/>
  <c r="O46" i="2"/>
  <c r="R45" i="2"/>
  <c r="Q45" i="2"/>
  <c r="P45" i="2"/>
  <c r="O45" i="2"/>
  <c r="R42" i="2"/>
  <c r="Q42" i="2"/>
  <c r="P42" i="2"/>
  <c r="O42" i="2"/>
  <c r="R39" i="2"/>
  <c r="Q39" i="2"/>
  <c r="P39" i="2"/>
  <c r="O39" i="2"/>
  <c r="R36" i="2"/>
  <c r="Q36" i="2"/>
  <c r="Q32" i="2" s="1"/>
  <c r="P36" i="2"/>
  <c r="P32" i="2" s="1"/>
  <c r="O36" i="2"/>
  <c r="O32" i="2" s="1"/>
  <c r="R33" i="2"/>
  <c r="Q33" i="2"/>
  <c r="P33" i="2"/>
  <c r="O33" i="2"/>
  <c r="R32" i="2"/>
  <c r="R25" i="2"/>
  <c r="Q25" i="2"/>
  <c r="P25" i="2"/>
  <c r="O25" i="2"/>
  <c r="R21" i="2"/>
  <c r="Q21" i="2"/>
  <c r="P21" i="2"/>
  <c r="O21" i="2"/>
  <c r="R17" i="2"/>
  <c r="Q17" i="2"/>
  <c r="P17" i="2"/>
  <c r="O17" i="2"/>
  <c r="O12" i="2" s="1"/>
  <c r="R13" i="2"/>
  <c r="Q13" i="2"/>
  <c r="P13" i="2"/>
  <c r="O13" i="2"/>
  <c r="R12" i="2"/>
  <c r="Q12" i="2"/>
  <c r="P12" i="2"/>
  <c r="R8" i="2"/>
  <c r="Q8" i="2"/>
  <c r="P8" i="2"/>
  <c r="O8" i="2"/>
  <c r="G98" i="2"/>
  <c r="F98" i="2"/>
  <c r="E98" i="2"/>
  <c r="D98" i="2"/>
  <c r="C98" i="2"/>
  <c r="B98" i="2"/>
  <c r="G94" i="2"/>
  <c r="F94" i="2"/>
  <c r="E94" i="2"/>
  <c r="E93" i="2" s="1"/>
  <c r="D94" i="2"/>
  <c r="D93" i="2" s="1"/>
  <c r="C94" i="2"/>
  <c r="C93" i="2" s="1"/>
  <c r="B94" i="2"/>
  <c r="B93" i="2" s="1"/>
  <c r="G93" i="2"/>
  <c r="F93" i="2"/>
  <c r="G81" i="2"/>
  <c r="F81" i="2"/>
  <c r="E81" i="2"/>
  <c r="E80" i="2" s="1"/>
  <c r="E78" i="2" s="1"/>
  <c r="D81" i="2"/>
  <c r="C81" i="2"/>
  <c r="C80" i="2" s="1"/>
  <c r="C78" i="2" s="1"/>
  <c r="B81" i="2"/>
  <c r="B80" i="2" s="1"/>
  <c r="B78" i="2" s="1"/>
  <c r="G80" i="2"/>
  <c r="G78" i="2" s="1"/>
  <c r="F80" i="2"/>
  <c r="F78" i="2" s="1"/>
  <c r="D80" i="2"/>
  <c r="D78" i="2"/>
  <c r="G75" i="2"/>
  <c r="G64" i="2" s="1"/>
  <c r="F75" i="2"/>
  <c r="E75" i="2"/>
  <c r="D75" i="2"/>
  <c r="C75" i="2"/>
  <c r="B75" i="2"/>
  <c r="G68" i="2"/>
  <c r="F68" i="2"/>
  <c r="E68" i="2"/>
  <c r="D68" i="2"/>
  <c r="C68" i="2"/>
  <c r="B68" i="2"/>
  <c r="G65" i="2"/>
  <c r="F65" i="2"/>
  <c r="E65" i="2"/>
  <c r="D65" i="2"/>
  <c r="C65" i="2"/>
  <c r="B65" i="2"/>
  <c r="F64" i="2"/>
  <c r="E64" i="2"/>
  <c r="D64" i="2"/>
  <c r="G60" i="2"/>
  <c r="F60" i="2"/>
  <c r="E60" i="2"/>
  <c r="D60" i="2"/>
  <c r="C60" i="2"/>
  <c r="B60" i="2"/>
  <c r="G46" i="2"/>
  <c r="G45" i="2" s="1"/>
  <c r="F46" i="2"/>
  <c r="E46" i="2"/>
  <c r="D46" i="2"/>
  <c r="C46" i="2"/>
  <c r="C45" i="2" s="1"/>
  <c r="B46" i="2"/>
  <c r="B45" i="2" s="1"/>
  <c r="F45" i="2"/>
  <c r="E45" i="2"/>
  <c r="D45" i="2"/>
  <c r="G42" i="2"/>
  <c r="F42" i="2"/>
  <c r="E42" i="2"/>
  <c r="D42" i="2"/>
  <c r="C42" i="2"/>
  <c r="B42" i="2"/>
  <c r="G39" i="2"/>
  <c r="F39" i="2"/>
  <c r="E39" i="2"/>
  <c r="E36" i="2" s="1"/>
  <c r="E32" i="2" s="1"/>
  <c r="D39" i="2"/>
  <c r="D36" i="2" s="1"/>
  <c r="D32" i="2" s="1"/>
  <c r="C39" i="2"/>
  <c r="C36" i="2" s="1"/>
  <c r="B39" i="2"/>
  <c r="B36" i="2" s="1"/>
  <c r="G36" i="2"/>
  <c r="G32" i="2" s="1"/>
  <c r="F36" i="2"/>
  <c r="F32" i="2" s="1"/>
  <c r="G33" i="2"/>
  <c r="F33" i="2"/>
  <c r="E33" i="2"/>
  <c r="D33" i="2"/>
  <c r="C33" i="2"/>
  <c r="B33" i="2"/>
  <c r="G25" i="2"/>
  <c r="F25" i="2"/>
  <c r="E25" i="2"/>
  <c r="D25" i="2"/>
  <c r="C25" i="2"/>
  <c r="B25" i="2"/>
  <c r="G21" i="2"/>
  <c r="F21" i="2"/>
  <c r="E21" i="2"/>
  <c r="D21" i="2"/>
  <c r="C21" i="2"/>
  <c r="B21" i="2"/>
  <c r="G17" i="2"/>
  <c r="F17" i="2"/>
  <c r="E17" i="2"/>
  <c r="D17" i="2"/>
  <c r="C17" i="2"/>
  <c r="B17" i="2"/>
  <c r="H17" i="2" s="1"/>
  <c r="G13" i="2"/>
  <c r="F13" i="2"/>
  <c r="E13" i="2"/>
  <c r="D13" i="2"/>
  <c r="C13" i="2"/>
  <c r="B13" i="2"/>
  <c r="G12" i="2"/>
  <c r="F12" i="2"/>
  <c r="E12" i="2"/>
  <c r="G8" i="2"/>
  <c r="F8" i="2"/>
  <c r="E8" i="2"/>
  <c r="D8" i="2"/>
  <c r="C8" i="2"/>
  <c r="B8" i="2"/>
  <c r="S153" i="2"/>
  <c r="S144" i="2"/>
  <c r="S121" i="2"/>
  <c r="S117" i="2"/>
  <c r="S113" i="2"/>
  <c r="J11" i="2"/>
  <c r="H10" i="2"/>
  <c r="H9" i="2"/>
  <c r="S155" i="2"/>
  <c r="S151" i="2"/>
  <c r="S143" i="2"/>
  <c r="S123" i="2"/>
  <c r="S131" i="2"/>
  <c r="S141" i="2"/>
  <c r="S118" i="2"/>
  <c r="S114" i="2"/>
  <c r="S119" i="2"/>
  <c r="S127" i="2"/>
  <c r="S138" i="2"/>
  <c r="S146" i="2"/>
  <c r="S147" i="2"/>
  <c r="S150" i="2"/>
  <c r="S154" i="2"/>
  <c r="I11" i="2"/>
  <c r="Q110" i="2" l="1"/>
  <c r="O110" i="2"/>
  <c r="P110" i="2"/>
  <c r="R110" i="2"/>
  <c r="B167" i="2"/>
  <c r="D167" i="2"/>
  <c r="E167" i="2"/>
  <c r="C135" i="2"/>
  <c r="D135" i="2"/>
  <c r="B135" i="2"/>
  <c r="B110" i="2" s="1"/>
  <c r="G110" i="2"/>
  <c r="F110" i="2"/>
  <c r="C110" i="2"/>
  <c r="D115" i="2"/>
  <c r="D110" i="2" s="1"/>
  <c r="E110" i="2"/>
  <c r="P7" i="2"/>
  <c r="Q7" i="2"/>
  <c r="R7" i="2"/>
  <c r="O7" i="2"/>
  <c r="B64" i="2"/>
  <c r="C64" i="2"/>
  <c r="B32" i="2"/>
  <c r="E7" i="2"/>
  <c r="C32" i="2"/>
  <c r="F7" i="2"/>
  <c r="G7" i="2"/>
  <c r="B12" i="2"/>
  <c r="B7" i="2" s="1"/>
  <c r="C12" i="2"/>
  <c r="C7" i="2" s="1"/>
  <c r="D12" i="2"/>
  <c r="D7" i="2"/>
  <c r="H11" i="2"/>
  <c r="S120" i="2"/>
  <c r="S124" i="2"/>
  <c r="S136" i="2"/>
  <c r="S145" i="2"/>
  <c r="S128" i="2"/>
  <c r="S135" i="2"/>
  <c r="S139" i="2"/>
  <c r="S142" i="2"/>
  <c r="H13" i="2"/>
  <c r="S149" i="2"/>
  <c r="S116" i="2"/>
  <c r="S148" i="2"/>
  <c r="S111" i="2"/>
  <c r="H8" i="2"/>
  <c r="S110" i="2" l="1"/>
  <c r="S115" i="2"/>
  <c r="H7" i="2" l="1"/>
  <c r="D68" i="3"/>
  <c r="E68" i="3"/>
  <c r="B70" i="3"/>
  <c r="B71" i="3"/>
  <c r="C71" i="3"/>
  <c r="D71" i="3"/>
  <c r="E71" i="3"/>
  <c r="D72" i="3"/>
  <c r="E72" i="3"/>
  <c r="B73" i="3"/>
  <c r="D73" i="3"/>
  <c r="S177" i="2"/>
  <c r="J163" i="2"/>
  <c r="K163" i="2"/>
  <c r="H167" i="2"/>
  <c r="K167" i="2"/>
  <c r="H168" i="2"/>
  <c r="K168" i="2"/>
  <c r="I167" i="2"/>
  <c r="K171" i="2"/>
  <c r="H171" i="2"/>
  <c r="J171" i="2"/>
  <c r="J178" i="2"/>
  <c r="K178" i="2"/>
  <c r="D37" i="3"/>
  <c r="E37" i="3"/>
  <c r="I184" i="2"/>
  <c r="D38" i="3"/>
  <c r="B39" i="3"/>
  <c r="I201" i="2"/>
  <c r="H201" i="2"/>
  <c r="E39" i="3"/>
  <c r="H203" i="2"/>
  <c r="J202" i="2"/>
  <c r="H202" i="2"/>
  <c r="J200" i="2"/>
  <c r="H197" i="2"/>
  <c r="H194" i="2"/>
  <c r="H192" i="2"/>
  <c r="J191" i="2"/>
  <c r="H190" i="2"/>
  <c r="J189" i="2"/>
  <c r="H186" i="2"/>
  <c r="H184" i="2"/>
  <c r="H182" i="2"/>
  <c r="H178" i="2"/>
  <c r="H176" i="2"/>
  <c r="J175" i="2"/>
  <c r="H174" i="2"/>
  <c r="J173" i="2"/>
  <c r="H170" i="2"/>
  <c r="H166" i="2"/>
  <c r="J165" i="2"/>
  <c r="C65" i="3"/>
  <c r="D65" i="3"/>
  <c r="E65" i="3"/>
  <c r="E66" i="3"/>
  <c r="B67" i="3"/>
  <c r="C67" i="3"/>
  <c r="D67" i="3"/>
  <c r="E67" i="3"/>
  <c r="I120" i="2"/>
  <c r="J120" i="2"/>
  <c r="K120" i="2"/>
  <c r="K124" i="2"/>
  <c r="J128" i="2"/>
  <c r="I128" i="2"/>
  <c r="I136" i="2"/>
  <c r="J139" i="2"/>
  <c r="K142" i="2"/>
  <c r="K145" i="2"/>
  <c r="H145" i="2"/>
  <c r="I145" i="2"/>
  <c r="J145" i="2"/>
  <c r="H148" i="2"/>
  <c r="I149" i="2"/>
  <c r="J154" i="2"/>
  <c r="H153" i="2"/>
  <c r="H151" i="2"/>
  <c r="J150" i="2"/>
  <c r="J146" i="2"/>
  <c r="H143" i="2"/>
  <c r="J142" i="2"/>
  <c r="H141" i="2"/>
  <c r="J140" i="2"/>
  <c r="J138" i="2"/>
  <c r="H137" i="2"/>
  <c r="J134" i="2"/>
  <c r="H133" i="2"/>
  <c r="J132" i="2"/>
  <c r="J130" i="2"/>
  <c r="H129" i="2"/>
  <c r="H127" i="2"/>
  <c r="J126" i="2"/>
  <c r="H125" i="2"/>
  <c r="J122" i="2"/>
  <c r="H121" i="2"/>
  <c r="H119" i="2"/>
  <c r="J118" i="2"/>
  <c r="H117" i="2"/>
  <c r="J114" i="2"/>
  <c r="H113" i="2"/>
  <c r="E57" i="3"/>
  <c r="C57" i="3"/>
  <c r="C58" i="3"/>
  <c r="E58" i="3"/>
  <c r="C59" i="3"/>
  <c r="E59" i="3"/>
  <c r="K64" i="2"/>
  <c r="K65" i="2"/>
  <c r="K68" i="2"/>
  <c r="K81" i="2"/>
  <c r="I94" i="2"/>
  <c r="I98" i="2"/>
  <c r="D52" i="3"/>
  <c r="B52" i="3"/>
  <c r="C52" i="3"/>
  <c r="C53" i="3"/>
  <c r="D53" i="3"/>
  <c r="E53" i="3"/>
  <c r="B54" i="3"/>
  <c r="C54" i="3"/>
  <c r="D54" i="3"/>
  <c r="E54" i="3"/>
  <c r="K8" i="2"/>
  <c r="K13" i="2"/>
  <c r="K17" i="2"/>
  <c r="I36" i="2"/>
  <c r="K42" i="2"/>
  <c r="H45" i="2"/>
  <c r="J45" i="2"/>
  <c r="H18" i="2"/>
  <c r="K204" i="2"/>
  <c r="J204" i="2"/>
  <c r="I204" i="2"/>
  <c r="H204" i="2"/>
  <c r="I203" i="2"/>
  <c r="K202" i="2"/>
  <c r="I202" i="2"/>
  <c r="K200" i="2"/>
  <c r="I200" i="2"/>
  <c r="K199" i="2"/>
  <c r="J199" i="2"/>
  <c r="I199" i="2"/>
  <c r="H199" i="2"/>
  <c r="I198" i="2"/>
  <c r="H198" i="2"/>
  <c r="K195" i="2"/>
  <c r="J195" i="2"/>
  <c r="I195" i="2"/>
  <c r="H195" i="2"/>
  <c r="K194" i="2"/>
  <c r="J194" i="2"/>
  <c r="I194" i="2"/>
  <c r="K193" i="2"/>
  <c r="J193" i="2"/>
  <c r="I193" i="2"/>
  <c r="H193" i="2"/>
  <c r="K192" i="2"/>
  <c r="J192" i="2"/>
  <c r="I192" i="2"/>
  <c r="K191" i="2"/>
  <c r="I191" i="2"/>
  <c r="H191" i="2"/>
  <c r="K190" i="2"/>
  <c r="J190" i="2"/>
  <c r="I190" i="2"/>
  <c r="K189" i="2"/>
  <c r="I189" i="2"/>
  <c r="K188" i="2"/>
  <c r="J188" i="2"/>
  <c r="I188" i="2"/>
  <c r="H188" i="2"/>
  <c r="K187" i="2"/>
  <c r="J187" i="2"/>
  <c r="I187" i="2"/>
  <c r="H187" i="2"/>
  <c r="K186" i="2"/>
  <c r="J186" i="2"/>
  <c r="I186" i="2"/>
  <c r="K185" i="2"/>
  <c r="J185" i="2"/>
  <c r="I185" i="2"/>
  <c r="H185" i="2"/>
  <c r="K184" i="2"/>
  <c r="K182" i="2"/>
  <c r="J182" i="2"/>
  <c r="I182" i="2"/>
  <c r="K180" i="2"/>
  <c r="J180" i="2"/>
  <c r="I180" i="2"/>
  <c r="H180" i="2"/>
  <c r="K179" i="2"/>
  <c r="J179" i="2"/>
  <c r="I179" i="2"/>
  <c r="H179" i="2"/>
  <c r="I178" i="2"/>
  <c r="K177" i="2"/>
  <c r="J177" i="2"/>
  <c r="I177" i="2"/>
  <c r="H177" i="2"/>
  <c r="K176" i="2"/>
  <c r="J176" i="2"/>
  <c r="I176" i="2"/>
  <c r="K175" i="2"/>
  <c r="I175" i="2"/>
  <c r="H175" i="2"/>
  <c r="I174" i="2"/>
  <c r="K173" i="2"/>
  <c r="I173" i="2"/>
  <c r="K172" i="2"/>
  <c r="J172" i="2"/>
  <c r="I172" i="2"/>
  <c r="H172" i="2"/>
  <c r="K170" i="2"/>
  <c r="J170" i="2"/>
  <c r="I170" i="2"/>
  <c r="K169" i="2"/>
  <c r="J169" i="2"/>
  <c r="I169" i="2"/>
  <c r="H169" i="2"/>
  <c r="J168" i="2"/>
  <c r="K166" i="2"/>
  <c r="J166" i="2"/>
  <c r="I166" i="2"/>
  <c r="K165" i="2"/>
  <c r="I165" i="2"/>
  <c r="K164" i="2"/>
  <c r="J164" i="2"/>
  <c r="I164" i="2"/>
  <c r="H164" i="2"/>
  <c r="I163" i="2"/>
  <c r="H163" i="2"/>
  <c r="K155" i="2"/>
  <c r="J155" i="2"/>
  <c r="I155" i="2"/>
  <c r="H155" i="2"/>
  <c r="K154" i="2"/>
  <c r="I154" i="2"/>
  <c r="H154" i="2"/>
  <c r="K153" i="2"/>
  <c r="J153" i="2"/>
  <c r="I153" i="2"/>
  <c r="K152" i="2"/>
  <c r="J152" i="2"/>
  <c r="I152" i="2"/>
  <c r="H152" i="2"/>
  <c r="K151" i="2"/>
  <c r="J151" i="2"/>
  <c r="I151" i="2"/>
  <c r="K150" i="2"/>
  <c r="I150" i="2"/>
  <c r="H150" i="2"/>
  <c r="J149" i="2"/>
  <c r="K147" i="2"/>
  <c r="J147" i="2"/>
  <c r="I147" i="2"/>
  <c r="H147" i="2"/>
  <c r="K146" i="2"/>
  <c r="I146" i="2"/>
  <c r="H146" i="2"/>
  <c r="K144" i="2"/>
  <c r="J144" i="2"/>
  <c r="I144" i="2"/>
  <c r="H144" i="2"/>
  <c r="K143" i="2"/>
  <c r="J143" i="2"/>
  <c r="I143" i="2"/>
  <c r="H142" i="2"/>
  <c r="K141" i="2"/>
  <c r="J141" i="2"/>
  <c r="I141" i="2"/>
  <c r="K140" i="2"/>
  <c r="I140" i="2"/>
  <c r="K138" i="2"/>
  <c r="I138" i="2"/>
  <c r="H138" i="2"/>
  <c r="K137" i="2"/>
  <c r="J137" i="2"/>
  <c r="I137" i="2"/>
  <c r="K136" i="2"/>
  <c r="J136" i="2"/>
  <c r="H136" i="2"/>
  <c r="K134" i="2"/>
  <c r="I134" i="2"/>
  <c r="H134" i="2"/>
  <c r="K133" i="2"/>
  <c r="J133" i="2"/>
  <c r="I133" i="2"/>
  <c r="K132" i="2"/>
  <c r="I132" i="2"/>
  <c r="K131" i="2"/>
  <c r="J131" i="2"/>
  <c r="I131" i="2"/>
  <c r="H131" i="2"/>
  <c r="K130" i="2"/>
  <c r="I130" i="2"/>
  <c r="H130" i="2"/>
  <c r="K129" i="2"/>
  <c r="J129" i="2"/>
  <c r="I129" i="2"/>
  <c r="K128" i="2"/>
  <c r="K127" i="2"/>
  <c r="J127" i="2"/>
  <c r="I127" i="2"/>
  <c r="K126" i="2"/>
  <c r="I126" i="2"/>
  <c r="H126" i="2"/>
  <c r="K125" i="2"/>
  <c r="J125" i="2"/>
  <c r="I125" i="2"/>
  <c r="K123" i="2"/>
  <c r="J123" i="2"/>
  <c r="I123" i="2"/>
  <c r="H123" i="2"/>
  <c r="K122" i="2"/>
  <c r="I122" i="2"/>
  <c r="H122" i="2"/>
  <c r="K121" i="2"/>
  <c r="J121" i="2"/>
  <c r="I121" i="2"/>
  <c r="H120" i="2"/>
  <c r="K119" i="2"/>
  <c r="J119" i="2"/>
  <c r="I119" i="2"/>
  <c r="K118" i="2"/>
  <c r="I118" i="2"/>
  <c r="H118" i="2"/>
  <c r="K117" i="2"/>
  <c r="J117" i="2"/>
  <c r="I117" i="2"/>
  <c r="K114" i="2"/>
  <c r="I114" i="2"/>
  <c r="H114" i="2"/>
  <c r="K113" i="2"/>
  <c r="J113" i="2"/>
  <c r="I113" i="2"/>
  <c r="K112" i="2"/>
  <c r="J112" i="2"/>
  <c r="I112" i="2"/>
  <c r="H112" i="2"/>
  <c r="J111" i="2"/>
  <c r="I111" i="2"/>
  <c r="K101" i="2"/>
  <c r="I101" i="2"/>
  <c r="K100" i="2"/>
  <c r="I100" i="2"/>
  <c r="K99" i="2"/>
  <c r="I99" i="2"/>
  <c r="K97" i="2"/>
  <c r="I97" i="2"/>
  <c r="K96" i="2"/>
  <c r="I96" i="2"/>
  <c r="K95" i="2"/>
  <c r="I95" i="2"/>
  <c r="K94" i="2"/>
  <c r="K92" i="2"/>
  <c r="I92" i="2"/>
  <c r="K91" i="2"/>
  <c r="I91" i="2"/>
  <c r="K90" i="2"/>
  <c r="I90" i="2"/>
  <c r="K89" i="2"/>
  <c r="I89" i="2"/>
  <c r="K88" i="2"/>
  <c r="I88" i="2"/>
  <c r="K87" i="2"/>
  <c r="I87" i="2"/>
  <c r="K86" i="2"/>
  <c r="I86" i="2"/>
  <c r="K85" i="2"/>
  <c r="I85" i="2"/>
  <c r="K84" i="2"/>
  <c r="I84" i="2"/>
  <c r="K83" i="2"/>
  <c r="I83" i="2"/>
  <c r="K82" i="2"/>
  <c r="I82" i="2"/>
  <c r="I81" i="2"/>
  <c r="I80" i="2"/>
  <c r="K79" i="2"/>
  <c r="I79" i="2"/>
  <c r="K77" i="2"/>
  <c r="I77" i="2"/>
  <c r="K76" i="2"/>
  <c r="I76" i="2"/>
  <c r="K75" i="2"/>
  <c r="I75" i="2"/>
  <c r="K74" i="2"/>
  <c r="I74" i="2"/>
  <c r="K73" i="2"/>
  <c r="I73" i="2"/>
  <c r="K72" i="2"/>
  <c r="I72" i="2"/>
  <c r="K71" i="2"/>
  <c r="I71" i="2"/>
  <c r="K70" i="2"/>
  <c r="I70" i="2"/>
  <c r="K69" i="2"/>
  <c r="I69" i="2"/>
  <c r="K67" i="2"/>
  <c r="I67" i="2"/>
  <c r="K66" i="2"/>
  <c r="I66" i="2"/>
  <c r="K63" i="2"/>
  <c r="I63" i="2"/>
  <c r="K62" i="2"/>
  <c r="I62" i="2"/>
  <c r="K61" i="2"/>
  <c r="I61" i="2"/>
  <c r="K60" i="2"/>
  <c r="I60" i="2"/>
  <c r="K52" i="2"/>
  <c r="J52" i="2"/>
  <c r="I52" i="2"/>
  <c r="H52" i="2"/>
  <c r="K51" i="2"/>
  <c r="J51" i="2"/>
  <c r="I51" i="2"/>
  <c r="H51" i="2"/>
  <c r="K50" i="2"/>
  <c r="J50" i="2"/>
  <c r="I50" i="2"/>
  <c r="H50" i="2"/>
  <c r="K49" i="2"/>
  <c r="J49" i="2"/>
  <c r="I49" i="2"/>
  <c r="H49" i="2"/>
  <c r="K48" i="2"/>
  <c r="J48" i="2"/>
  <c r="I48" i="2"/>
  <c r="H48" i="2"/>
  <c r="K47" i="2"/>
  <c r="J47" i="2"/>
  <c r="I47" i="2"/>
  <c r="H47" i="2"/>
  <c r="J46" i="2"/>
  <c r="I46" i="2"/>
  <c r="H46" i="2"/>
  <c r="K44" i="2"/>
  <c r="J44" i="2"/>
  <c r="I44" i="2"/>
  <c r="H44" i="2"/>
  <c r="K43" i="2"/>
  <c r="J43" i="2"/>
  <c r="I43" i="2"/>
  <c r="H43" i="2"/>
  <c r="J42" i="2"/>
  <c r="I42" i="2"/>
  <c r="H42" i="2"/>
  <c r="K41" i="2"/>
  <c r="J41" i="2"/>
  <c r="I41" i="2"/>
  <c r="H41" i="2"/>
  <c r="K40" i="2"/>
  <c r="J40" i="2"/>
  <c r="I40" i="2"/>
  <c r="H40" i="2"/>
  <c r="K39" i="2"/>
  <c r="J39" i="2"/>
  <c r="I39" i="2"/>
  <c r="H39" i="2"/>
  <c r="K38" i="2"/>
  <c r="J38" i="2"/>
  <c r="I38" i="2"/>
  <c r="H38" i="2"/>
  <c r="K37" i="2"/>
  <c r="J37" i="2"/>
  <c r="I37" i="2"/>
  <c r="H37" i="2"/>
  <c r="K35" i="2"/>
  <c r="J35" i="2"/>
  <c r="I35" i="2"/>
  <c r="H35" i="2"/>
  <c r="K34" i="2"/>
  <c r="J34" i="2"/>
  <c r="I34" i="2"/>
  <c r="H34" i="2"/>
  <c r="K33" i="2"/>
  <c r="J33" i="2"/>
  <c r="I33" i="2"/>
  <c r="H33" i="2"/>
  <c r="K31" i="2"/>
  <c r="J31" i="2"/>
  <c r="I31" i="2"/>
  <c r="H31" i="2"/>
  <c r="K30" i="2"/>
  <c r="J30" i="2"/>
  <c r="I30" i="2"/>
  <c r="H30" i="2"/>
  <c r="K29" i="2"/>
  <c r="J29" i="2"/>
  <c r="I29" i="2"/>
  <c r="H29" i="2"/>
  <c r="K28" i="2"/>
  <c r="J28" i="2"/>
  <c r="I28" i="2"/>
  <c r="H28" i="2"/>
  <c r="K27" i="2"/>
  <c r="J27" i="2"/>
  <c r="I27" i="2"/>
  <c r="H27" i="2"/>
  <c r="K26" i="2"/>
  <c r="J26" i="2"/>
  <c r="I26" i="2"/>
  <c r="H26" i="2"/>
  <c r="K25" i="2"/>
  <c r="J25" i="2"/>
  <c r="I25" i="2"/>
  <c r="H25" i="2"/>
  <c r="K24" i="2"/>
  <c r="J24" i="2"/>
  <c r="I24" i="2"/>
  <c r="H24" i="2"/>
  <c r="K23" i="2"/>
  <c r="J23" i="2"/>
  <c r="I23" i="2"/>
  <c r="H23" i="2"/>
  <c r="K22" i="2"/>
  <c r="J22" i="2"/>
  <c r="I22" i="2"/>
  <c r="H22" i="2"/>
  <c r="K21" i="2"/>
  <c r="J21" i="2"/>
  <c r="I21" i="2"/>
  <c r="H21" i="2"/>
  <c r="K20" i="2"/>
  <c r="J20" i="2"/>
  <c r="I20" i="2"/>
  <c r="H20" i="2"/>
  <c r="K19" i="2"/>
  <c r="J19" i="2"/>
  <c r="I19" i="2"/>
  <c r="H19" i="2"/>
  <c r="K18" i="2"/>
  <c r="J18" i="2"/>
  <c r="I18" i="2"/>
  <c r="J17" i="2"/>
  <c r="K16" i="2"/>
  <c r="J16" i="2"/>
  <c r="I16" i="2"/>
  <c r="H16" i="2"/>
  <c r="K15" i="2"/>
  <c r="J15" i="2"/>
  <c r="I15" i="2"/>
  <c r="H15" i="2"/>
  <c r="K14" i="2"/>
  <c r="J14" i="2"/>
  <c r="I14" i="2"/>
  <c r="H14" i="2"/>
  <c r="J13" i="2"/>
  <c r="K10" i="2"/>
  <c r="J10" i="2"/>
  <c r="I10" i="2"/>
  <c r="K9" i="2"/>
  <c r="J9" i="2"/>
  <c r="I9" i="2"/>
  <c r="J8" i="2"/>
  <c r="E73" i="3"/>
  <c r="D69" i="3"/>
  <c r="D66" i="3"/>
  <c r="E38" i="3"/>
  <c r="B72" i="3"/>
  <c r="C72" i="3"/>
  <c r="C66" i="3"/>
  <c r="C73" i="3"/>
  <c r="B69" i="3"/>
  <c r="C60" i="3"/>
  <c r="B66" i="3"/>
  <c r="B63" i="3"/>
  <c r="B53" i="3"/>
  <c r="D63" i="3"/>
  <c r="B49" i="3"/>
  <c r="D50" i="3"/>
  <c r="C69" i="3"/>
  <c r="E69" i="3"/>
  <c r="B68" i="3"/>
  <c r="C68" i="3"/>
  <c r="C63" i="3"/>
  <c r="E63" i="3"/>
  <c r="E60" i="3"/>
  <c r="C56" i="3"/>
  <c r="E56" i="3"/>
  <c r="C55" i="3"/>
  <c r="E55" i="3"/>
  <c r="B50" i="3"/>
  <c r="C50" i="3"/>
  <c r="E50" i="3"/>
  <c r="T91" i="2"/>
  <c r="T74" i="2"/>
  <c r="T177" i="2"/>
  <c r="T150" i="2"/>
  <c r="T133" i="2"/>
  <c r="T132" i="2"/>
  <c r="T194" i="2"/>
  <c r="I116" i="2" l="1"/>
  <c r="H116" i="2"/>
  <c r="J116" i="2"/>
  <c r="K116" i="2"/>
  <c r="K115" i="2"/>
  <c r="J183" i="2"/>
  <c r="K196" i="2"/>
  <c r="I196" i="2"/>
  <c r="C38" i="3"/>
  <c r="B38" i="3"/>
  <c r="H196" i="2"/>
  <c r="J196" i="2"/>
  <c r="K183" i="2"/>
  <c r="K181" i="2"/>
  <c r="J181" i="2"/>
  <c r="D39" i="3"/>
  <c r="C37" i="3"/>
  <c r="I183" i="2"/>
  <c r="J201" i="2"/>
  <c r="C39" i="3"/>
  <c r="I171" i="2"/>
  <c r="K201" i="2"/>
  <c r="J167" i="2"/>
  <c r="I168" i="2"/>
  <c r="I181" i="2"/>
  <c r="I197" i="2"/>
  <c r="H183" i="2"/>
  <c r="J184" i="2"/>
  <c r="H165" i="2"/>
  <c r="H181" i="2"/>
  <c r="H189" i="2"/>
  <c r="H200" i="2"/>
  <c r="H173" i="2"/>
  <c r="B62" i="3"/>
  <c r="J135" i="2"/>
  <c r="H135" i="2"/>
  <c r="H139" i="2"/>
  <c r="I135" i="2"/>
  <c r="K135" i="2"/>
  <c r="H128" i="2"/>
  <c r="K149" i="2"/>
  <c r="K111" i="2"/>
  <c r="I142" i="2"/>
  <c r="H111" i="2"/>
  <c r="H124" i="2"/>
  <c r="I139" i="2"/>
  <c r="I124" i="2"/>
  <c r="I115" i="2" s="1"/>
  <c r="K139" i="2"/>
  <c r="H149" i="2"/>
  <c r="J124" i="2"/>
  <c r="J115" i="2" s="1"/>
  <c r="H132" i="2"/>
  <c r="J148" i="2"/>
  <c r="H140" i="2"/>
  <c r="I78" i="2"/>
  <c r="I64" i="2"/>
  <c r="K98" i="2"/>
  <c r="I65" i="2"/>
  <c r="I68" i="2"/>
  <c r="C49" i="3"/>
  <c r="J12" i="2"/>
  <c r="H12" i="2"/>
  <c r="K32" i="2"/>
  <c r="I32" i="2"/>
  <c r="K45" i="2"/>
  <c r="I45" i="2"/>
  <c r="H32" i="2"/>
  <c r="J32" i="2"/>
  <c r="H36" i="2"/>
  <c r="J36" i="2"/>
  <c r="K36" i="2"/>
  <c r="K46" i="2"/>
  <c r="I8" i="2"/>
  <c r="I13" i="2"/>
  <c r="I17" i="2"/>
  <c r="B37" i="3"/>
  <c r="B65" i="3"/>
  <c r="B64" i="3"/>
  <c r="B61" i="3"/>
  <c r="C64" i="3"/>
  <c r="D49" i="3"/>
  <c r="C51" i="3"/>
  <c r="C15" i="3"/>
  <c r="B15" i="3"/>
  <c r="C70" i="3"/>
  <c r="E70" i="3"/>
  <c r="D70" i="3"/>
  <c r="D64" i="3"/>
  <c r="E64" i="3"/>
  <c r="E62" i="3"/>
  <c r="D62" i="3"/>
  <c r="C62" i="3"/>
  <c r="E52" i="3"/>
  <c r="D51" i="3"/>
  <c r="E51" i="3"/>
  <c r="E49" i="3"/>
  <c r="D15" i="3"/>
  <c r="E15" i="3"/>
  <c r="T178" i="2"/>
  <c r="T128" i="2"/>
  <c r="S202" i="2"/>
  <c r="S193" i="2"/>
  <c r="S190" i="2"/>
  <c r="S189" i="2"/>
  <c r="S186" i="2"/>
  <c r="S185" i="2"/>
  <c r="S182" i="2"/>
  <c r="S174" i="2"/>
  <c r="S173" i="2"/>
  <c r="S170" i="2"/>
  <c r="S169" i="2"/>
  <c r="S166" i="2"/>
  <c r="S165" i="2"/>
  <c r="T25" i="2"/>
  <c r="S17" i="2"/>
  <c r="S8" i="2"/>
  <c r="S46" i="2"/>
  <c r="S51" i="2"/>
  <c r="S50" i="2"/>
  <c r="S47" i="2"/>
  <c r="S41" i="2"/>
  <c r="S38" i="2"/>
  <c r="S37" i="2"/>
  <c r="S34" i="2"/>
  <c r="S30" i="2"/>
  <c r="S26" i="2"/>
  <c r="S18" i="2"/>
  <c r="S14" i="2"/>
  <c r="S10" i="2"/>
  <c r="T204" i="2"/>
  <c r="S204" i="2"/>
  <c r="T202" i="2"/>
  <c r="T200" i="2"/>
  <c r="S200" i="2"/>
  <c r="T195" i="2"/>
  <c r="S195" i="2"/>
  <c r="T193" i="2"/>
  <c r="T192" i="2"/>
  <c r="S192" i="2"/>
  <c r="T191" i="2"/>
  <c r="S191" i="2"/>
  <c r="T190" i="2"/>
  <c r="T189" i="2"/>
  <c r="T188" i="2"/>
  <c r="S188" i="2"/>
  <c r="T187" i="2"/>
  <c r="S187" i="2"/>
  <c r="T186" i="2"/>
  <c r="T185" i="2"/>
  <c r="T182" i="2"/>
  <c r="T180" i="2"/>
  <c r="S180" i="2"/>
  <c r="T179" i="2"/>
  <c r="S179" i="2"/>
  <c r="T176" i="2"/>
  <c r="S176" i="2"/>
  <c r="T175" i="2"/>
  <c r="S175" i="2"/>
  <c r="T174" i="2"/>
  <c r="T173" i="2"/>
  <c r="T172" i="2"/>
  <c r="S172" i="2"/>
  <c r="S171" i="2"/>
  <c r="T170" i="2"/>
  <c r="T169" i="2"/>
  <c r="T166" i="2"/>
  <c r="T165" i="2"/>
  <c r="T164" i="2"/>
  <c r="S164" i="2"/>
  <c r="T155" i="2"/>
  <c r="T154" i="2"/>
  <c r="T153" i="2"/>
  <c r="T152" i="2"/>
  <c r="T151" i="2"/>
  <c r="T147" i="2"/>
  <c r="T146" i="2"/>
  <c r="T144" i="2"/>
  <c r="T143" i="2"/>
  <c r="T141" i="2"/>
  <c r="T140" i="2"/>
  <c r="T138" i="2"/>
  <c r="T137" i="2"/>
  <c r="T134" i="2"/>
  <c r="T131" i="2"/>
  <c r="T130" i="2"/>
  <c r="T129" i="2"/>
  <c r="T127" i="2"/>
  <c r="T126" i="2"/>
  <c r="T125" i="2"/>
  <c r="T123" i="2"/>
  <c r="T122" i="2"/>
  <c r="T121" i="2"/>
  <c r="T119" i="2"/>
  <c r="T118" i="2"/>
  <c r="T117" i="2"/>
  <c r="T114" i="2"/>
  <c r="T113" i="2"/>
  <c r="T112" i="2"/>
  <c r="T101" i="2"/>
  <c r="T100" i="2"/>
  <c r="T99" i="2"/>
  <c r="T97" i="2"/>
  <c r="T96" i="2"/>
  <c r="T95" i="2"/>
  <c r="T92" i="2"/>
  <c r="T90" i="2"/>
  <c r="T89" i="2"/>
  <c r="T88" i="2"/>
  <c r="T87" i="2"/>
  <c r="T86" i="2"/>
  <c r="T85" i="2"/>
  <c r="T84" i="2"/>
  <c r="T83" i="2"/>
  <c r="T82" i="2"/>
  <c r="T79" i="2"/>
  <c r="T77" i="2"/>
  <c r="T76" i="2"/>
  <c r="T73" i="2"/>
  <c r="T72" i="2"/>
  <c r="T71" i="2"/>
  <c r="T70" i="2"/>
  <c r="T69" i="2"/>
  <c r="T67" i="2"/>
  <c r="T66" i="2"/>
  <c r="T63" i="2"/>
  <c r="T62" i="2"/>
  <c r="T61" i="2"/>
  <c r="T52" i="2"/>
  <c r="S52" i="2"/>
  <c r="T51" i="2"/>
  <c r="T50" i="2"/>
  <c r="T49" i="2"/>
  <c r="S49" i="2"/>
  <c r="T48" i="2"/>
  <c r="S48" i="2"/>
  <c r="T47" i="2"/>
  <c r="T44" i="2"/>
  <c r="S44" i="2"/>
  <c r="T43" i="2"/>
  <c r="S43" i="2"/>
  <c r="T41" i="2"/>
  <c r="T40" i="2"/>
  <c r="S40" i="2"/>
  <c r="T38" i="2"/>
  <c r="T37" i="2"/>
  <c r="T35" i="2"/>
  <c r="S35" i="2"/>
  <c r="T34" i="2"/>
  <c r="T31" i="2"/>
  <c r="S31" i="2"/>
  <c r="T30" i="2"/>
  <c r="T29" i="2"/>
  <c r="S29" i="2"/>
  <c r="T28" i="2"/>
  <c r="S28" i="2"/>
  <c r="T27" i="2"/>
  <c r="S27" i="2"/>
  <c r="T26" i="2"/>
  <c r="T24" i="2"/>
  <c r="S24" i="2"/>
  <c r="T23" i="2"/>
  <c r="S23" i="2"/>
  <c r="T22" i="2"/>
  <c r="S22" i="2"/>
  <c r="T20" i="2"/>
  <c r="S20" i="2"/>
  <c r="T19" i="2"/>
  <c r="S19" i="2"/>
  <c r="T18" i="2"/>
  <c r="T16" i="2"/>
  <c r="S16" i="2"/>
  <c r="T15" i="2"/>
  <c r="S15" i="2"/>
  <c r="T14" i="2"/>
  <c r="T11" i="2"/>
  <c r="S11" i="2"/>
  <c r="T10" i="2"/>
  <c r="T9" i="2"/>
  <c r="S9" i="2"/>
  <c r="H115" i="2" l="1"/>
  <c r="K148" i="2"/>
  <c r="I148" i="2"/>
  <c r="J110" i="2"/>
  <c r="H110" i="2"/>
  <c r="I93" i="2"/>
  <c r="K93" i="2"/>
  <c r="K78" i="2"/>
  <c r="K80" i="2"/>
  <c r="J7" i="2"/>
  <c r="K7" i="2"/>
  <c r="I7" i="2"/>
  <c r="K12" i="2"/>
  <c r="I12" i="2"/>
  <c r="B51" i="3"/>
  <c r="C61" i="3"/>
  <c r="D61" i="3"/>
  <c r="E61" i="3"/>
  <c r="B48" i="3"/>
  <c r="S184" i="2"/>
  <c r="T167" i="2"/>
  <c r="T139" i="2"/>
  <c r="T64" i="2"/>
  <c r="T98" i="2"/>
  <c r="T142" i="2"/>
  <c r="S13" i="2"/>
  <c r="T149" i="2"/>
  <c r="T17" i="2"/>
  <c r="T75" i="2"/>
  <c r="S201" i="2"/>
  <c r="T111" i="2"/>
  <c r="S178" i="2"/>
  <c r="T39" i="2"/>
  <c r="S163" i="2"/>
  <c r="T60" i="2"/>
  <c r="T116" i="2"/>
  <c r="S21" i="2"/>
  <c r="T33" i="2"/>
  <c r="S42" i="2"/>
  <c r="T124" i="2"/>
  <c r="T168" i="2"/>
  <c r="S167" i="2"/>
  <c r="T163" i="2"/>
  <c r="T65" i="2"/>
  <c r="T21" i="2"/>
  <c r="S33" i="2"/>
  <c r="S168" i="2"/>
  <c r="T8" i="2"/>
  <c r="T13" i="2"/>
  <c r="T36" i="2"/>
  <c r="T46" i="2"/>
  <c r="T94" i="2"/>
  <c r="T136" i="2"/>
  <c r="T148" i="2"/>
  <c r="T171" i="2"/>
  <c r="T184" i="2"/>
  <c r="S25" i="2"/>
  <c r="S39" i="2"/>
  <c r="T201" i="2"/>
  <c r="T42" i="2"/>
  <c r="T68" i="2"/>
  <c r="T81" i="2"/>
  <c r="T120" i="2"/>
  <c r="T145" i="2"/>
  <c r="K110" i="2" l="1"/>
  <c r="I110" i="2"/>
  <c r="C48" i="3"/>
  <c r="D48" i="3"/>
  <c r="E48" i="3"/>
  <c r="T115" i="2"/>
  <c r="T93" i="2"/>
  <c r="S196" i="2"/>
  <c r="S36" i="2"/>
  <c r="T196" i="2"/>
  <c r="S183" i="2"/>
  <c r="T45" i="2"/>
  <c r="T135" i="2"/>
  <c r="T32" i="2"/>
  <c r="S45" i="2"/>
  <c r="T183" i="2"/>
  <c r="S12" i="2"/>
  <c r="T80" i="2"/>
  <c r="T12" i="2"/>
  <c r="S181" i="2" l="1"/>
  <c r="T181" i="2"/>
  <c r="S32" i="2"/>
  <c r="S7" i="2"/>
  <c r="T78" i="2"/>
  <c r="T7" i="2" l="1"/>
  <c r="T110" i="2"/>
  <c r="C27" i="3" l="1"/>
  <c r="B27" i="3"/>
  <c r="D27" i="3"/>
  <c r="E27" i="3"/>
  <c r="C14" i="3"/>
  <c r="E14" i="3"/>
  <c r="B34" i="3" l="1"/>
  <c r="C34" i="3"/>
  <c r="D34" i="3"/>
  <c r="E34" i="3"/>
  <c r="D32" i="3"/>
  <c r="E32" i="3"/>
  <c r="B32" i="3"/>
  <c r="C32" i="3"/>
  <c r="G32" i="3" l="1"/>
  <c r="F32" i="3"/>
  <c r="F38" i="3"/>
  <c r="G38" i="3"/>
  <c r="B35" i="3" l="1"/>
  <c r="B36" i="3"/>
  <c r="E36" i="3"/>
  <c r="D36" i="3"/>
  <c r="C36" i="3"/>
  <c r="E35" i="3"/>
  <c r="D35" i="3"/>
  <c r="C35" i="3"/>
  <c r="B33" i="3"/>
  <c r="C33" i="3"/>
  <c r="D33" i="3"/>
  <c r="E33" i="3"/>
  <c r="B31" i="3"/>
  <c r="C31" i="3"/>
  <c r="D31" i="3"/>
  <c r="E31" i="3"/>
  <c r="B29" i="3"/>
  <c r="C29" i="3"/>
  <c r="D29" i="3"/>
  <c r="E29" i="3"/>
  <c r="B30" i="3"/>
  <c r="C30" i="3"/>
  <c r="D30" i="3"/>
  <c r="E30" i="3"/>
  <c r="B28" i="3"/>
  <c r="C28" i="3"/>
  <c r="D28" i="3"/>
  <c r="E28" i="3"/>
  <c r="K11" i="2" l="1"/>
  <c r="D20" i="3" l="1"/>
  <c r="E26" i="3"/>
  <c r="E25" i="3"/>
  <c r="C25" i="3"/>
  <c r="C24" i="3"/>
  <c r="E23" i="3"/>
  <c r="E20" i="3"/>
  <c r="E19" i="3"/>
  <c r="D19" i="3"/>
  <c r="C26" i="3"/>
  <c r="E21" i="3"/>
  <c r="B16" i="3"/>
  <c r="C16" i="3"/>
  <c r="E16" i="3"/>
  <c r="C22" i="3"/>
  <c r="E22" i="3"/>
  <c r="D16" i="3"/>
  <c r="C20" i="3"/>
  <c r="F31" i="3"/>
  <c r="B20" i="3"/>
  <c r="F63" i="3" l="1"/>
  <c r="G25" i="3"/>
  <c r="G72" i="3"/>
  <c r="F70" i="3"/>
  <c r="F66" i="3"/>
  <c r="G67" i="3"/>
  <c r="G15" i="3"/>
  <c r="G66" i="3"/>
  <c r="F33" i="3"/>
  <c r="F29" i="3"/>
  <c r="G56" i="3"/>
  <c r="G20" i="3"/>
  <c r="G68" i="3"/>
  <c r="F30" i="3"/>
  <c r="F73" i="3"/>
  <c r="F65" i="3"/>
  <c r="G73" i="3"/>
  <c r="G71" i="3"/>
  <c r="G33" i="3"/>
  <c r="G30" i="3"/>
  <c r="G53" i="3"/>
  <c r="G22" i="3"/>
  <c r="F16" i="3"/>
  <c r="G16" i="3"/>
  <c r="F64" i="3"/>
  <c r="F15" i="3"/>
  <c r="G39" i="3"/>
  <c r="G70" i="3"/>
  <c r="F67" i="3"/>
  <c r="G65" i="3"/>
  <c r="G35" i="3"/>
  <c r="F49" i="3"/>
  <c r="F53" i="3"/>
  <c r="F62" i="3"/>
  <c r="G50" i="3"/>
  <c r="F28" i="3"/>
  <c r="G49" i="3"/>
  <c r="F72" i="3"/>
  <c r="F71" i="3"/>
  <c r="G69" i="3"/>
  <c r="F69" i="3"/>
  <c r="F68" i="3"/>
  <c r="G64" i="3"/>
  <c r="F39" i="3"/>
  <c r="G37" i="3"/>
  <c r="F36" i="3"/>
  <c r="G36" i="3"/>
  <c r="F35" i="3"/>
  <c r="G31" i="3"/>
  <c r="G29" i="3"/>
  <c r="G63" i="3"/>
  <c r="F50" i="3"/>
  <c r="G26" i="3"/>
  <c r="F20" i="3"/>
  <c r="F37" i="3"/>
  <c r="G34" i="3"/>
  <c r="F34" i="3"/>
  <c r="G28" i="3"/>
  <c r="G60" i="3"/>
  <c r="G59" i="3"/>
  <c r="G58" i="3"/>
  <c r="G57" i="3"/>
  <c r="G55" i="3"/>
  <c r="F54" i="3"/>
  <c r="G54" i="3"/>
  <c r="G52" i="3"/>
  <c r="E24" i="3"/>
  <c r="G24" i="3" s="1"/>
  <c r="C23" i="3"/>
  <c r="G23" i="3" s="1"/>
  <c r="C21" i="3"/>
  <c r="G21" i="3" s="1"/>
  <c r="C19" i="3"/>
  <c r="G19" i="3" s="1"/>
  <c r="B19" i="3"/>
  <c r="F19" i="3" s="1"/>
  <c r="E18" i="3"/>
  <c r="D17" i="3"/>
  <c r="C17" i="3"/>
  <c r="E17" i="3"/>
  <c r="G61" i="3" l="1"/>
  <c r="G62" i="3"/>
  <c r="F61" i="3"/>
  <c r="F52" i="3"/>
  <c r="G17" i="3"/>
  <c r="F27" i="3"/>
  <c r="G27" i="3"/>
  <c r="B18" i="3"/>
  <c r="C18" i="3"/>
  <c r="G18" i="3" s="1"/>
  <c r="D18" i="3"/>
  <c r="B17" i="3"/>
  <c r="F17" i="3" s="1"/>
  <c r="G48" i="3" l="1"/>
  <c r="G51" i="3"/>
  <c r="F51" i="3"/>
  <c r="F18" i="3"/>
  <c r="G14" i="3"/>
  <c r="D14" i="3" l="1"/>
  <c r="B14" i="3" l="1"/>
  <c r="F14" i="3" s="1"/>
  <c r="F48" i="3" l="1"/>
  <c r="B22" i="3" l="1"/>
  <c r="B21" i="3"/>
  <c r="B26" i="3"/>
  <c r="B23" i="3"/>
  <c r="B25" i="3"/>
  <c r="B24" i="3"/>
  <c r="D26" i="3"/>
  <c r="D24" i="3"/>
  <c r="D21" i="3"/>
  <c r="D22" i="3"/>
  <c r="D23" i="3"/>
  <c r="D25" i="3"/>
  <c r="H81" i="2"/>
  <c r="J81" i="2"/>
  <c r="J94" i="2"/>
  <c r="H94" i="2"/>
  <c r="J93" i="2"/>
  <c r="H93" i="2"/>
  <c r="H62" i="2"/>
  <c r="J62" i="2"/>
  <c r="J71" i="2"/>
  <c r="H71" i="2"/>
  <c r="J82" i="2"/>
  <c r="H82" i="2"/>
  <c r="J95" i="2"/>
  <c r="H95" i="2"/>
  <c r="H90" i="2"/>
  <c r="J90" i="2"/>
  <c r="J78" i="2"/>
  <c r="H78" i="2"/>
  <c r="H64" i="2"/>
  <c r="J64" i="2"/>
  <c r="J98" i="2"/>
  <c r="H98" i="2"/>
  <c r="J89" i="2"/>
  <c r="H89" i="2"/>
  <c r="H77" i="2"/>
  <c r="J77" i="2"/>
  <c r="H66" i="2"/>
  <c r="J66" i="2"/>
  <c r="J83" i="2"/>
  <c r="H83" i="2"/>
  <c r="J80" i="2"/>
  <c r="H80" i="2"/>
  <c r="J63" i="2"/>
  <c r="H63" i="2"/>
  <c r="H74" i="2"/>
  <c r="J74" i="2"/>
  <c r="H84" i="2"/>
  <c r="J84" i="2"/>
  <c r="J91" i="2"/>
  <c r="H91" i="2"/>
  <c r="J87" i="2"/>
  <c r="H87" i="2"/>
  <c r="H73" i="2"/>
  <c r="J73" i="2"/>
  <c r="J99" i="2"/>
  <c r="H99" i="2"/>
  <c r="H60" i="2"/>
  <c r="J60" i="2"/>
  <c r="J72" i="2"/>
  <c r="H72" i="2"/>
  <c r="J86" i="2"/>
  <c r="H86" i="2"/>
  <c r="J96" i="2"/>
  <c r="H96" i="2"/>
  <c r="J100" i="2"/>
  <c r="H100" i="2"/>
  <c r="J67" i="2"/>
  <c r="H67" i="2"/>
  <c r="J75" i="2"/>
  <c r="H75" i="2"/>
  <c r="H85" i="2"/>
  <c r="J85" i="2"/>
  <c r="J68" i="2"/>
  <c r="H68" i="2"/>
  <c r="H76" i="2"/>
  <c r="J76" i="2"/>
  <c r="H69" i="2"/>
  <c r="J69" i="2"/>
  <c r="J101" i="2"/>
  <c r="H101" i="2"/>
  <c r="H61" i="2"/>
  <c r="J61" i="2"/>
  <c r="H70" i="2"/>
  <c r="J70" i="2"/>
  <c r="H79" i="2"/>
  <c r="J79" i="2"/>
  <c r="H88" i="2"/>
  <c r="J88" i="2"/>
  <c r="H97" i="2"/>
  <c r="J97" i="2"/>
  <c r="J65" i="2"/>
  <c r="H65" i="2"/>
  <c r="J92" i="2"/>
  <c r="H92" i="2"/>
  <c r="F25" i="3" l="1"/>
  <c r="F22" i="3"/>
  <c r="F24" i="3"/>
  <c r="F21" i="3"/>
  <c r="F23" i="3"/>
  <c r="F26" i="3"/>
  <c r="B58" i="3"/>
  <c r="B57" i="3"/>
  <c r="B55" i="3"/>
  <c r="B56" i="3"/>
  <c r="B60" i="3"/>
  <c r="B59" i="3"/>
  <c r="S79" i="2"/>
  <c r="S70" i="2"/>
  <c r="D57" i="3"/>
  <c r="S69" i="2"/>
  <c r="S89" i="2"/>
  <c r="S82" i="2"/>
  <c r="D60" i="3"/>
  <c r="S68" i="2"/>
  <c r="S62" i="2"/>
  <c r="S101" i="2"/>
  <c r="D56" i="3"/>
  <c r="S96" i="2"/>
  <c r="S61" i="2"/>
  <c r="S67" i="2"/>
  <c r="S65" i="2"/>
  <c r="S98" i="2"/>
  <c r="S97" i="2"/>
  <c r="D58" i="3"/>
  <c r="S87" i="2"/>
  <c r="S85" i="2"/>
  <c r="S91" i="2"/>
  <c r="S72" i="2"/>
  <c r="S88" i="2"/>
  <c r="S99" i="2"/>
  <c r="S94" i="2"/>
  <c r="S63" i="2"/>
  <c r="S77" i="2"/>
  <c r="S80" i="2"/>
  <c r="S90" i="2"/>
  <c r="S95" i="2"/>
  <c r="S64" i="2"/>
  <c r="S60" i="2"/>
  <c r="S100" i="2"/>
  <c r="S83" i="2"/>
  <c r="S84" i="2"/>
  <c r="S75" i="2"/>
  <c r="S93" i="2"/>
  <c r="S86" i="2"/>
  <c r="S73" i="2"/>
  <c r="D59" i="3"/>
  <c r="S71" i="2"/>
  <c r="S74" i="2"/>
  <c r="D55" i="3"/>
  <c r="S66" i="2"/>
  <c r="S76" i="2"/>
  <c r="S81" i="2"/>
  <c r="S78" i="2"/>
  <c r="S92" i="2"/>
  <c r="F58" i="3" l="1"/>
  <c r="F56" i="3"/>
  <c r="F55" i="3"/>
  <c r="F57" i="3"/>
  <c r="F59" i="3"/>
  <c r="F60" i="3"/>
</calcChain>
</file>

<file path=xl/sharedStrings.xml><?xml version="1.0" encoding="utf-8"?>
<sst xmlns="http://schemas.openxmlformats.org/spreadsheetml/2006/main" count="588" uniqueCount="127">
  <si>
    <t>Description</t>
  </si>
  <si>
    <t>Rs</t>
  </si>
  <si>
    <t>$</t>
  </si>
  <si>
    <t>over</t>
  </si>
  <si>
    <t xml:space="preserve">GOVERNMENT OF PAKISTAN </t>
  </si>
  <si>
    <t>TRADE IN SERVICES (SUMMARY)</t>
  </si>
  <si>
    <t>Export of Services   (TOTAL)</t>
  </si>
  <si>
    <t>Import of Services   (TOTAL)</t>
  </si>
  <si>
    <t>Dollars in Thousands</t>
  </si>
  <si>
    <t>Rs. in Millions</t>
  </si>
  <si>
    <t xml:space="preserve">             Rs. In Million</t>
  </si>
  <si>
    <t xml:space="preserve">             Dollars in Thousands</t>
  </si>
  <si>
    <t>P-2</t>
  </si>
  <si>
    <t>PAKISTAN BUREAU OF STATISTICS</t>
  </si>
  <si>
    <t>1.Manufacturing services on physical inputs owned by others</t>
  </si>
  <si>
    <t xml:space="preserve">1.1 Goods for processing in reporting economy </t>
  </si>
  <si>
    <t xml:space="preserve">1.2 Goods for processing abroad </t>
  </si>
  <si>
    <t>2.Maintenance and repair services n.i.e.</t>
  </si>
  <si>
    <t>3. Transport</t>
  </si>
  <si>
    <t>3.1 Sea transport</t>
  </si>
  <si>
    <t>3.1.1 Passenger</t>
  </si>
  <si>
    <t>3.1.2 Freight</t>
  </si>
  <si>
    <t>3.1.3 Other</t>
  </si>
  <si>
    <t>3.2 Air transport</t>
  </si>
  <si>
    <t>3.3 Road transport</t>
  </si>
  <si>
    <t>3.3.1 Passenger</t>
  </si>
  <si>
    <t>3.3.2 Freight</t>
  </si>
  <si>
    <t>3.3.3 Other</t>
  </si>
  <si>
    <t>3.4 Rail transport</t>
  </si>
  <si>
    <t>3.4.1 Passenger</t>
  </si>
  <si>
    <t>3.4.2 Freight</t>
  </si>
  <si>
    <t>3.4.3 Other</t>
  </si>
  <si>
    <t>3.5 Postal and courier services</t>
  </si>
  <si>
    <t>3.6 Electricity transmission</t>
  </si>
  <si>
    <t>3.7 Other supporting and auxiliary transport service</t>
  </si>
  <si>
    <t> 4. Travel</t>
  </si>
  <si>
    <t>4.1 Business</t>
  </si>
  <si>
    <t>4.1.2 Other</t>
  </si>
  <si>
    <t>4.2 Personal</t>
  </si>
  <si>
    <t>4.2.3 Other</t>
  </si>
  <si>
    <t xml:space="preserve">4.2.3.1 Religious travel  </t>
  </si>
  <si>
    <t>4.2.3.2 Other</t>
  </si>
  <si>
    <t>5.Construction services</t>
  </si>
  <si>
    <t>5.1 Construction abroad</t>
  </si>
  <si>
    <t>5.2 Construction in the compiling economy</t>
  </si>
  <si>
    <t>6. Insurance and Pension services</t>
  </si>
  <si>
    <t>6.1 Direct Insurance</t>
  </si>
  <si>
    <t>6.1.1 Life insurance</t>
  </si>
  <si>
    <t>6.1.2 Freight insurance</t>
  </si>
  <si>
    <t>6.1.3 Other direct insurance</t>
  </si>
  <si>
    <t>6.2 Reinsurance</t>
  </si>
  <si>
    <t>6.3 Auxiliary insurance services</t>
  </si>
  <si>
    <t>6.4 Pension and standardized guarantee services</t>
  </si>
  <si>
    <t>7. Financial services</t>
  </si>
  <si>
    <t>7.1   Explicitly charged and other financial services</t>
  </si>
  <si>
    <t>7.2   Financial intermediation service charges indirectly measured (FISIM)</t>
  </si>
  <si>
    <t>8. Charges for the use of intellectual services</t>
  </si>
  <si>
    <t>9. Telecommunication, Computer and information services</t>
  </si>
  <si>
    <t>9.1   Telecommunications services</t>
  </si>
  <si>
    <t>9.1.1 Call centres</t>
  </si>
  <si>
    <t xml:space="preserve">9.1.2 Telecommunication services </t>
  </si>
  <si>
    <t>9.2 Computer services</t>
  </si>
  <si>
    <t xml:space="preserve">9.2.1 Hardware consultancy services  </t>
  </si>
  <si>
    <t xml:space="preserve">9.2.2 Software consultancy services  </t>
  </si>
  <si>
    <t>9.2.3 Maintenance &amp; repairs of computer</t>
  </si>
  <si>
    <t xml:space="preserve">9.2.4 Export / Import  of Computer Software </t>
  </si>
  <si>
    <t>9.3 Information services</t>
  </si>
  <si>
    <t>9.3.1 News agency services</t>
  </si>
  <si>
    <t>9.3.2 Other information services</t>
  </si>
  <si>
    <t>10. Other business services</t>
  </si>
  <si>
    <t>10.1 Research and development services</t>
  </si>
  <si>
    <t>10.2 Professional and management consulting services</t>
  </si>
  <si>
    <t>10.2.1   Legal, accounting, management consulting, and public relations</t>
  </si>
  <si>
    <t>10.2.1.1   Legal services</t>
  </si>
  <si>
    <t>10.2.1.2   Accounting, auditing, bookkeeping, and tax consulting services</t>
  </si>
  <si>
    <t>10.2.1.3   Business and management consulting and public relations services</t>
  </si>
  <si>
    <t>10.2.2   Advertising, market research, and public opinion polling</t>
  </si>
  <si>
    <t>10.3.1   Architectural, engineering, scientific and other technical services</t>
  </si>
  <si>
    <t>10.3.3   Operating leasing services</t>
  </si>
  <si>
    <t>11. Personal, cultural, and recreational services</t>
  </si>
  <si>
    <t>11.1   Audiovisual and related services</t>
  </si>
  <si>
    <t>11.1.1 Audiovisual services</t>
  </si>
  <si>
    <t>11.1.2 Artistic related services</t>
  </si>
  <si>
    <t>11.2   Other personal, cultural, and recreational services</t>
  </si>
  <si>
    <t>12. Government services, n.i.e.</t>
  </si>
  <si>
    <t>12.1 Embassies and consulates</t>
  </si>
  <si>
    <t>12.2 Military units and agencies</t>
  </si>
  <si>
    <t>12.3  Other</t>
  </si>
  <si>
    <t>Note:</t>
  </si>
  <si>
    <t>EXPORTS OF SERVICES</t>
  </si>
  <si>
    <t>IMPORTS OF SERVICES</t>
  </si>
  <si>
    <t>Services</t>
  </si>
  <si>
    <t>4.1.1 Acquisition of goods and services by border, seasonal, and other short-term workers</t>
  </si>
  <si>
    <t>4.2.1 Health-related expenditure</t>
  </si>
  <si>
    <t>4.2.2 Education-related expenditure</t>
  </si>
  <si>
    <t>10.3 Technical, trade-related and other business services</t>
  </si>
  <si>
    <t>10.3.2   Waste treatment and de-pollution, agricultural and mining services</t>
  </si>
  <si>
    <t>10.3.4   Trade-related services</t>
  </si>
  <si>
    <t>P-6</t>
  </si>
  <si>
    <t>1. The data are  presented as per BPM6(EBOPS 2010) classification aligned with IMTS 2010 classification</t>
  </si>
  <si>
    <t xml:space="preserve">            Dollar value converted into Rupees on the basis of monthly Banks' Floating Average exchange rate provided by SBP. </t>
  </si>
  <si>
    <t xml:space="preserve">  Provisional figures based on figures provided by the State Bank of Pakistan.</t>
  </si>
  <si>
    <t xml:space="preserve">  Revised by SBP</t>
  </si>
  <si>
    <t>9.2.5 Freelance of Computer and Information Services</t>
  </si>
  <si>
    <t>9.2.6 Other Computer services</t>
  </si>
  <si>
    <t>10.3.5   Other Freelance Services</t>
  </si>
  <si>
    <t>10.3.6   Other business services n.i.e.</t>
  </si>
  <si>
    <t>4. Travel</t>
  </si>
  <si>
    <t>April, 2026</t>
  </si>
  <si>
    <t>% Change in May, 2026</t>
  </si>
  <si>
    <t>% Change in July - May, 2025-2026</t>
  </si>
  <si>
    <t xml:space="preserve"> May, 2026 (P )</t>
  </si>
  <si>
    <t>May, 2025</t>
  </si>
  <si>
    <t>July - May, 2025-2026</t>
  </si>
  <si>
    <t>July - May, 2024-2025</t>
  </si>
  <si>
    <t>July - May,   2024-2025</t>
  </si>
  <si>
    <t>April, 2026 (R )</t>
  </si>
  <si>
    <t>May, 2026</t>
  </si>
  <si>
    <t>May, 2026 (P )</t>
  </si>
  <si>
    <t>Note:-  SBP has swiched over from BPM-5  to BPM 6th addition from May, 2014.</t>
  </si>
  <si>
    <t>April, 2026  (P )</t>
  </si>
  <si>
    <t xml:space="preserve"> over April, 2026</t>
  </si>
  <si>
    <t>July - May, 2025-2026 (P )</t>
  </si>
  <si>
    <t xml:space="preserve">    July - May, 2024-2025 (F )</t>
  </si>
  <si>
    <t>% Change in July - May,    2025-2026</t>
  </si>
  <si>
    <t xml:space="preserve">    July - May, 2024-2025</t>
  </si>
  <si>
    <t xml:space="preserve">      May, 2026 (1$=Rs.278.844538) , April, 2026 (1$=Rs.279.175974) and May, 2025 (1$=Rs.281.666293)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</si>
</sst>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;\-#,##0;&quot;-&quot;"/>
    <numFmt numFmtId="167" formatCode="mm/dd/yy"/>
  </numFmts>
  <fonts count="40" x14ac:knownFonts="1">
    <font>
      <sz val="12"/>
      <name val="Arial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sz val="12"/>
      <name val="Arial"/>
      <family val="2"/>
    </font>
    <font>
      <sz val="12"/>
      <name val="Tms Rmn"/>
    </font>
    <font>
      <b/>
      <sz val="9"/>
      <color indexed="12"/>
      <name val="Arial"/>
      <family val="2"/>
    </font>
    <font>
      <sz val="10"/>
      <name val="MS Serif"/>
      <family val="1"/>
    </font>
    <font>
      <i/>
      <sz val="9"/>
      <color indexed="8"/>
      <name val="Arial"/>
      <family val="2"/>
    </font>
    <font>
      <sz val="10"/>
      <color indexed="16"/>
      <name val="MS Serif"/>
      <family val="1"/>
    </font>
    <font>
      <b/>
      <sz val="9"/>
      <color indexed="20"/>
      <name val="Arial"/>
      <family val="2"/>
    </font>
    <font>
      <b/>
      <sz val="12"/>
      <name val="Arial"/>
      <family val="2"/>
    </font>
    <font>
      <sz val="8"/>
      <name val="Times New Roman"/>
      <family val="1"/>
    </font>
    <font>
      <sz val="8"/>
      <color indexed="18"/>
      <name val="Arial"/>
      <family val="2"/>
    </font>
    <font>
      <sz val="8"/>
      <name val="Helv"/>
    </font>
    <font>
      <b/>
      <sz val="8"/>
      <color indexed="8"/>
      <name val="Helv"/>
    </font>
    <font>
      <sz val="9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4"/>
      <color theme="3"/>
      <name val="Times New Roman"/>
      <family val="1"/>
    </font>
    <font>
      <b/>
      <sz val="14"/>
      <color theme="3"/>
      <name val="Arial"/>
      <family val="2"/>
    </font>
    <font>
      <sz val="12"/>
      <color theme="9" tint="-0.249977111117893"/>
      <name val="Times New Roman"/>
      <family val="1"/>
    </font>
    <font>
      <sz val="12"/>
      <color theme="9" tint="-0.249977111117893"/>
      <name val="Arial"/>
      <family val="2"/>
    </font>
    <font>
      <sz val="12"/>
      <color rgb="FF00B050"/>
      <name val="Times New Roman"/>
      <family val="1"/>
    </font>
    <font>
      <sz val="12"/>
      <color rgb="FF00B050"/>
      <name val="Arial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11" fillId="0" borderId="0" applyNumberFormat="0" applyFill="0" applyBorder="0" applyAlignment="0" applyProtection="0"/>
    <xf numFmtId="166" fontId="5" fillId="0" borderId="0" applyFill="0" applyBorder="0" applyAlignment="0"/>
    <xf numFmtId="43" fontId="1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2" fillId="2" borderId="0" applyFill="0" applyBorder="0"/>
    <xf numFmtId="0" fontId="13" fillId="0" borderId="0" applyNumberFormat="0" applyAlignment="0">
      <alignment horizontal="left"/>
    </xf>
    <xf numFmtId="0" fontId="14" fillId="2" borderId="0"/>
    <xf numFmtId="0" fontId="15" fillId="0" borderId="0" applyNumberFormat="0" applyAlignment="0">
      <alignment horizontal="left"/>
    </xf>
    <xf numFmtId="0" fontId="16" fillId="0" borderId="0" applyFill="0" applyAlignment="0"/>
    <xf numFmtId="38" fontId="2" fillId="2" borderId="0" applyNumberFormat="0" applyBorder="0" applyAlignment="0" applyProtection="0"/>
    <xf numFmtId="0" fontId="17" fillId="0" borderId="1" applyNumberFormat="0" applyAlignment="0" applyProtection="0">
      <alignment horizontal="left" vertical="center"/>
    </xf>
    <xf numFmtId="0" fontId="17" fillId="0" borderId="2">
      <alignment horizontal="left" vertical="center"/>
    </xf>
    <xf numFmtId="0" fontId="24" fillId="0" borderId="0" applyNumberFormat="0" applyFill="0" applyBorder="0" applyAlignment="0" applyProtection="0">
      <alignment vertical="top"/>
      <protection locked="0"/>
    </xf>
    <xf numFmtId="10" fontId="2" fillId="3" borderId="3" applyNumberFormat="0" applyBorder="0" applyAlignment="0" applyProtection="0"/>
    <xf numFmtId="0" fontId="3" fillId="0" borderId="0"/>
    <xf numFmtId="0" fontId="23" fillId="0" borderId="0"/>
    <xf numFmtId="0" fontId="3" fillId="0" borderId="0"/>
    <xf numFmtId="0" fontId="18" fillId="0" borderId="0"/>
    <xf numFmtId="0" fontId="23" fillId="0" borderId="0"/>
    <xf numFmtId="0" fontId="23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9" fillId="0" borderId="0">
      <alignment wrapText="1"/>
    </xf>
    <xf numFmtId="10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167" fontId="20" fillId="0" borderId="0" applyNumberFormat="0" applyFill="0" applyBorder="0" applyAlignment="0" applyProtection="0">
      <alignment horizontal="left"/>
    </xf>
    <xf numFmtId="40" fontId="21" fillId="0" borderId="0" applyBorder="0">
      <alignment horizontal="right"/>
    </xf>
    <xf numFmtId="0" fontId="22" fillId="2" borderId="0" applyFont="0" applyFill="0">
      <alignment horizontal="center"/>
    </xf>
  </cellStyleXfs>
  <cellXfs count="96">
    <xf numFmtId="0" fontId="0" fillId="0" borderId="0" xfId="0"/>
    <xf numFmtId="0" fontId="25" fillId="0" borderId="0" xfId="0" applyFont="1"/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6" fillId="0" borderId="4" xfId="0" applyFont="1" applyBorder="1" applyAlignment="1">
      <alignment horizontal="center"/>
    </xf>
    <xf numFmtId="0" fontId="26" fillId="0" borderId="5" xfId="0" applyFont="1" applyBorder="1"/>
    <xf numFmtId="0" fontId="26" fillId="0" borderId="5" xfId="0" applyFont="1" applyBorder="1" applyAlignment="1">
      <alignment horizontal="center"/>
    </xf>
    <xf numFmtId="0" fontId="26" fillId="0" borderId="6" xfId="0" applyFont="1" applyBorder="1"/>
    <xf numFmtId="0" fontId="26" fillId="0" borderId="4" xfId="0" applyFont="1" applyBorder="1"/>
    <xf numFmtId="0" fontId="26" fillId="0" borderId="7" xfId="0" applyFont="1" applyBorder="1"/>
    <xf numFmtId="0" fontId="26" fillId="0" borderId="8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5" fillId="0" borderId="9" xfId="0" applyFont="1" applyBorder="1"/>
    <xf numFmtId="0" fontId="25" fillId="0" borderId="10" xfId="0" applyFont="1" applyBorder="1"/>
    <xf numFmtId="0" fontId="25" fillId="0" borderId="11" xfId="0" applyFont="1" applyBorder="1"/>
    <xf numFmtId="0" fontId="25" fillId="0" borderId="5" xfId="0" applyFont="1" applyBorder="1"/>
    <xf numFmtId="2" fontId="25" fillId="0" borderId="0" xfId="0" applyNumberFormat="1" applyFont="1"/>
    <xf numFmtId="0" fontId="25" fillId="0" borderId="5" xfId="0" applyFont="1" applyBorder="1" applyAlignment="1">
      <alignment horizontal="left"/>
    </xf>
    <xf numFmtId="4" fontId="25" fillId="0" borderId="0" xfId="3" applyNumberFormat="1" applyFont="1"/>
    <xf numFmtId="0" fontId="25" fillId="0" borderId="6" xfId="0" applyFont="1" applyBorder="1"/>
    <xf numFmtId="4" fontId="0" fillId="0" borderId="0" xfId="0" applyNumberFormat="1"/>
    <xf numFmtId="4" fontId="0" fillId="0" borderId="4" xfId="0" applyNumberFormat="1" applyBorder="1"/>
    <xf numFmtId="0" fontId="27" fillId="0" borderId="5" xfId="0" applyFont="1" applyBorder="1"/>
    <xf numFmtId="4" fontId="25" fillId="0" borderId="4" xfId="3" applyNumberFormat="1" applyFont="1" applyBorder="1"/>
    <xf numFmtId="4" fontId="28" fillId="0" borderId="0" xfId="3" applyNumberFormat="1" applyFont="1"/>
    <xf numFmtId="2" fontId="29" fillId="0" borderId="0" xfId="0" applyNumberFormat="1" applyFont="1" applyAlignment="1">
      <alignment horizontal="center"/>
    </xf>
    <xf numFmtId="2" fontId="26" fillId="0" borderId="0" xfId="0" applyNumberFormat="1" applyFont="1" applyAlignment="1">
      <alignment horizontal="center"/>
    </xf>
    <xf numFmtId="2" fontId="26" fillId="0" borderId="0" xfId="0" applyNumberFormat="1" applyFont="1" applyAlignment="1">
      <alignment horizontal="left"/>
    </xf>
    <xf numFmtId="2" fontId="26" fillId="0" borderId="0" xfId="0" applyNumberFormat="1" applyFont="1"/>
    <xf numFmtId="2" fontId="26" fillId="0" borderId="4" xfId="3" applyNumberFormat="1" applyFont="1" applyBorder="1"/>
    <xf numFmtId="2" fontId="30" fillId="0" borderId="0" xfId="0" applyNumberFormat="1" applyFont="1"/>
    <xf numFmtId="2" fontId="26" fillId="0" borderId="4" xfId="0" applyNumberFormat="1" applyFont="1" applyBorder="1"/>
    <xf numFmtId="2" fontId="26" fillId="0" borderId="10" xfId="0" applyNumberFormat="1" applyFont="1" applyBorder="1"/>
    <xf numFmtId="2" fontId="26" fillId="0" borderId="12" xfId="0" applyNumberFormat="1" applyFont="1" applyBorder="1"/>
    <xf numFmtId="2" fontId="26" fillId="0" borderId="12" xfId="0" applyNumberFormat="1" applyFont="1" applyBorder="1" applyAlignment="1">
      <alignment horizontal="center"/>
    </xf>
    <xf numFmtId="2" fontId="26" fillId="0" borderId="6" xfId="3" applyNumberFormat="1" applyFont="1" applyBorder="1"/>
    <xf numFmtId="2" fontId="26" fillId="0" borderId="7" xfId="3" applyNumberFormat="1" applyFont="1" applyBorder="1"/>
    <xf numFmtId="2" fontId="26" fillId="0" borderId="8" xfId="3" applyNumberFormat="1" applyFont="1" applyBorder="1" applyAlignment="1">
      <alignment horizontal="center"/>
    </xf>
    <xf numFmtId="2" fontId="26" fillId="0" borderId="2" xfId="3" applyNumberFormat="1" applyFont="1" applyBorder="1" applyAlignment="1">
      <alignment horizontal="center"/>
    </xf>
    <xf numFmtId="2" fontId="26" fillId="0" borderId="13" xfId="3" applyNumberFormat="1" applyFont="1" applyBorder="1" applyAlignment="1">
      <alignment horizontal="center"/>
    </xf>
    <xf numFmtId="2" fontId="26" fillId="0" borderId="2" xfId="0" applyNumberFormat="1" applyFont="1" applyBorder="1" applyAlignment="1">
      <alignment horizontal="center"/>
    </xf>
    <xf numFmtId="0" fontId="6" fillId="0" borderId="10" xfId="23" applyFont="1" applyBorder="1" applyAlignment="1">
      <alignment wrapText="1"/>
    </xf>
    <xf numFmtId="4" fontId="7" fillId="0" borderId="0" xfId="0" applyNumberFormat="1" applyFont="1"/>
    <xf numFmtId="0" fontId="31" fillId="0" borderId="0" xfId="23" applyFont="1" applyAlignment="1">
      <alignment horizontal="left" wrapText="1" indent="1"/>
    </xf>
    <xf numFmtId="4" fontId="32" fillId="0" borderId="0" xfId="0" applyNumberFormat="1" applyFont="1"/>
    <xf numFmtId="0" fontId="8" fillId="0" borderId="0" xfId="23" applyFont="1" applyAlignment="1">
      <alignment horizontal="left" wrapText="1" indent="3"/>
    </xf>
    <xf numFmtId="4" fontId="9" fillId="0" borderId="0" xfId="0" applyNumberFormat="1" applyFont="1"/>
    <xf numFmtId="0" fontId="33" fillId="0" borderId="0" xfId="23" applyFont="1" applyAlignment="1">
      <alignment horizontal="left" wrapText="1" indent="3"/>
    </xf>
    <xf numFmtId="4" fontId="34" fillId="0" borderId="0" xfId="0" applyNumberFormat="1" applyFont="1"/>
    <xf numFmtId="0" fontId="8" fillId="0" borderId="0" xfId="23" applyFont="1" applyAlignment="1">
      <alignment horizontal="left" wrapText="1" indent="5"/>
    </xf>
    <xf numFmtId="4" fontId="10" fillId="0" borderId="0" xfId="0" applyNumberFormat="1" applyFont="1"/>
    <xf numFmtId="0" fontId="35" fillId="0" borderId="0" xfId="23" applyFont="1" applyAlignment="1">
      <alignment horizontal="left" wrapText="1" indent="5"/>
    </xf>
    <xf numFmtId="4" fontId="36" fillId="0" borderId="0" xfId="0" applyNumberFormat="1" applyFont="1"/>
    <xf numFmtId="0" fontId="8" fillId="0" borderId="0" xfId="23" applyFont="1" applyAlignment="1">
      <alignment horizontal="left" wrapText="1" indent="6"/>
    </xf>
    <xf numFmtId="0" fontId="33" fillId="0" borderId="4" xfId="23" applyFont="1" applyBorder="1" applyAlignment="1">
      <alignment horizontal="left" wrapText="1" indent="3"/>
    </xf>
    <xf numFmtId="4" fontId="34" fillId="0" borderId="4" xfId="0" applyNumberFormat="1" applyFont="1" applyBorder="1"/>
    <xf numFmtId="0" fontId="10" fillId="0" borderId="0" xfId="0" applyFont="1"/>
    <xf numFmtId="0" fontId="31" fillId="0" borderId="10" xfId="23" applyFont="1" applyBorder="1" applyAlignment="1">
      <alignment horizontal="left" wrapText="1" indent="1"/>
    </xf>
    <xf numFmtId="0" fontId="8" fillId="0" borderId="0" xfId="23" applyFont="1" applyAlignment="1">
      <alignment horizontal="left" wrapText="1" indent="7"/>
    </xf>
    <xf numFmtId="0" fontId="8" fillId="0" borderId="4" xfId="23" applyFont="1" applyBorder="1" applyAlignment="1">
      <alignment horizontal="left" wrapText="1" indent="3"/>
    </xf>
    <xf numFmtId="4" fontId="9" fillId="0" borderId="4" xfId="0" applyNumberFormat="1" applyFont="1" applyBorder="1"/>
    <xf numFmtId="2" fontId="38" fillId="0" borderId="0" xfId="3" applyNumberFormat="1" applyFont="1"/>
    <xf numFmtId="0" fontId="9" fillId="0" borderId="0" xfId="0" applyFont="1"/>
    <xf numFmtId="2" fontId="25" fillId="0" borderId="0" xfId="3" applyNumberFormat="1" applyFont="1"/>
    <xf numFmtId="0" fontId="4" fillId="0" borderId="0" xfId="0" applyFont="1"/>
    <xf numFmtId="2" fontId="25" fillId="0" borderId="0" xfId="0" applyNumberFormat="1" applyFont="1" applyAlignment="1">
      <alignment horizontal="right"/>
    </xf>
    <xf numFmtId="2" fontId="25" fillId="0" borderId="4" xfId="0" applyNumberFormat="1" applyFont="1" applyBorder="1" applyAlignment="1">
      <alignment horizontal="right"/>
    </xf>
    <xf numFmtId="2" fontId="25" fillId="0" borderId="12" xfId="0" applyNumberFormat="1" applyFont="1" applyBorder="1" applyAlignment="1">
      <alignment horizontal="right"/>
    </xf>
    <xf numFmtId="2" fontId="25" fillId="0" borderId="7" xfId="0" applyNumberFormat="1" applyFont="1" applyBorder="1" applyAlignment="1">
      <alignment horizontal="right"/>
    </xf>
    <xf numFmtId="4" fontId="8" fillId="0" borderId="0" xfId="3" applyNumberFormat="1" applyFont="1" applyAlignment="1">
      <alignment wrapText="1"/>
    </xf>
    <xf numFmtId="4" fontId="37" fillId="0" borderId="0" xfId="3" applyNumberFormat="1" applyFont="1"/>
    <xf numFmtId="0" fontId="8" fillId="0" borderId="0" xfId="23" applyFont="1" applyAlignment="1">
      <alignment horizontal="left" indent="3"/>
    </xf>
    <xf numFmtId="4" fontId="1" fillId="0" borderId="0" xfId="23" applyNumberFormat="1" applyFont="1" applyAlignment="1">
      <alignment wrapText="1"/>
    </xf>
    <xf numFmtId="4" fontId="1" fillId="0" borderId="4" xfId="23" applyNumberFormat="1" applyFont="1" applyBorder="1" applyAlignment="1">
      <alignment wrapText="1"/>
    </xf>
    <xf numFmtId="0" fontId="39" fillId="0" borderId="0" xfId="0" applyFont="1"/>
    <xf numFmtId="0" fontId="29" fillId="0" borderId="0" xfId="0" applyFont="1" applyAlignment="1">
      <alignment horizontal="center"/>
    </xf>
    <xf numFmtId="4" fontId="10" fillId="0" borderId="0" xfId="0" applyNumberFormat="1" applyFont="1" applyAlignment="1">
      <alignment horizontal="right"/>
    </xf>
    <xf numFmtId="1" fontId="26" fillId="0" borderId="6" xfId="3" applyNumberFormat="1" applyFont="1" applyBorder="1" applyAlignment="1">
      <alignment horizontal="center"/>
    </xf>
    <xf numFmtId="1" fontId="26" fillId="0" borderId="7" xfId="3" applyNumberFormat="1" applyFont="1" applyBorder="1" applyAlignment="1">
      <alignment horizontal="center"/>
    </xf>
    <xf numFmtId="2" fontId="26" fillId="0" borderId="5" xfId="0" applyNumberFormat="1" applyFont="1" applyBorder="1" applyAlignment="1">
      <alignment horizontal="center"/>
    </xf>
    <xf numFmtId="2" fontId="26" fillId="0" borderId="12" xfId="0" applyNumberFormat="1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2" fontId="26" fillId="0" borderId="9" xfId="0" applyNumberFormat="1" applyFont="1" applyBorder="1" applyAlignment="1">
      <alignment horizontal="center"/>
    </xf>
    <xf numFmtId="2" fontId="26" fillId="0" borderId="11" xfId="0" applyNumberFormat="1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2" fontId="26" fillId="0" borderId="0" xfId="0" applyNumberFormat="1" applyFont="1" applyAlignment="1">
      <alignment horizontal="center"/>
    </xf>
    <xf numFmtId="2" fontId="26" fillId="0" borderId="10" xfId="0" applyNumberFormat="1" applyFont="1" applyBorder="1" applyAlignment="1">
      <alignment horizontal="center"/>
    </xf>
    <xf numFmtId="2" fontId="26" fillId="0" borderId="6" xfId="0" applyNumberFormat="1" applyFont="1" applyBorder="1" applyAlignment="1">
      <alignment horizontal="center"/>
    </xf>
    <xf numFmtId="2" fontId="26" fillId="0" borderId="4" xfId="0" applyNumberFormat="1" applyFont="1" applyBorder="1" applyAlignment="1">
      <alignment horizontal="center"/>
    </xf>
    <xf numFmtId="2" fontId="26" fillId="0" borderId="8" xfId="0" applyNumberFormat="1" applyFont="1" applyBorder="1" applyAlignment="1">
      <alignment horizontal="center"/>
    </xf>
    <xf numFmtId="2" fontId="26" fillId="0" borderId="2" xfId="0" applyNumberFormat="1" applyFont="1" applyBorder="1" applyAlignment="1">
      <alignment horizontal="center"/>
    </xf>
    <xf numFmtId="2" fontId="29" fillId="0" borderId="0" xfId="3" applyNumberFormat="1" applyFont="1" applyAlignment="1">
      <alignment horizontal="center"/>
    </xf>
  </cellXfs>
  <cellStyles count="39">
    <cellStyle name="Body" xfId="1" xr:uid="{00000000-0005-0000-0000-000000000000}"/>
    <cellStyle name="Calc Currency (0)" xfId="2" xr:uid="{00000000-0005-0000-0000-000001000000}"/>
    <cellStyle name="Comma" xfId="3" builtinId="3"/>
    <cellStyle name="Comma [0] 2" xfId="4" xr:uid="{00000000-0005-0000-0000-000003000000}"/>
    <cellStyle name="Comma 2" xfId="5" xr:uid="{00000000-0005-0000-0000-000004000000}"/>
    <cellStyle name="Comma 2 2" xfId="6" xr:uid="{00000000-0005-0000-0000-000005000000}"/>
    <cellStyle name="Comma 2 3" xfId="7" xr:uid="{00000000-0005-0000-0000-000006000000}"/>
    <cellStyle name="Comma 3" xfId="8" xr:uid="{00000000-0005-0000-0000-000007000000}"/>
    <cellStyle name="Comma 4" xfId="9" xr:uid="{00000000-0005-0000-0000-000008000000}"/>
    <cellStyle name="Comma 4 2" xfId="10" xr:uid="{00000000-0005-0000-0000-000009000000}"/>
    <cellStyle name="Component" xfId="11" xr:uid="{00000000-0005-0000-0000-00000A000000}"/>
    <cellStyle name="Copied" xfId="12" xr:uid="{00000000-0005-0000-0000-00000B000000}"/>
    <cellStyle name="Description" xfId="13" xr:uid="{00000000-0005-0000-0000-00000C000000}"/>
    <cellStyle name="Entered" xfId="14" xr:uid="{00000000-0005-0000-0000-00000D000000}"/>
    <cellStyle name="Feature" xfId="15" xr:uid="{00000000-0005-0000-0000-00000E000000}"/>
    <cellStyle name="Grey" xfId="16" xr:uid="{00000000-0005-0000-0000-00000F000000}"/>
    <cellStyle name="Header1" xfId="17" xr:uid="{00000000-0005-0000-0000-000010000000}"/>
    <cellStyle name="Header2" xfId="18" xr:uid="{00000000-0005-0000-0000-000011000000}"/>
    <cellStyle name="Hyperlink 2" xfId="19" xr:uid="{00000000-0005-0000-0000-000012000000}"/>
    <cellStyle name="Input [yellow]" xfId="20" xr:uid="{00000000-0005-0000-0000-000013000000}"/>
    <cellStyle name="Normal" xfId="0" builtinId="0"/>
    <cellStyle name="Normal - Style1" xfId="21" xr:uid="{00000000-0005-0000-0000-000015000000}"/>
    <cellStyle name="Normal 10" xfId="22" xr:uid="{00000000-0005-0000-0000-000016000000}"/>
    <cellStyle name="Normal 2" xfId="23" xr:uid="{00000000-0005-0000-0000-000017000000}"/>
    <cellStyle name="Normal 2 2 2" xfId="24" xr:uid="{00000000-0005-0000-0000-000018000000}"/>
    <cellStyle name="Normal 3" xfId="25" xr:uid="{00000000-0005-0000-0000-000019000000}"/>
    <cellStyle name="Normal 4" xfId="26" xr:uid="{00000000-0005-0000-0000-00001A000000}"/>
    <cellStyle name="Normal 5" xfId="27" xr:uid="{00000000-0005-0000-0000-00001B000000}"/>
    <cellStyle name="Normal 5 2" xfId="28" xr:uid="{00000000-0005-0000-0000-00001C000000}"/>
    <cellStyle name="Normal 6" xfId="29" xr:uid="{00000000-0005-0000-0000-00001D000000}"/>
    <cellStyle name="Normal 7" xfId="30" xr:uid="{00000000-0005-0000-0000-00001E000000}"/>
    <cellStyle name="Normal 8" xfId="31" xr:uid="{00000000-0005-0000-0000-00001F000000}"/>
    <cellStyle name="Normal 9" xfId="32" xr:uid="{00000000-0005-0000-0000-000020000000}"/>
    <cellStyle name="Option" xfId="33" xr:uid="{00000000-0005-0000-0000-000021000000}"/>
    <cellStyle name="Percent [2]" xfId="34" xr:uid="{00000000-0005-0000-0000-000022000000}"/>
    <cellStyle name="Percent 2" xfId="35" xr:uid="{00000000-0005-0000-0000-000023000000}"/>
    <cellStyle name="RevList" xfId="36" xr:uid="{00000000-0005-0000-0000-000024000000}"/>
    <cellStyle name="Subtotal" xfId="37" xr:uid="{00000000-0005-0000-0000-000025000000}"/>
    <cellStyle name="Value" xfId="38" xr:uid="{00000000-0005-0000-0000-00002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H79"/>
  <sheetViews>
    <sheetView tabSelected="1" zoomScale="90" zoomScaleNormal="90" workbookViewId="0">
      <selection activeCell="A2" sqref="A2:G2"/>
    </sheetView>
  </sheetViews>
  <sheetFormatPr defaultColWidth="8.765625" defaultRowHeight="15.5" x14ac:dyDescent="0.35"/>
  <cols>
    <col min="1" max="1" width="46.07421875" style="1" customWidth="1"/>
    <col min="2" max="2" width="12.84375" style="1" customWidth="1"/>
    <col min="3" max="3" width="13.84375" style="1" customWidth="1"/>
    <col min="4" max="4" width="12.765625" style="1" customWidth="1"/>
    <col min="5" max="5" width="13.84375" style="1" bestFit="1" customWidth="1"/>
    <col min="6" max="6" width="14.23046875" style="1" customWidth="1"/>
    <col min="7" max="7" width="18.53515625" style="1" customWidth="1"/>
    <col min="8" max="8" width="3.3046875" style="1" customWidth="1"/>
    <col min="9" max="16384" width="8.765625" style="1"/>
  </cols>
  <sheetData>
    <row r="2" spans="1:8" x14ac:dyDescent="0.35">
      <c r="A2" s="81" t="s">
        <v>4</v>
      </c>
      <c r="B2" s="81"/>
      <c r="C2" s="81"/>
      <c r="D2" s="81"/>
      <c r="E2" s="81"/>
      <c r="F2" s="81"/>
      <c r="G2" s="81"/>
    </row>
    <row r="3" spans="1:8" x14ac:dyDescent="0.35">
      <c r="A3" s="82" t="s">
        <v>13</v>
      </c>
      <c r="B3" s="82"/>
      <c r="C3" s="82"/>
      <c r="D3" s="82"/>
      <c r="E3" s="82"/>
      <c r="F3" s="82"/>
      <c r="G3" s="82"/>
    </row>
    <row r="4" spans="1:8" x14ac:dyDescent="0.35">
      <c r="A4" s="82"/>
      <c r="B4" s="82"/>
      <c r="C4" s="82"/>
      <c r="D4" s="82"/>
      <c r="E4" s="82"/>
      <c r="F4" s="82"/>
      <c r="G4" s="82"/>
    </row>
    <row r="5" spans="1:8" x14ac:dyDescent="0.35">
      <c r="A5" s="75"/>
      <c r="B5" s="75"/>
      <c r="C5" s="75"/>
      <c r="D5" s="75"/>
      <c r="E5" s="75"/>
      <c r="F5" s="75"/>
      <c r="G5" s="75"/>
    </row>
    <row r="6" spans="1:8" x14ac:dyDescent="0.35">
      <c r="A6" s="82" t="s">
        <v>5</v>
      </c>
      <c r="B6" s="82"/>
      <c r="C6" s="82"/>
      <c r="D6" s="82"/>
      <c r="E6" s="82"/>
      <c r="F6" s="82"/>
      <c r="G6" s="82"/>
    </row>
    <row r="7" spans="1:8" x14ac:dyDescent="0.35">
      <c r="A7" s="81" t="s">
        <v>117</v>
      </c>
      <c r="B7" s="81"/>
      <c r="C7" s="81"/>
      <c r="D7" s="81"/>
      <c r="E7" s="81"/>
      <c r="F7" s="81"/>
      <c r="G7" s="81"/>
    </row>
    <row r="8" spans="1:8" x14ac:dyDescent="0.35">
      <c r="A8" s="2"/>
      <c r="B8" s="2"/>
      <c r="C8" s="2"/>
      <c r="D8" s="2"/>
      <c r="E8" s="2"/>
      <c r="F8" s="3" t="s">
        <v>10</v>
      </c>
      <c r="G8" s="2"/>
    </row>
    <row r="9" spans="1:8" x14ac:dyDescent="0.35">
      <c r="A9" s="4"/>
      <c r="B9" s="4"/>
      <c r="C9" s="4"/>
      <c r="D9" s="4"/>
      <c r="E9" s="4"/>
      <c r="F9" s="3" t="s">
        <v>11</v>
      </c>
      <c r="G9" s="2"/>
    </row>
    <row r="10" spans="1:8" x14ac:dyDescent="0.35">
      <c r="A10" s="5"/>
      <c r="B10" s="83" t="s">
        <v>118</v>
      </c>
      <c r="C10" s="84"/>
      <c r="D10" s="83" t="s">
        <v>120</v>
      </c>
      <c r="E10" s="84"/>
      <c r="F10" s="85" t="s">
        <v>109</v>
      </c>
      <c r="G10" s="86"/>
    </row>
    <row r="11" spans="1:8" x14ac:dyDescent="0.35">
      <c r="A11" s="6" t="s">
        <v>0</v>
      </c>
      <c r="B11" s="7"/>
      <c r="C11" s="8"/>
      <c r="D11" s="7"/>
      <c r="E11" s="9"/>
      <c r="F11" s="87" t="s">
        <v>121</v>
      </c>
      <c r="G11" s="88"/>
    </row>
    <row r="12" spans="1:8" x14ac:dyDescent="0.35">
      <c r="A12" s="7"/>
      <c r="B12" s="10" t="s">
        <v>1</v>
      </c>
      <c r="C12" s="10" t="s">
        <v>2</v>
      </c>
      <c r="D12" s="10" t="s">
        <v>1</v>
      </c>
      <c r="E12" s="10" t="s">
        <v>2</v>
      </c>
      <c r="F12" s="10" t="s">
        <v>1</v>
      </c>
      <c r="G12" s="11" t="s">
        <v>2</v>
      </c>
    </row>
    <row r="13" spans="1:8" x14ac:dyDescent="0.35">
      <c r="A13" s="12"/>
      <c r="B13" s="13"/>
      <c r="C13" s="13"/>
      <c r="D13" s="13"/>
      <c r="E13" s="13"/>
      <c r="F13" s="13"/>
      <c r="G13" s="14"/>
      <c r="H13" s="15"/>
    </row>
    <row r="14" spans="1:8" ht="18.5" x14ac:dyDescent="0.45">
      <c r="A14" s="22" t="s">
        <v>6</v>
      </c>
      <c r="B14" s="24">
        <f>detail!B7</f>
        <v>233749.4519788883</v>
      </c>
      <c r="C14" s="24">
        <f>detail!C7</f>
        <v>838278.75437491364</v>
      </c>
      <c r="D14" s="24">
        <f>detail!D7</f>
        <v>252401.2196620217</v>
      </c>
      <c r="E14" s="24">
        <f>detail!E7</f>
        <v>904093.62971192377</v>
      </c>
      <c r="F14" s="16">
        <f>IFERROR(B14/D14*100-100,"0.00")</f>
        <v>-7.3897296170395208</v>
      </c>
      <c r="G14" s="16">
        <f>IFERROR(C14/E14*100-100,"0.00")</f>
        <v>-7.2796525906261564</v>
      </c>
      <c r="H14" s="15"/>
    </row>
    <row r="15" spans="1:8" x14ac:dyDescent="0.35">
      <c r="A15" s="17" t="s">
        <v>14</v>
      </c>
      <c r="B15" s="18">
        <f>detail!$B$8</f>
        <v>0</v>
      </c>
      <c r="C15" s="20">
        <f>detail!$C$8</f>
        <v>0</v>
      </c>
      <c r="D15" s="18">
        <f>detail!$D$8</f>
        <v>0</v>
      </c>
      <c r="E15" s="18">
        <f>detail!$E$8</f>
        <v>0</v>
      </c>
      <c r="F15" s="65" t="str">
        <f t="shared" ref="F15" si="0">IFERROR(B15/D15*100-100,"0.00")</f>
        <v>0.00</v>
      </c>
      <c r="G15" s="65" t="str">
        <f t="shared" ref="G15" si="1">IFERROR(C15/E15*100-100,"0.00")</f>
        <v>0.00</v>
      </c>
      <c r="H15" s="15"/>
    </row>
    <row r="16" spans="1:8" x14ac:dyDescent="0.35">
      <c r="A16" s="17" t="s">
        <v>17</v>
      </c>
      <c r="B16" s="18">
        <f>detail!$B$11</f>
        <v>402.56041436143545</v>
      </c>
      <c r="C16" s="20">
        <f>detail!$C$11</f>
        <v>1443.6733000000002</v>
      </c>
      <c r="D16" s="18">
        <f>detail!$D$11</f>
        <v>2016.6866380723061</v>
      </c>
      <c r="E16" s="18">
        <f>detail!$E$11</f>
        <v>7223.7112999999999</v>
      </c>
      <c r="F16" s="65">
        <f t="shared" ref="F16" si="2">IFERROR(B16/D16*100-100,"0.00")</f>
        <v>-80.038524242604609</v>
      </c>
      <c r="G16" s="65">
        <f t="shared" ref="G16" si="3">IFERROR(C16/E16*100-100,"0.00")</f>
        <v>-80.014797933577441</v>
      </c>
      <c r="H16" s="15"/>
    </row>
    <row r="17" spans="1:8" x14ac:dyDescent="0.35">
      <c r="A17" s="17" t="s">
        <v>18</v>
      </c>
      <c r="B17" s="18">
        <f>detail!$B$12</f>
        <v>19139.048300932573</v>
      </c>
      <c r="C17" s="20">
        <f>detail!$C$12</f>
        <v>68636.984745000009</v>
      </c>
      <c r="D17" s="18">
        <f>detail!$D$12</f>
        <v>19781.045476393952</v>
      </c>
      <c r="E17" s="18">
        <f>detail!$E$12</f>
        <v>70855.114044999995</v>
      </c>
      <c r="F17" s="65">
        <f t="shared" ref="F17:F39" si="4">IFERROR(B17/D17*100-100,"0.00")</f>
        <v>-3.2455169077262269</v>
      </c>
      <c r="G17" s="65">
        <f t="shared" ref="G17:G39" si="5">IFERROR(C17/E17*100-100,"0.00")</f>
        <v>-3.1305140495451838</v>
      </c>
      <c r="H17" s="15"/>
    </row>
    <row r="18" spans="1:8" x14ac:dyDescent="0.35">
      <c r="A18" s="17" t="s">
        <v>35</v>
      </c>
      <c r="B18" s="18">
        <f>detail!$B$32</f>
        <v>32359.584684466743</v>
      </c>
      <c r="C18" s="20">
        <f>detail!$C$32</f>
        <v>116048.83823999</v>
      </c>
      <c r="D18" s="18">
        <f>detail!$D$32</f>
        <v>32729.67366456677</v>
      </c>
      <c r="E18" s="18">
        <f>detail!$E$32</f>
        <v>117236.713445</v>
      </c>
      <c r="F18" s="65">
        <f t="shared" si="4"/>
        <v>-1.1307444855482487</v>
      </c>
      <c r="G18" s="65">
        <f t="shared" si="5"/>
        <v>-1.0132279983840391</v>
      </c>
      <c r="H18" s="15"/>
    </row>
    <row r="19" spans="1:8" x14ac:dyDescent="0.35">
      <c r="A19" s="17" t="s">
        <v>42</v>
      </c>
      <c r="B19" s="18">
        <f>detail!$B$42</f>
        <v>2000.8849812488556</v>
      </c>
      <c r="C19" s="20">
        <f>detail!$C$42</f>
        <v>7175.6290999999992</v>
      </c>
      <c r="D19" s="18">
        <f>detail!$D$42</f>
        <v>1152.6452900687341</v>
      </c>
      <c r="E19" s="18">
        <f>detail!$E$42</f>
        <v>4128.741</v>
      </c>
      <c r="F19" s="65">
        <f t="shared" si="4"/>
        <v>73.59069598328378</v>
      </c>
      <c r="G19" s="65">
        <f t="shared" si="5"/>
        <v>73.797026744956838</v>
      </c>
      <c r="H19" s="15"/>
    </row>
    <row r="20" spans="1:8" x14ac:dyDescent="0.35">
      <c r="A20" s="17" t="s">
        <v>45</v>
      </c>
      <c r="B20" s="18">
        <f>detail!$B$45</f>
        <v>1378.5278972942162</v>
      </c>
      <c r="C20" s="20">
        <f>detail!$C$45</f>
        <v>4943.7148999999999</v>
      </c>
      <c r="D20" s="18">
        <f>detail!$D$45</f>
        <v>843.29419007258036</v>
      </c>
      <c r="E20" s="18">
        <f>detail!$E$45</f>
        <v>3020.6545999999998</v>
      </c>
      <c r="F20" s="65">
        <f t="shared" si="4"/>
        <v>63.46939342432438</v>
      </c>
      <c r="G20" s="65">
        <f t="shared" si="5"/>
        <v>63.663693955608181</v>
      </c>
      <c r="H20" s="15"/>
    </row>
    <row r="21" spans="1:8" x14ac:dyDescent="0.35">
      <c r="A21" s="17" t="s">
        <v>53</v>
      </c>
      <c r="B21" s="18">
        <f>detail!$B$60</f>
        <v>1672.4357588900014</v>
      </c>
      <c r="C21" s="20">
        <f>detail!$C$60</f>
        <v>5997.7354079999996</v>
      </c>
      <c r="D21" s="18">
        <f>detail!$D$60</f>
        <v>1218.7399897394935</v>
      </c>
      <c r="E21" s="18">
        <f>detail!$E$60</f>
        <v>4365.4902399999992</v>
      </c>
      <c r="F21" s="65">
        <f t="shared" si="4"/>
        <v>37.226625282681141</v>
      </c>
      <c r="G21" s="65">
        <f t="shared" si="5"/>
        <v>37.389733529675709</v>
      </c>
      <c r="H21" s="15"/>
    </row>
    <row r="22" spans="1:8" x14ac:dyDescent="0.35">
      <c r="A22" s="17" t="s">
        <v>56</v>
      </c>
      <c r="B22" s="18">
        <f>detail!$B$63</f>
        <v>223.5536257070396</v>
      </c>
      <c r="C22" s="20">
        <f>detail!$C$63</f>
        <v>801.71420000000001</v>
      </c>
      <c r="D22" s="18">
        <f>detail!$D$63</f>
        <v>198.514218184128</v>
      </c>
      <c r="E22" s="18">
        <f>detail!$E$63</f>
        <v>711.072</v>
      </c>
      <c r="F22" s="65">
        <f t="shared" si="4"/>
        <v>12.613407619844537</v>
      </c>
      <c r="G22" s="65">
        <f t="shared" si="5"/>
        <v>12.747260474326083</v>
      </c>
      <c r="H22" s="15"/>
    </row>
    <row r="23" spans="1:8" x14ac:dyDescent="0.35">
      <c r="A23" s="17" t="s">
        <v>57</v>
      </c>
      <c r="B23" s="18">
        <f>detail!$B$64</f>
        <v>104082.92945335995</v>
      </c>
      <c r="C23" s="20">
        <f>detail!$C$64</f>
        <v>373265.08239999996</v>
      </c>
      <c r="D23" s="18">
        <f>detail!$D$64</f>
        <v>117885.48014777222</v>
      </c>
      <c r="E23" s="18">
        <f>detail!$E$64</f>
        <v>422262.26870000002</v>
      </c>
      <c r="F23" s="65">
        <f t="shared" si="4"/>
        <v>-11.708439985238613</v>
      </c>
      <c r="G23" s="65">
        <f t="shared" si="5"/>
        <v>-11.603496199375215</v>
      </c>
      <c r="H23" s="15"/>
    </row>
    <row r="24" spans="1:8" x14ac:dyDescent="0.35">
      <c r="A24" s="17" t="s">
        <v>69</v>
      </c>
      <c r="B24" s="18">
        <f>detail!$B$78</f>
        <v>48607.432916324949</v>
      </c>
      <c r="C24" s="20">
        <f>detail!$C$78</f>
        <v>174317.32127499999</v>
      </c>
      <c r="D24" s="18">
        <f>detail!$D$78</f>
        <v>53315.006859758389</v>
      </c>
      <c r="E24" s="18">
        <f>detail!$E$78</f>
        <v>190972.76207500001</v>
      </c>
      <c r="F24" s="65">
        <f t="shared" si="4"/>
        <v>-8.829735229738219</v>
      </c>
      <c r="G24" s="65">
        <f t="shared" si="5"/>
        <v>-8.7213698011337328</v>
      </c>
      <c r="H24" s="15"/>
    </row>
    <row r="25" spans="1:8" x14ac:dyDescent="0.35">
      <c r="A25" s="17" t="s">
        <v>79</v>
      </c>
      <c r="B25" s="18">
        <f>detail!$B$93</f>
        <v>673.50114464312787</v>
      </c>
      <c r="C25" s="20">
        <f>detail!$C$93</f>
        <v>2415.328446</v>
      </c>
      <c r="D25" s="18">
        <f>detail!$D$93</f>
        <v>4494.4950850538698</v>
      </c>
      <c r="E25" s="18">
        <f>detail!$E$93</f>
        <v>16099.147145999999</v>
      </c>
      <c r="F25" s="65">
        <f t="shared" ref="F25" si="6">IFERROR(B25/D25*100-100,"0.00")</f>
        <v>-85.014976501302471</v>
      </c>
      <c r="G25" s="65">
        <f t="shared" ref="G25" si="7">IFERROR(C25/E25*100-100,"0.00")</f>
        <v>-84.997165228096492</v>
      </c>
      <c r="H25" s="15"/>
    </row>
    <row r="26" spans="1:8" x14ac:dyDescent="0.35">
      <c r="A26" s="15" t="s">
        <v>84</v>
      </c>
      <c r="B26" s="18">
        <f>detail!$B$98</f>
        <v>23208.992801659446</v>
      </c>
      <c r="C26" s="20">
        <f>detail!$C$98</f>
        <v>83232.732360923794</v>
      </c>
      <c r="D26" s="18">
        <f>detail!$D$98</f>
        <v>18765.638102339231</v>
      </c>
      <c r="E26" s="18">
        <f>detail!$E$98</f>
        <v>67217.955160923811</v>
      </c>
      <c r="F26" s="65">
        <f t="shared" si="4"/>
        <v>23.678143397459678</v>
      </c>
      <c r="G26" s="65">
        <f t="shared" si="5"/>
        <v>23.825147851730463</v>
      </c>
      <c r="H26" s="15"/>
    </row>
    <row r="27" spans="1:8" ht="18.5" x14ac:dyDescent="0.45">
      <c r="A27" s="22" t="s">
        <v>7</v>
      </c>
      <c r="B27" s="24">
        <f>detail!B110</f>
        <v>225255.51638860579</v>
      </c>
      <c r="C27" s="24">
        <f>detail!C110</f>
        <v>807817.56746695098</v>
      </c>
      <c r="D27" s="24">
        <f>detail!D110</f>
        <v>243093.73389236833</v>
      </c>
      <c r="E27" s="24">
        <f>detail!E110</f>
        <v>870754.49369568005</v>
      </c>
      <c r="F27" s="65">
        <f t="shared" si="4"/>
        <v>-7.3379997164635</v>
      </c>
      <c r="G27" s="65">
        <f t="shared" si="5"/>
        <v>-7.2278612036339211</v>
      </c>
      <c r="H27" s="15"/>
    </row>
    <row r="28" spans="1:8" x14ac:dyDescent="0.35">
      <c r="A28" s="17" t="s">
        <v>14</v>
      </c>
      <c r="B28" s="18">
        <f>detail!B111</f>
        <v>0</v>
      </c>
      <c r="C28" s="20">
        <f>detail!C111</f>
        <v>0</v>
      </c>
      <c r="D28" s="18">
        <f>detail!D111</f>
        <v>0</v>
      </c>
      <c r="E28" s="18">
        <f>detail!E111</f>
        <v>0</v>
      </c>
      <c r="F28" s="65" t="str">
        <f t="shared" si="4"/>
        <v>0.00</v>
      </c>
      <c r="G28" s="65" t="str">
        <f t="shared" si="5"/>
        <v>0.00</v>
      </c>
      <c r="H28" s="15"/>
    </row>
    <row r="29" spans="1:8" x14ac:dyDescent="0.35">
      <c r="A29" s="17" t="s">
        <v>17</v>
      </c>
      <c r="B29" s="18">
        <f>detail!B114</f>
        <v>992.1226535476934</v>
      </c>
      <c r="C29" s="20">
        <f>detail!C114</f>
        <v>3557.9777200000003</v>
      </c>
      <c r="D29" s="18">
        <f>detail!D114</f>
        <v>652.54045536202898</v>
      </c>
      <c r="E29" s="18">
        <f>detail!E114</f>
        <v>2337.38042</v>
      </c>
      <c r="F29" s="65">
        <f t="shared" si="4"/>
        <v>52.0400222538332</v>
      </c>
      <c r="G29" s="65">
        <f t="shared" si="5"/>
        <v>52.220737777892424</v>
      </c>
      <c r="H29" s="15"/>
    </row>
    <row r="30" spans="1:8" x14ac:dyDescent="0.35">
      <c r="A30" s="17" t="s">
        <v>18</v>
      </c>
      <c r="B30" s="18">
        <f>detail!B115</f>
        <v>100370.93011739301</v>
      </c>
      <c r="C30" s="20">
        <f>detail!C115</f>
        <v>359953.00764110003</v>
      </c>
      <c r="D30" s="18">
        <f>detail!D115</f>
        <v>99685.233552582184</v>
      </c>
      <c r="E30" s="18">
        <f>detail!E115</f>
        <v>357069.52902968007</v>
      </c>
      <c r="F30" s="65">
        <f t="shared" si="4"/>
        <v>0.68786172271857993</v>
      </c>
      <c r="G30" s="65">
        <f t="shared" si="5"/>
        <v>0.80753981423609389</v>
      </c>
      <c r="H30" s="15"/>
    </row>
    <row r="31" spans="1:8" x14ac:dyDescent="0.35">
      <c r="A31" s="17" t="s">
        <v>35</v>
      </c>
      <c r="B31" s="18">
        <f>detail!B135</f>
        <v>36768.306852164533</v>
      </c>
      <c r="C31" s="20">
        <f>detail!C135</f>
        <v>131859.51970185098</v>
      </c>
      <c r="D31" s="18">
        <f>detail!D135</f>
        <v>50425.571882037009</v>
      </c>
      <c r="E31" s="18">
        <f>detail!E135</f>
        <v>180622.89229099997</v>
      </c>
      <c r="F31" s="65">
        <f t="shared" si="4"/>
        <v>-27.084006229659792</v>
      </c>
      <c r="G31" s="65">
        <f t="shared" si="5"/>
        <v>-26.997337918045702</v>
      </c>
      <c r="H31" s="15"/>
    </row>
    <row r="32" spans="1:8" x14ac:dyDescent="0.35">
      <c r="A32" s="17" t="s">
        <v>42</v>
      </c>
      <c r="B32" s="18">
        <f>detail!B145</f>
        <v>83.044281275646597</v>
      </c>
      <c r="C32" s="20">
        <f>detail!C145</f>
        <v>297.81569999999999</v>
      </c>
      <c r="D32" s="18">
        <f>detail!D145</f>
        <v>2273.2077888757781</v>
      </c>
      <c r="E32" s="18">
        <f>detail!E145</f>
        <v>8142.5624000000016</v>
      </c>
      <c r="F32" s="65">
        <f t="shared" ref="F32" si="8">IFERROR(B32/D32*100-100,"0.00")</f>
        <v>-96.34682400429763</v>
      </c>
      <c r="G32" s="65">
        <f t="shared" ref="G32" si="9">IFERROR(C32/E32*100-100,"0.00")</f>
        <v>-96.342481821201645</v>
      </c>
      <c r="H32" s="15"/>
    </row>
    <row r="33" spans="1:8" x14ac:dyDescent="0.35">
      <c r="A33" s="17" t="s">
        <v>45</v>
      </c>
      <c r="B33" s="18">
        <f>detail!B148</f>
        <v>6011.6199250271329</v>
      </c>
      <c r="C33" s="20">
        <f>detail!C148</f>
        <v>21559.037763999997</v>
      </c>
      <c r="D33" s="18">
        <f>detail!D148</f>
        <v>4369.7507500286301</v>
      </c>
      <c r="E33" s="18">
        <f>detail!E148</f>
        <v>15652.316663999998</v>
      </c>
      <c r="F33" s="65">
        <f t="shared" si="4"/>
        <v>37.57352006834131</v>
      </c>
      <c r="G33" s="65">
        <f t="shared" si="5"/>
        <v>37.737040636197548</v>
      </c>
      <c r="H33" s="15"/>
    </row>
    <row r="34" spans="1:8" x14ac:dyDescent="0.35">
      <c r="A34" s="17" t="s">
        <v>53</v>
      </c>
      <c r="B34" s="18">
        <f>detail!B163</f>
        <v>12620.769224505324</v>
      </c>
      <c r="C34" s="20">
        <f>detail!C163</f>
        <v>45260.951909000003</v>
      </c>
      <c r="D34" s="18">
        <f>detail!D163</f>
        <v>16288.33771237934</v>
      </c>
      <c r="E34" s="18">
        <f>detail!E163</f>
        <v>58344.339159999996</v>
      </c>
      <c r="F34" s="65">
        <f t="shared" si="4"/>
        <v>-22.51653024781416</v>
      </c>
      <c r="G34" s="65">
        <f t="shared" si="5"/>
        <v>-22.424433011608727</v>
      </c>
      <c r="H34" s="15"/>
    </row>
    <row r="35" spans="1:8" x14ac:dyDescent="0.35">
      <c r="A35" s="17" t="s">
        <v>56</v>
      </c>
      <c r="B35" s="18">
        <f>detail!B166</f>
        <v>5396.0210388716805</v>
      </c>
      <c r="C35" s="20">
        <f>detail!C166</f>
        <v>19351.36</v>
      </c>
      <c r="D35" s="18">
        <f>detail!D166</f>
        <v>7753.6374086718624</v>
      </c>
      <c r="E35" s="18">
        <f>detail!E166</f>
        <v>27773.297600000002</v>
      </c>
      <c r="F35" s="65">
        <f t="shared" si="4"/>
        <v>-30.406585264915336</v>
      </c>
      <c r="G35" s="65">
        <f t="shared" si="5"/>
        <v>-30.323866187211422</v>
      </c>
      <c r="H35" s="15"/>
    </row>
    <row r="36" spans="1:8" x14ac:dyDescent="0.35">
      <c r="A36" s="17" t="s">
        <v>57</v>
      </c>
      <c r="B36" s="18">
        <f>detail!B167</f>
        <v>16426.547361571476</v>
      </c>
      <c r="C36" s="20">
        <f>detail!C167</f>
        <v>58909.338799999998</v>
      </c>
      <c r="D36" s="18">
        <f>detail!D167</f>
        <v>20429.144363451196</v>
      </c>
      <c r="E36" s="18">
        <f>detail!E167</f>
        <v>73176.584899999987</v>
      </c>
      <c r="F36" s="65">
        <f t="shared" si="4"/>
        <v>-19.592582688096201</v>
      </c>
      <c r="G36" s="65">
        <f t="shared" si="5"/>
        <v>-19.497010033328294</v>
      </c>
      <c r="H36" s="15"/>
    </row>
    <row r="37" spans="1:8" x14ac:dyDescent="0.35">
      <c r="A37" s="17" t="s">
        <v>69</v>
      </c>
      <c r="B37" s="18">
        <f>detail!B181</f>
        <v>28619.743002988405</v>
      </c>
      <c r="C37" s="20">
        <f>detail!C181</f>
        <v>102636.914491</v>
      </c>
      <c r="D37" s="18">
        <f>detail!D181</f>
        <v>25136.210552471777</v>
      </c>
      <c r="E37" s="18">
        <f>detail!E181</f>
        <v>90037.155391000008</v>
      </c>
      <c r="F37" s="65">
        <f t="shared" si="4"/>
        <v>13.858622178728012</v>
      </c>
      <c r="G37" s="65">
        <f t="shared" si="5"/>
        <v>13.993955101406328</v>
      </c>
      <c r="H37" s="15"/>
    </row>
    <row r="38" spans="1:8" x14ac:dyDescent="0.35">
      <c r="A38" s="17" t="s">
        <v>79</v>
      </c>
      <c r="B38" s="18">
        <f>detail!B196</f>
        <v>2209.9650975576442</v>
      </c>
      <c r="C38" s="20">
        <f>detail!C196</f>
        <v>7925.4380000000001</v>
      </c>
      <c r="D38" s="18">
        <f>detail!D196</f>
        <v>4379.8006205438105</v>
      </c>
      <c r="E38" s="18">
        <f>detail!E196</f>
        <v>15688.315000000001</v>
      </c>
      <c r="F38" s="65">
        <f t="shared" ref="F38" si="10">IFERROR(B38/D38*100-100,"0.00")</f>
        <v>-49.541878979795939</v>
      </c>
      <c r="G38" s="67">
        <f t="shared" ref="G38" si="11">IFERROR(C38/E38*100-100,"0.00")</f>
        <v>-49.481904207048366</v>
      </c>
    </row>
    <row r="39" spans="1:8" x14ac:dyDescent="0.35">
      <c r="A39" s="19" t="s">
        <v>84</v>
      </c>
      <c r="B39" s="23">
        <f>detail!B201</f>
        <v>15756.446833703247</v>
      </c>
      <c r="C39" s="21">
        <f>detail!C201</f>
        <v>56506.205739999998</v>
      </c>
      <c r="D39" s="23">
        <f>detail!D201</f>
        <v>11700.298805964696</v>
      </c>
      <c r="E39" s="23">
        <f>detail!E201</f>
        <v>41910.120839999996</v>
      </c>
      <c r="F39" s="66">
        <f t="shared" si="4"/>
        <v>34.667046500306185</v>
      </c>
      <c r="G39" s="68">
        <f t="shared" si="5"/>
        <v>34.827112419273107</v>
      </c>
    </row>
    <row r="40" spans="1:8" x14ac:dyDescent="0.35">
      <c r="B40" s="18"/>
      <c r="C40" s="20"/>
      <c r="D40" s="18"/>
      <c r="E40" s="18"/>
      <c r="F40" s="16"/>
      <c r="G40" s="16"/>
    </row>
    <row r="41" spans="1:8" x14ac:dyDescent="0.35">
      <c r="B41" s="18"/>
      <c r="C41" s="20"/>
      <c r="D41" s="18"/>
      <c r="E41" s="18"/>
      <c r="F41" s="16"/>
      <c r="G41" s="16"/>
    </row>
    <row r="42" spans="1:8" x14ac:dyDescent="0.35">
      <c r="A42" s="2"/>
      <c r="B42" s="2"/>
      <c r="C42" s="2"/>
      <c r="D42" s="2"/>
      <c r="E42" s="2"/>
      <c r="F42" s="3" t="s">
        <v>10</v>
      </c>
      <c r="G42" s="2"/>
    </row>
    <row r="43" spans="1:8" x14ac:dyDescent="0.35">
      <c r="A43" s="4"/>
      <c r="B43" s="4"/>
      <c r="C43" s="4"/>
      <c r="D43" s="4"/>
      <c r="E43" s="4"/>
      <c r="F43" s="3" t="s">
        <v>11</v>
      </c>
      <c r="G43" s="2"/>
    </row>
    <row r="44" spans="1:8" x14ac:dyDescent="0.35">
      <c r="A44" s="5"/>
      <c r="B44" s="83"/>
      <c r="C44" s="84"/>
      <c r="D44" s="89"/>
      <c r="E44" s="89"/>
      <c r="F44" s="83" t="s">
        <v>124</v>
      </c>
      <c r="G44" s="84"/>
    </row>
    <row r="45" spans="1:8" x14ac:dyDescent="0.35">
      <c r="A45" s="6" t="s">
        <v>0</v>
      </c>
      <c r="B45" s="79" t="s">
        <v>122</v>
      </c>
      <c r="C45" s="80"/>
      <c r="D45" s="79" t="s">
        <v>123</v>
      </c>
      <c r="E45" s="80"/>
      <c r="F45" s="79" t="s">
        <v>3</v>
      </c>
      <c r="G45" s="80"/>
    </row>
    <row r="46" spans="1:8" x14ac:dyDescent="0.35">
      <c r="A46" s="7"/>
      <c r="B46" s="77"/>
      <c r="C46" s="78"/>
      <c r="D46" s="77"/>
      <c r="E46" s="78"/>
      <c r="F46" s="79" t="s">
        <v>125</v>
      </c>
      <c r="G46" s="80"/>
    </row>
    <row r="47" spans="1:8" x14ac:dyDescent="0.35">
      <c r="A47" s="12"/>
      <c r="B47" s="13"/>
      <c r="C47" s="13"/>
      <c r="D47" s="13"/>
      <c r="E47" s="13"/>
      <c r="F47" s="13"/>
      <c r="G47" s="14"/>
    </row>
    <row r="48" spans="1:8" ht="18.5" x14ac:dyDescent="0.45">
      <c r="A48" s="22" t="s">
        <v>6</v>
      </c>
      <c r="B48" s="24">
        <f>detail!O7</f>
        <v>2554013.0891527608</v>
      </c>
      <c r="C48" s="24">
        <f>detail!P7</f>
        <v>9097022.1624933407</v>
      </c>
      <c r="D48" s="24">
        <f>detail!Q7</f>
        <v>2162421.6527230782</v>
      </c>
      <c r="E48" s="24">
        <f>detail!R7</f>
        <v>7750141.7694275742</v>
      </c>
      <c r="F48" s="65">
        <f t="shared" ref="F48:F73" si="12">IFERROR(B48/D48*100-100,"0.00")</f>
        <v>18.108930602713968</v>
      </c>
      <c r="G48" s="67">
        <f t="shared" ref="G48:G73" si="13">IFERROR(C48/E48*100-100,"0.00")</f>
        <v>17.37878393888073</v>
      </c>
    </row>
    <row r="49" spans="1:7" x14ac:dyDescent="0.35">
      <c r="A49" s="17" t="s">
        <v>14</v>
      </c>
      <c r="B49" s="18">
        <f>detail!O8</f>
        <v>0</v>
      </c>
      <c r="C49" s="18">
        <f>detail!P8</f>
        <v>0</v>
      </c>
      <c r="D49" s="18">
        <f>detail!Q8</f>
        <v>0</v>
      </c>
      <c r="E49" s="18">
        <f>detail!R8</f>
        <v>0</v>
      </c>
      <c r="F49" s="65" t="str">
        <f t="shared" si="12"/>
        <v>0.00</v>
      </c>
      <c r="G49" s="67" t="str">
        <f t="shared" si="13"/>
        <v>0.00</v>
      </c>
    </row>
    <row r="50" spans="1:7" x14ac:dyDescent="0.35">
      <c r="A50" s="17" t="s">
        <v>17</v>
      </c>
      <c r="B50" s="18">
        <f>detail!O11</f>
        <v>4679.915246253443</v>
      </c>
      <c r="C50" s="18">
        <f>detail!P11</f>
        <v>16669.175617999997</v>
      </c>
      <c r="D50" s="18">
        <f>detail!Q11</f>
        <v>2153.1758661877357</v>
      </c>
      <c r="E50" s="18">
        <f>detail!R11</f>
        <v>7717.0047740000009</v>
      </c>
      <c r="F50" s="65">
        <f t="shared" si="12"/>
        <v>117.34941951301812</v>
      </c>
      <c r="G50" s="67">
        <f t="shared" si="13"/>
        <v>116.00577045334344</v>
      </c>
    </row>
    <row r="51" spans="1:7" x14ac:dyDescent="0.35">
      <c r="A51" s="17" t="s">
        <v>18</v>
      </c>
      <c r="B51" s="18">
        <f>detail!O12</f>
        <v>239920.09987420685</v>
      </c>
      <c r="C51" s="18">
        <f>detail!P12</f>
        <v>854560.40732637479</v>
      </c>
      <c r="D51" s="18">
        <f>detail!Q12</f>
        <v>260064.91394703757</v>
      </c>
      <c r="E51" s="18">
        <f>detail!R12</f>
        <v>932075.36550765182</v>
      </c>
      <c r="F51" s="65">
        <f t="shared" si="12"/>
        <v>-7.7460714585025556</v>
      </c>
      <c r="G51" s="67">
        <f t="shared" si="13"/>
        <v>-8.3163831005295066</v>
      </c>
    </row>
    <row r="52" spans="1:7" x14ac:dyDescent="0.35">
      <c r="A52" s="17" t="s">
        <v>35</v>
      </c>
      <c r="B52" s="18">
        <f>detail!O32</f>
        <v>276663.71029058064</v>
      </c>
      <c r="C52" s="18">
        <f>detail!P32</f>
        <v>985435.78917441983</v>
      </c>
      <c r="D52" s="18">
        <f>detail!Q32</f>
        <v>188920.0121595618</v>
      </c>
      <c r="E52" s="18">
        <f>detail!R32</f>
        <v>677091.29506487004</v>
      </c>
      <c r="F52" s="65">
        <f t="shared" si="12"/>
        <v>46.444893332375244</v>
      </c>
      <c r="G52" s="67">
        <f t="shared" si="13"/>
        <v>45.539574405547228</v>
      </c>
    </row>
    <row r="53" spans="1:7" x14ac:dyDescent="0.35">
      <c r="A53" s="17" t="s">
        <v>42</v>
      </c>
      <c r="B53" s="18">
        <f>detail!O42</f>
        <v>21791.078178725598</v>
      </c>
      <c r="C53" s="18">
        <f>detail!P42</f>
        <v>77616.642600000006</v>
      </c>
      <c r="D53" s="18">
        <f>detail!Q42</f>
        <v>12481.548785748568</v>
      </c>
      <c r="E53" s="18">
        <f>detail!R42</f>
        <v>44734.001100000001</v>
      </c>
      <c r="F53" s="65">
        <f t="shared" si="12"/>
        <v>74.586331814899864</v>
      </c>
      <c r="G53" s="67">
        <f t="shared" si="13"/>
        <v>73.50704316945172</v>
      </c>
    </row>
    <row r="54" spans="1:7" x14ac:dyDescent="0.35">
      <c r="A54" s="17" t="s">
        <v>45</v>
      </c>
      <c r="B54" s="18">
        <f>detail!O45</f>
        <v>17985.493231401098</v>
      </c>
      <c r="C54" s="18">
        <f>detail!P45</f>
        <v>64061.703999999998</v>
      </c>
      <c r="D54" s="18">
        <f>detail!Q45</f>
        <v>27450.041892746602</v>
      </c>
      <c r="E54" s="18">
        <f>detail!R45</f>
        <v>98381.236600000004</v>
      </c>
      <c r="F54" s="65">
        <f t="shared" si="12"/>
        <v>-34.479177475668678</v>
      </c>
      <c r="G54" s="67">
        <f t="shared" si="13"/>
        <v>-34.884225677643087</v>
      </c>
    </row>
    <row r="55" spans="1:7" x14ac:dyDescent="0.35">
      <c r="A55" s="17" t="s">
        <v>53</v>
      </c>
      <c r="B55" s="18">
        <f>detail!O60</f>
        <v>19048.996143394041</v>
      </c>
      <c r="C55" s="18">
        <f>detail!P60</f>
        <v>67849.746277999991</v>
      </c>
      <c r="D55" s="18">
        <f>detail!Q60</f>
        <v>15216.209828526707</v>
      </c>
      <c r="E55" s="18">
        <f>detail!R60</f>
        <v>54535.054815020012</v>
      </c>
      <c r="F55" s="65">
        <f t="shared" si="12"/>
        <v>25.18883715497789</v>
      </c>
      <c r="G55" s="67">
        <f t="shared" si="13"/>
        <v>24.414922673393647</v>
      </c>
    </row>
    <row r="56" spans="1:7" x14ac:dyDescent="0.35">
      <c r="A56" s="17" t="s">
        <v>56</v>
      </c>
      <c r="B56" s="18">
        <f>detail!O63</f>
        <v>2678.831067863865</v>
      </c>
      <c r="C56" s="18">
        <f>detail!P63</f>
        <v>9541.6056000000008</v>
      </c>
      <c r="D56" s="18">
        <f>detail!Q63</f>
        <v>3101.9786911645274</v>
      </c>
      <c r="E56" s="18">
        <f>detail!R63</f>
        <v>11117.523999999999</v>
      </c>
      <c r="F56" s="65">
        <f t="shared" ref="F56" si="14">IFERROR(B56/D56*100-100,"0.00")</f>
        <v>-13.641216314797006</v>
      </c>
      <c r="G56" s="67">
        <f t="shared" ref="G56" si="15">IFERROR(C56/E56*100-100,"0.00")</f>
        <v>-14.175084308340587</v>
      </c>
    </row>
    <row r="57" spans="1:7" x14ac:dyDescent="0.35">
      <c r="A57" s="17" t="s">
        <v>57</v>
      </c>
      <c r="B57" s="18">
        <f>detail!O64</f>
        <v>1174512.7715869348</v>
      </c>
      <c r="C57" s="18">
        <f>detail!P64</f>
        <v>4183443.2089</v>
      </c>
      <c r="D57" s="18">
        <f>detail!Q64</f>
        <v>971108.15676571697</v>
      </c>
      <c r="E57" s="18">
        <f>detail!R64</f>
        <v>3480461.7678999999</v>
      </c>
      <c r="F57" s="65">
        <f t="shared" si="12"/>
        <v>20.945619023390606</v>
      </c>
      <c r="G57" s="67">
        <f t="shared" si="13"/>
        <v>20.197936017672632</v>
      </c>
    </row>
    <row r="58" spans="1:7" x14ac:dyDescent="0.35">
      <c r="A58" s="17" t="s">
        <v>69</v>
      </c>
      <c r="B58" s="18">
        <f>detail!O78</f>
        <v>544039.24529272527</v>
      </c>
      <c r="C58" s="18">
        <f>detail!P78</f>
        <v>1937788.4525000001</v>
      </c>
      <c r="D58" s="18">
        <f>detail!Q78</f>
        <v>434360.43723860901</v>
      </c>
      <c r="E58" s="18">
        <f>detail!R78</f>
        <v>1556752.3398550001</v>
      </c>
      <c r="F58" s="65">
        <f t="shared" si="12"/>
        <v>25.250644085217615</v>
      </c>
      <c r="G58" s="67">
        <f t="shared" si="13"/>
        <v>24.476347514627193</v>
      </c>
    </row>
    <row r="59" spans="1:7" x14ac:dyDescent="0.35">
      <c r="A59" s="17" t="s">
        <v>79</v>
      </c>
      <c r="B59" s="18">
        <f>detail!O93</f>
        <v>21121.313067749888</v>
      </c>
      <c r="C59" s="18">
        <f>detail!P93</f>
        <v>75231.036949000001</v>
      </c>
      <c r="D59" s="18">
        <f>detail!Q93</f>
        <v>12995.290549091216</v>
      </c>
      <c r="E59" s="18">
        <f>detail!R93</f>
        <v>46575.256941</v>
      </c>
      <c r="F59" s="65">
        <f>IFERROR(B59/D59*100-100,"0.00")</f>
        <v>62.530518174731696</v>
      </c>
      <c r="G59" s="67">
        <f t="shared" si="13"/>
        <v>61.525758288999242</v>
      </c>
    </row>
    <row r="60" spans="1:7" x14ac:dyDescent="0.35">
      <c r="A60" s="15" t="s">
        <v>84</v>
      </c>
      <c r="B60" s="18">
        <f>detail!O98</f>
        <v>231571.63517292493</v>
      </c>
      <c r="C60" s="18">
        <f>detail!P98</f>
        <v>824824.39354754612</v>
      </c>
      <c r="D60" s="18">
        <f>detail!Q98</f>
        <v>234569.88699868741</v>
      </c>
      <c r="E60" s="18">
        <f>detail!R98</f>
        <v>840700.92287003284</v>
      </c>
      <c r="F60" s="65">
        <f t="shared" si="12"/>
        <v>-1.278191273451597</v>
      </c>
      <c r="G60" s="67">
        <f t="shared" si="13"/>
        <v>-1.8884872004525164</v>
      </c>
    </row>
    <row r="61" spans="1:7" ht="18.5" x14ac:dyDescent="0.45">
      <c r="A61" s="22" t="s">
        <v>7</v>
      </c>
      <c r="B61" s="24">
        <f>detail!O110</f>
        <v>3116278.7264047642</v>
      </c>
      <c r="C61" s="24">
        <f>detail!P110</f>
        <v>11099730.365130901</v>
      </c>
      <c r="D61" s="24">
        <f>detail!Q110</f>
        <v>2898640.36599888</v>
      </c>
      <c r="E61" s="24">
        <f>detail!R110</f>
        <v>10388757.320658231</v>
      </c>
      <c r="F61" s="65">
        <f t="shared" si="12"/>
        <v>7.508291230564069</v>
      </c>
      <c r="G61" s="67">
        <f t="shared" si="13"/>
        <v>6.8436774729436252</v>
      </c>
    </row>
    <row r="62" spans="1:7" x14ac:dyDescent="0.35">
      <c r="A62" s="17" t="s">
        <v>14</v>
      </c>
      <c r="B62" s="18">
        <f>detail!O111</f>
        <v>0</v>
      </c>
      <c r="C62" s="18">
        <f>detail!P111</f>
        <v>0</v>
      </c>
      <c r="D62" s="18">
        <f>detail!Q111</f>
        <v>0</v>
      </c>
      <c r="E62" s="18">
        <f>detail!R111</f>
        <v>0</v>
      </c>
      <c r="F62" s="65" t="str">
        <f t="shared" si="12"/>
        <v>0.00</v>
      </c>
      <c r="G62" s="67" t="str">
        <f t="shared" si="13"/>
        <v>0.00</v>
      </c>
    </row>
    <row r="63" spans="1:7" x14ac:dyDescent="0.35">
      <c r="A63" s="17" t="s">
        <v>17</v>
      </c>
      <c r="B63" s="18">
        <f>detail!O114</f>
        <v>13952.364875052526</v>
      </c>
      <c r="C63" s="18">
        <f>detail!P114</f>
        <v>49696.288960543709</v>
      </c>
      <c r="D63" s="18">
        <f>detail!Q114</f>
        <v>16374.677442590988</v>
      </c>
      <c r="E63" s="18">
        <f>detail!R114</f>
        <v>58687.014833077803</v>
      </c>
      <c r="F63" s="65">
        <f t="shared" si="12"/>
        <v>-14.793039899753751</v>
      </c>
      <c r="G63" s="67">
        <f t="shared" si="13"/>
        <v>-15.319787346666416</v>
      </c>
    </row>
    <row r="64" spans="1:7" x14ac:dyDescent="0.35">
      <c r="A64" s="17" t="s">
        <v>18</v>
      </c>
      <c r="B64" s="18">
        <f>detail!O115</f>
        <v>1276956.1009202332</v>
      </c>
      <c r="C64" s="18">
        <f>detail!P115</f>
        <v>4548331.4082998587</v>
      </c>
      <c r="D64" s="18">
        <f>detail!Q115</f>
        <v>1203568.4855772946</v>
      </c>
      <c r="E64" s="18">
        <f>detail!R115</f>
        <v>4313602.0122130224</v>
      </c>
      <c r="F64" s="65">
        <f t="shared" si="12"/>
        <v>6.0975022379169417</v>
      </c>
      <c r="G64" s="67">
        <f t="shared" si="13"/>
        <v>5.4416099450587154</v>
      </c>
    </row>
    <row r="65" spans="1:7" x14ac:dyDescent="0.35">
      <c r="A65" s="17" t="s">
        <v>107</v>
      </c>
      <c r="B65" s="18">
        <f>detail!O135</f>
        <v>780788.30240167002</v>
      </c>
      <c r="C65" s="18">
        <f>detail!P135</f>
        <v>2781054.0679412745</v>
      </c>
      <c r="D65" s="18">
        <f>detail!Q135</f>
        <v>632094.76607020083</v>
      </c>
      <c r="E65" s="18">
        <f>detail!R135</f>
        <v>2265434.2378547043</v>
      </c>
      <c r="F65" s="65">
        <f t="shared" si="12"/>
        <v>23.523930953567685</v>
      </c>
      <c r="G65" s="67">
        <f t="shared" si="13"/>
        <v>22.760308883423889</v>
      </c>
    </row>
    <row r="66" spans="1:7" x14ac:dyDescent="0.35">
      <c r="A66" s="17" t="s">
        <v>42</v>
      </c>
      <c r="B66" s="18">
        <f>detail!O145</f>
        <v>16368.214047308513</v>
      </c>
      <c r="C66" s="18">
        <f>detail!P145</f>
        <v>58301.191400000003</v>
      </c>
      <c r="D66" s="18">
        <f>detail!Q145</f>
        <v>9601.9664559598041</v>
      </c>
      <c r="E66" s="18">
        <f>detail!R145</f>
        <v>34413.547979999996</v>
      </c>
      <c r="F66" s="65">
        <f t="shared" ref="F66" si="16">IFERROR(B66/D66*100-100,"0.00")</f>
        <v>70.467311278191289</v>
      </c>
      <c r="G66" s="67">
        <f t="shared" ref="G66" si="17">IFERROR(C66/E66*100-100,"0.00")</f>
        <v>69.413486321964569</v>
      </c>
    </row>
    <row r="67" spans="1:7" x14ac:dyDescent="0.35">
      <c r="A67" s="17" t="s">
        <v>45</v>
      </c>
      <c r="B67" s="18">
        <f>detail!O148</f>
        <v>82353.236150055265</v>
      </c>
      <c r="C67" s="18">
        <f>detail!P148</f>
        <v>293330.2172929041</v>
      </c>
      <c r="D67" s="18">
        <f>detail!Q148</f>
        <v>86720.053727063525</v>
      </c>
      <c r="E67" s="18">
        <f>detail!R148</f>
        <v>310805.57752960466</v>
      </c>
      <c r="F67" s="65">
        <f t="shared" si="12"/>
        <v>-5.0355337541095935</v>
      </c>
      <c r="G67" s="67">
        <f t="shared" si="13"/>
        <v>-5.6226018772253354</v>
      </c>
    </row>
    <row r="68" spans="1:7" x14ac:dyDescent="0.35">
      <c r="A68" s="17" t="s">
        <v>53</v>
      </c>
      <c r="B68" s="18">
        <f>detail!O163</f>
        <v>181414.04663768035</v>
      </c>
      <c r="C68" s="18">
        <f>detail!P163</f>
        <v>646170.37784956687</v>
      </c>
      <c r="D68" s="18">
        <f>detail!Q163</f>
        <v>227256.48923053607</v>
      </c>
      <c r="E68" s="18">
        <f>detail!R163</f>
        <v>814489.62894962064</v>
      </c>
      <c r="F68" s="65">
        <f t="shared" si="12"/>
        <v>-20.172115985806556</v>
      </c>
      <c r="G68" s="67">
        <f t="shared" si="13"/>
        <v>-20.66561010937869</v>
      </c>
    </row>
    <row r="69" spans="1:7" x14ac:dyDescent="0.35">
      <c r="A69" s="17" t="s">
        <v>56</v>
      </c>
      <c r="B69" s="18">
        <f>detail!O166</f>
        <v>66145.824954392956</v>
      </c>
      <c r="C69" s="18">
        <f>detail!P166</f>
        <v>235601.78219999996</v>
      </c>
      <c r="D69" s="18">
        <f>detail!Q166</f>
        <v>76567.002171012689</v>
      </c>
      <c r="E69" s="18">
        <f>detail!R166</f>
        <v>274416.93479999999</v>
      </c>
      <c r="F69" s="65">
        <f t="shared" si="12"/>
        <v>-13.610533155449914</v>
      </c>
      <c r="G69" s="67">
        <f t="shared" si="13"/>
        <v>-14.144590831571392</v>
      </c>
    </row>
    <row r="70" spans="1:7" x14ac:dyDescent="0.35">
      <c r="A70" s="17" t="s">
        <v>57</v>
      </c>
      <c r="B70" s="18">
        <f>detail!O167</f>
        <v>170381.90251777449</v>
      </c>
      <c r="C70" s="18">
        <f>detail!P167</f>
        <v>606875.48935238365</v>
      </c>
      <c r="D70" s="18">
        <f>detail!Q167</f>
        <v>128656.67615968204</v>
      </c>
      <c r="E70" s="18">
        <f>detail!R167</f>
        <v>461106.86995999998</v>
      </c>
      <c r="F70" s="65">
        <f t="shared" si="12"/>
        <v>32.431450588934268</v>
      </c>
      <c r="G70" s="67">
        <f t="shared" si="13"/>
        <v>31.612762439438114</v>
      </c>
    </row>
    <row r="71" spans="1:7" x14ac:dyDescent="0.35">
      <c r="A71" s="17" t="s">
        <v>69</v>
      </c>
      <c r="B71" s="18">
        <f>detail!O181</f>
        <v>305349.34098411002</v>
      </c>
      <c r="C71" s="18">
        <f>detail!P181</f>
        <v>1087609.8223743443</v>
      </c>
      <c r="D71" s="18">
        <f>detail!Q181</f>
        <v>334619.77830709651</v>
      </c>
      <c r="E71" s="18">
        <f>detail!R181</f>
        <v>1199280.7773954207</v>
      </c>
      <c r="F71" s="65">
        <f t="shared" si="12"/>
        <v>-8.747372158056848</v>
      </c>
      <c r="G71" s="67">
        <f t="shared" si="13"/>
        <v>-9.3114937824319668</v>
      </c>
    </row>
    <row r="72" spans="1:7" x14ac:dyDescent="0.35">
      <c r="A72" s="17" t="s">
        <v>79</v>
      </c>
      <c r="B72" s="18">
        <f>detail!O196</f>
        <v>34407.102304706525</v>
      </c>
      <c r="C72" s="18">
        <f>detail!P196</f>
        <v>122553.08069580911</v>
      </c>
      <c r="D72" s="18">
        <f>detail!Q196</f>
        <v>3202.0395047275779</v>
      </c>
      <c r="E72" s="18">
        <f>detail!R196</f>
        <v>11476.143</v>
      </c>
      <c r="F72" s="65">
        <f t="shared" si="12"/>
        <v>974.53709593235635</v>
      </c>
      <c r="G72" s="67">
        <f t="shared" si="13"/>
        <v>967.89433258028521</v>
      </c>
    </row>
    <row r="73" spans="1:7" x14ac:dyDescent="0.35">
      <c r="A73" s="19" t="s">
        <v>84</v>
      </c>
      <c r="B73" s="23">
        <f>detail!O201</f>
        <v>188162.29061178066</v>
      </c>
      <c r="C73" s="23">
        <f>detail!P201</f>
        <v>670206.63876421517</v>
      </c>
      <c r="D73" s="23">
        <f>detail!Q201</f>
        <v>179978.43135271562</v>
      </c>
      <c r="E73" s="23">
        <f>detail!R201</f>
        <v>645044.57614278316</v>
      </c>
      <c r="F73" s="66">
        <f t="shared" si="12"/>
        <v>4.5471333412316426</v>
      </c>
      <c r="G73" s="68">
        <f t="shared" si="13"/>
        <v>3.9008253928581667</v>
      </c>
    </row>
    <row r="74" spans="1:7" x14ac:dyDescent="0.35">
      <c r="B74" s="18"/>
      <c r="C74" s="20"/>
      <c r="D74" s="18"/>
      <c r="E74" s="18"/>
      <c r="F74" s="16"/>
      <c r="G74" s="16"/>
    </row>
    <row r="75" spans="1:7" x14ac:dyDescent="0.35">
      <c r="A75" s="1" t="s">
        <v>101</v>
      </c>
    </row>
    <row r="76" spans="1:7" x14ac:dyDescent="0.35">
      <c r="A76" s="1" t="s">
        <v>102</v>
      </c>
    </row>
    <row r="77" spans="1:7" x14ac:dyDescent="0.35">
      <c r="A77" s="1" t="s">
        <v>119</v>
      </c>
    </row>
    <row r="78" spans="1:7" x14ac:dyDescent="0.35">
      <c r="A78" s="1" t="s">
        <v>100</v>
      </c>
    </row>
    <row r="79" spans="1:7" s="74" customFormat="1" ht="18.5" x14ac:dyDescent="0.45">
      <c r="A79" s="1" t="s">
        <v>126</v>
      </c>
    </row>
  </sheetData>
  <mergeCells count="18">
    <mergeCell ref="F44:G44"/>
    <mergeCell ref="F45:G45"/>
    <mergeCell ref="B46:C46"/>
    <mergeCell ref="D46:E46"/>
    <mergeCell ref="F46:G46"/>
    <mergeCell ref="A2:G2"/>
    <mergeCell ref="A3:G3"/>
    <mergeCell ref="A4:G4"/>
    <mergeCell ref="A6:G6"/>
    <mergeCell ref="A7:G7"/>
    <mergeCell ref="B10:C10"/>
    <mergeCell ref="D10:E10"/>
    <mergeCell ref="F10:G10"/>
    <mergeCell ref="F11:G11"/>
    <mergeCell ref="B45:C45"/>
    <mergeCell ref="D45:E45"/>
    <mergeCell ref="B44:C44"/>
    <mergeCell ref="D44:E44"/>
  </mergeCells>
  <phoneticPr fontId="2" type="noConversion"/>
  <pageMargins left="0.5" right="0.25" top="0.25" bottom="0.25" header="0" footer="0"/>
  <pageSetup scale="5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T323"/>
  <sheetViews>
    <sheetView zoomScale="70" zoomScaleNormal="70" workbookViewId="0">
      <selection activeCell="A2" sqref="A2"/>
    </sheetView>
  </sheetViews>
  <sheetFormatPr defaultColWidth="15.765625" defaultRowHeight="15.5" x14ac:dyDescent="0.35"/>
  <cols>
    <col min="1" max="1" width="34.3046875" style="16" customWidth="1"/>
    <col min="2" max="2" width="16.765625" style="63" customWidth="1"/>
    <col min="3" max="3" width="16.3046875" style="63" customWidth="1"/>
    <col min="4" max="4" width="17.53515625" style="63" customWidth="1"/>
    <col min="5" max="5" width="17.69140625" style="63" customWidth="1"/>
    <col min="6" max="7" width="18.765625" style="63" customWidth="1"/>
    <col min="8" max="8" width="11.69140625" style="16" customWidth="1"/>
    <col min="9" max="9" width="9.69140625" style="16" customWidth="1"/>
    <col min="10" max="11" width="9.23046875" style="16" customWidth="1"/>
    <col min="12" max="13" width="15.765625" style="16" customWidth="1"/>
    <col min="14" max="14" width="34.3046875" style="16" customWidth="1"/>
    <col min="15" max="15" width="16.765625" style="63" customWidth="1"/>
    <col min="16" max="16" width="16.3046875" style="63" customWidth="1"/>
    <col min="17" max="17" width="17.53515625" style="63" customWidth="1"/>
    <col min="18" max="18" width="17" style="63" bestFit="1" customWidth="1"/>
    <col min="19" max="19" width="8.53515625" style="16" customWidth="1"/>
    <col min="20" max="20" width="27.3828125" style="16" customWidth="1"/>
    <col min="21" max="21" width="15.765625" style="16" customWidth="1"/>
    <col min="22" max="16384" width="15.765625" style="16"/>
  </cols>
  <sheetData>
    <row r="1" spans="1:20" x14ac:dyDescent="0.35">
      <c r="A1" s="25"/>
      <c r="B1" s="95" t="s">
        <v>89</v>
      </c>
      <c r="C1" s="95"/>
      <c r="D1" s="95"/>
      <c r="E1" s="95"/>
      <c r="F1" s="95"/>
      <c r="G1" s="95"/>
      <c r="H1" s="26"/>
      <c r="I1" s="27" t="s">
        <v>9</v>
      </c>
      <c r="J1" s="28"/>
      <c r="K1" s="28"/>
      <c r="N1" s="25"/>
      <c r="O1" s="95" t="s">
        <v>89</v>
      </c>
      <c r="P1" s="95"/>
      <c r="Q1" s="95"/>
      <c r="R1" s="95"/>
      <c r="S1" s="26"/>
      <c r="T1" s="27" t="s">
        <v>9</v>
      </c>
    </row>
    <row r="2" spans="1:20" x14ac:dyDescent="0.35">
      <c r="A2" s="28"/>
      <c r="B2" s="29"/>
      <c r="C2" s="29"/>
      <c r="D2" s="29"/>
      <c r="E2" s="29"/>
      <c r="F2" s="29"/>
      <c r="G2" s="29"/>
      <c r="H2" s="30"/>
      <c r="I2" s="28" t="s">
        <v>8</v>
      </c>
      <c r="J2" s="31"/>
      <c r="K2" s="31"/>
      <c r="N2" s="28"/>
      <c r="O2" s="29"/>
      <c r="P2" s="29"/>
      <c r="Q2" s="29"/>
      <c r="R2" s="29"/>
      <c r="S2" s="30"/>
      <c r="T2" s="28" t="s">
        <v>8</v>
      </c>
    </row>
    <row r="3" spans="1:20" x14ac:dyDescent="0.35">
      <c r="A3" s="32"/>
      <c r="B3" s="83"/>
      <c r="C3" s="84"/>
      <c r="D3" s="89"/>
      <c r="E3" s="89"/>
      <c r="F3" s="83"/>
      <c r="G3" s="84"/>
      <c r="H3" s="83" t="s">
        <v>109</v>
      </c>
      <c r="I3" s="90"/>
      <c r="J3" s="90"/>
      <c r="K3" s="90"/>
      <c r="N3" s="32"/>
      <c r="O3" s="83"/>
      <c r="P3" s="84"/>
      <c r="Q3" s="89"/>
      <c r="R3" s="89"/>
      <c r="S3" s="83" t="s">
        <v>110</v>
      </c>
      <c r="T3" s="90"/>
    </row>
    <row r="4" spans="1:20" x14ac:dyDescent="0.35">
      <c r="A4" s="33"/>
      <c r="B4" s="89" t="s">
        <v>111</v>
      </c>
      <c r="C4" s="89"/>
      <c r="D4" s="79" t="s">
        <v>116</v>
      </c>
      <c r="E4" s="80"/>
      <c r="F4" s="89" t="s">
        <v>112</v>
      </c>
      <c r="G4" s="89"/>
      <c r="H4" s="91" t="s">
        <v>3</v>
      </c>
      <c r="I4" s="92"/>
      <c r="J4" s="92"/>
      <c r="K4" s="92"/>
      <c r="N4" s="33"/>
      <c r="O4" s="79" t="s">
        <v>113</v>
      </c>
      <c r="P4" s="80"/>
      <c r="Q4" s="79" t="s">
        <v>114</v>
      </c>
      <c r="R4" s="80"/>
      <c r="S4" s="91" t="s">
        <v>3</v>
      </c>
      <c r="T4" s="92"/>
    </row>
    <row r="5" spans="1:20" x14ac:dyDescent="0.35">
      <c r="A5" s="34" t="s">
        <v>0</v>
      </c>
      <c r="B5" s="35"/>
      <c r="C5" s="29"/>
      <c r="D5" s="35"/>
      <c r="E5" s="36"/>
      <c r="F5" s="35"/>
      <c r="G5" s="36"/>
      <c r="H5" s="91" t="s">
        <v>108</v>
      </c>
      <c r="I5" s="92"/>
      <c r="J5" s="93" t="s">
        <v>112</v>
      </c>
      <c r="K5" s="94"/>
      <c r="N5" s="34" t="s">
        <v>0</v>
      </c>
      <c r="O5" s="77"/>
      <c r="P5" s="78"/>
      <c r="Q5" s="77"/>
      <c r="R5" s="78"/>
      <c r="S5" s="93" t="s">
        <v>115</v>
      </c>
      <c r="T5" s="94"/>
    </row>
    <row r="6" spans="1:20" x14ac:dyDescent="0.35">
      <c r="A6" s="33"/>
      <c r="B6" s="37" t="s">
        <v>1</v>
      </c>
      <c r="C6" s="38" t="s">
        <v>2</v>
      </c>
      <c r="D6" s="37" t="s">
        <v>1</v>
      </c>
      <c r="E6" s="39" t="s">
        <v>2</v>
      </c>
      <c r="F6" s="37" t="s">
        <v>1</v>
      </c>
      <c r="G6" s="39" t="s">
        <v>2</v>
      </c>
      <c r="H6" s="40" t="s">
        <v>1</v>
      </c>
      <c r="I6" s="40" t="s">
        <v>2</v>
      </c>
      <c r="J6" s="40" t="s">
        <v>1</v>
      </c>
      <c r="K6" s="40" t="s">
        <v>2</v>
      </c>
      <c r="N6" s="33"/>
      <c r="O6" s="37" t="s">
        <v>1</v>
      </c>
      <c r="P6" s="38" t="s">
        <v>2</v>
      </c>
      <c r="Q6" s="37" t="s">
        <v>1</v>
      </c>
      <c r="R6" s="39" t="s">
        <v>2</v>
      </c>
      <c r="S6" s="40" t="s">
        <v>1</v>
      </c>
      <c r="T6" s="40" t="s">
        <v>2</v>
      </c>
    </row>
    <row r="7" spans="1:20" ht="20" x14ac:dyDescent="0.4">
      <c r="A7" s="41" t="s">
        <v>91</v>
      </c>
      <c r="B7" s="42">
        <f t="shared" ref="B7:G7" si="0">B8+B11+B12+B32+B42+B45+B60+B63+B64+B78+B93+B98</f>
        <v>233749.4519788883</v>
      </c>
      <c r="C7" s="42">
        <f t="shared" si="0"/>
        <v>838278.75437491364</v>
      </c>
      <c r="D7" s="42">
        <f t="shared" si="0"/>
        <v>252401.2196620217</v>
      </c>
      <c r="E7" s="42">
        <f t="shared" si="0"/>
        <v>904093.62971192377</v>
      </c>
      <c r="F7" s="42">
        <f t="shared" si="0"/>
        <v>203571.26309205146</v>
      </c>
      <c r="G7" s="42">
        <f t="shared" si="0"/>
        <v>722739.17096658598</v>
      </c>
      <c r="H7" s="65">
        <f>IFERROR(B7/D7*100-100,"0.00")</f>
        <v>-7.3897296170395208</v>
      </c>
      <c r="I7" s="65">
        <f t="shared" ref="I7:I10" si="1">IFERROR(C7/E7*100-100,"0.00")</f>
        <v>-7.2796525906261564</v>
      </c>
      <c r="J7" s="65">
        <f t="shared" ref="J7:J10" si="2">IFERROR(B7/F7*100-100,"0.00")</f>
        <v>14.824385538734305</v>
      </c>
      <c r="K7" s="65">
        <f t="shared" ref="K7:K10" si="3">IFERROR(C7/G7*100-100,"0.00")</f>
        <v>15.986345842277501</v>
      </c>
      <c r="L7" s="42"/>
      <c r="M7" s="42"/>
      <c r="N7" s="41" t="s">
        <v>91</v>
      </c>
      <c r="O7" s="42">
        <f t="shared" ref="O7:R7" si="4">O8+O11+O12+O32+O42+O45+O60+O63+O64+O78+O93+O98</f>
        <v>2554013.0891527608</v>
      </c>
      <c r="P7" s="42">
        <f t="shared" si="4"/>
        <v>9097022.1624933407</v>
      </c>
      <c r="Q7" s="42">
        <f t="shared" si="4"/>
        <v>2162421.6527230782</v>
      </c>
      <c r="R7" s="42">
        <f t="shared" si="4"/>
        <v>7750141.7694275742</v>
      </c>
      <c r="S7" s="65">
        <f t="shared" ref="S7:S52" si="5">IFERROR(O7/Q7*100-100,"0.00")</f>
        <v>18.108930602713968</v>
      </c>
      <c r="T7" s="65">
        <f t="shared" ref="T7:T52" si="6">IFERROR(P7/R7*100-100,"0.00")</f>
        <v>17.37878393888073</v>
      </c>
    </row>
    <row r="8" spans="1:20" ht="35.5" x14ac:dyDescent="0.4">
      <c r="A8" s="43" t="s">
        <v>14</v>
      </c>
      <c r="B8" s="44">
        <f t="shared" ref="B8:G8" si="7">SUM(B9:B10)</f>
        <v>0</v>
      </c>
      <c r="C8" s="44">
        <f t="shared" si="7"/>
        <v>0</v>
      </c>
      <c r="D8" s="44">
        <f t="shared" si="7"/>
        <v>0</v>
      </c>
      <c r="E8" s="44">
        <f t="shared" si="7"/>
        <v>0</v>
      </c>
      <c r="F8" s="44">
        <f t="shared" si="7"/>
        <v>0</v>
      </c>
      <c r="G8" s="44">
        <f t="shared" si="7"/>
        <v>0</v>
      </c>
      <c r="H8" s="65" t="str">
        <f>IFERROR(B8/D8*100-100,"0.00")</f>
        <v>0.00</v>
      </c>
      <c r="I8" s="65" t="str">
        <f t="shared" si="1"/>
        <v>0.00</v>
      </c>
      <c r="J8" s="65" t="str">
        <f t="shared" si="2"/>
        <v>0.00</v>
      </c>
      <c r="K8" s="65" t="str">
        <f t="shared" si="3"/>
        <v>0.00</v>
      </c>
      <c r="L8" s="44"/>
      <c r="M8" s="44"/>
      <c r="N8" s="43" t="s">
        <v>14</v>
      </c>
      <c r="O8" s="44">
        <f t="shared" ref="O8:R8" si="8">SUM(O9:O10)</f>
        <v>0</v>
      </c>
      <c r="P8" s="44">
        <f t="shared" si="8"/>
        <v>0</v>
      </c>
      <c r="Q8" s="44">
        <f t="shared" si="8"/>
        <v>0</v>
      </c>
      <c r="R8" s="44">
        <f t="shared" si="8"/>
        <v>0</v>
      </c>
      <c r="S8" s="65" t="str">
        <f t="shared" si="5"/>
        <v>0.00</v>
      </c>
      <c r="T8" s="65" t="str">
        <f t="shared" si="6"/>
        <v>0.00</v>
      </c>
    </row>
    <row r="9" spans="1:20" ht="31" x14ac:dyDescent="0.35">
      <c r="A9" s="45" t="s">
        <v>15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v>0</v>
      </c>
      <c r="H9" s="65" t="str">
        <f>IFERROR(B9/D9*100-100,"0.00")</f>
        <v>0.00</v>
      </c>
      <c r="I9" s="65" t="str">
        <f t="shared" si="1"/>
        <v>0.00</v>
      </c>
      <c r="J9" s="65" t="str">
        <f t="shared" si="2"/>
        <v>0.00</v>
      </c>
      <c r="K9" s="65" t="str">
        <f t="shared" si="3"/>
        <v>0.00</v>
      </c>
      <c r="N9" s="45" t="s">
        <v>15</v>
      </c>
      <c r="O9" s="46">
        <v>0</v>
      </c>
      <c r="P9" s="46">
        <v>0</v>
      </c>
      <c r="Q9" s="46">
        <v>0</v>
      </c>
      <c r="R9" s="46">
        <v>0</v>
      </c>
      <c r="S9" s="65" t="str">
        <f t="shared" si="5"/>
        <v>0.00</v>
      </c>
      <c r="T9" s="65" t="str">
        <f t="shared" si="6"/>
        <v>0.00</v>
      </c>
    </row>
    <row r="10" spans="1:20" x14ac:dyDescent="0.35">
      <c r="A10" s="45" t="s">
        <v>16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v>0</v>
      </c>
      <c r="H10" s="65" t="str">
        <f>IFERROR(B10/D10*100-100,"0.00")</f>
        <v>0.00</v>
      </c>
      <c r="I10" s="65" t="str">
        <f t="shared" si="1"/>
        <v>0.00</v>
      </c>
      <c r="J10" s="65" t="str">
        <f t="shared" si="2"/>
        <v>0.00</v>
      </c>
      <c r="K10" s="65" t="str">
        <f t="shared" si="3"/>
        <v>0.00</v>
      </c>
      <c r="N10" s="45" t="s">
        <v>16</v>
      </c>
      <c r="O10" s="46">
        <v>0</v>
      </c>
      <c r="P10" s="46">
        <v>0</v>
      </c>
      <c r="Q10" s="46">
        <v>0</v>
      </c>
      <c r="R10" s="46">
        <v>0</v>
      </c>
      <c r="S10" s="65" t="str">
        <f t="shared" si="5"/>
        <v>0.00</v>
      </c>
      <c r="T10" s="65" t="str">
        <f t="shared" si="6"/>
        <v>0.00</v>
      </c>
    </row>
    <row r="11" spans="1:20" ht="35.5" x14ac:dyDescent="0.4">
      <c r="A11" s="43" t="s">
        <v>17</v>
      </c>
      <c r="B11" s="44">
        <v>402.56041436143545</v>
      </c>
      <c r="C11" s="44">
        <v>1443.6733000000002</v>
      </c>
      <c r="D11" s="44">
        <v>2016.6866380723061</v>
      </c>
      <c r="E11" s="44">
        <v>7223.7112999999999</v>
      </c>
      <c r="F11" s="44">
        <v>181.8394210998878</v>
      </c>
      <c r="G11" s="44">
        <v>645.58460000000002</v>
      </c>
      <c r="H11" s="65">
        <f>IFERROR(B11/D11*100-100,"0.00")</f>
        <v>-80.038524242604609</v>
      </c>
      <c r="I11" s="65">
        <f>IFERROR(C11/E11*100-100,"0.00")</f>
        <v>-80.014797933577441</v>
      </c>
      <c r="J11" s="65">
        <f>IFERROR(B11/F11*100-100,"0.00")</f>
        <v>121.38236688528693</v>
      </c>
      <c r="K11" s="65">
        <f t="shared" ref="K11" si="9">IFERROR(C11/G11*100-100,"0.00")</f>
        <v>123.62263597985455</v>
      </c>
      <c r="N11" s="43" t="s">
        <v>17</v>
      </c>
      <c r="O11" s="44">
        <v>4679.915246253443</v>
      </c>
      <c r="P11" s="44">
        <v>16669.175617999997</v>
      </c>
      <c r="Q11" s="44">
        <v>2153.1758661877357</v>
      </c>
      <c r="R11" s="44">
        <v>7717.0047740000009</v>
      </c>
      <c r="S11" s="65">
        <f t="shared" si="5"/>
        <v>117.34941951301812</v>
      </c>
      <c r="T11" s="65">
        <f t="shared" si="6"/>
        <v>116.00577045334344</v>
      </c>
    </row>
    <row r="12" spans="1:20" ht="18" x14ac:dyDescent="0.4">
      <c r="A12" s="43" t="s">
        <v>18</v>
      </c>
      <c r="B12" s="44">
        <f t="shared" ref="B12:G12" si="10">B13+B17+B21+B25+B29+B30+B31</f>
        <v>19139.048300932573</v>
      </c>
      <c r="C12" s="44">
        <f t="shared" si="10"/>
        <v>68636.984745000009</v>
      </c>
      <c r="D12" s="44">
        <f t="shared" si="10"/>
        <v>19781.045476393952</v>
      </c>
      <c r="E12" s="44">
        <f t="shared" si="10"/>
        <v>70855.114044999995</v>
      </c>
      <c r="F12" s="44">
        <f t="shared" si="10"/>
        <v>21821.030053000934</v>
      </c>
      <c r="G12" s="44">
        <f t="shared" si="10"/>
        <v>77471.215389627498</v>
      </c>
      <c r="H12" s="65">
        <f t="shared" ref="H12:H52" si="11">IFERROR(B12/D12*100-100,"0.00")</f>
        <v>-3.2455169077262269</v>
      </c>
      <c r="I12" s="65">
        <f t="shared" ref="I12:I52" si="12">IFERROR(C12/E12*100-100,"0.00")</f>
        <v>-3.1305140495451838</v>
      </c>
      <c r="J12" s="65">
        <f t="shared" ref="J12:J52" si="13">IFERROR(B12/F12*100-100,"0.00")</f>
        <v>-12.290811870723402</v>
      </c>
      <c r="K12" s="65">
        <f t="shared" ref="K12:K52" si="14">IFERROR(C12/G12*100-100,"0.00")</f>
        <v>-11.403242611074731</v>
      </c>
      <c r="L12" s="44"/>
      <c r="M12" s="44"/>
      <c r="N12" s="43" t="s">
        <v>18</v>
      </c>
      <c r="O12" s="44">
        <f t="shared" ref="O12:R12" si="15">O13+O17+O21+O25+O29+O30+O31</f>
        <v>239920.09987420685</v>
      </c>
      <c r="P12" s="44">
        <f t="shared" si="15"/>
        <v>854560.40732637479</v>
      </c>
      <c r="Q12" s="44">
        <f t="shared" si="15"/>
        <v>260064.91394703757</v>
      </c>
      <c r="R12" s="44">
        <f t="shared" si="15"/>
        <v>932075.36550765182</v>
      </c>
      <c r="S12" s="65">
        <f t="shared" si="5"/>
        <v>-7.7460714585025556</v>
      </c>
      <c r="T12" s="65">
        <f t="shared" si="6"/>
        <v>-8.3163831005295066</v>
      </c>
    </row>
    <row r="13" spans="1:20" x14ac:dyDescent="0.35">
      <c r="A13" s="47" t="s">
        <v>19</v>
      </c>
      <c r="B13" s="48">
        <f t="shared" ref="B13:G13" si="16">SUM(B14:B16)</f>
        <v>3667.2895884823588</v>
      </c>
      <c r="C13" s="48">
        <f t="shared" si="16"/>
        <v>13151.735425000001</v>
      </c>
      <c r="D13" s="48">
        <f t="shared" si="16"/>
        <v>4156.3052406688084</v>
      </c>
      <c r="E13" s="48">
        <f t="shared" si="16"/>
        <v>14887.761225</v>
      </c>
      <c r="F13" s="48">
        <f t="shared" si="16"/>
        <v>2711.5912185671768</v>
      </c>
      <c r="G13" s="48">
        <f t="shared" si="16"/>
        <v>9626.9638432283991</v>
      </c>
      <c r="H13" s="65">
        <f>IFERROR(B13/D13*100-100,"0.00")</f>
        <v>-11.765633750897479</v>
      </c>
      <c r="I13" s="65">
        <f t="shared" si="12"/>
        <v>-11.660757945827399</v>
      </c>
      <c r="J13" s="65">
        <f t="shared" si="13"/>
        <v>35.244927899574009</v>
      </c>
      <c r="K13" s="65">
        <f t="shared" si="14"/>
        <v>36.61353298060763</v>
      </c>
      <c r="L13" s="48"/>
      <c r="M13" s="48"/>
      <c r="N13" s="47" t="s">
        <v>19</v>
      </c>
      <c r="O13" s="48">
        <f t="shared" ref="O13:R13" si="17">SUM(O14:O16)</f>
        <v>34307.415780593925</v>
      </c>
      <c r="P13" s="48">
        <f t="shared" si="17"/>
        <v>122198.01183457038</v>
      </c>
      <c r="Q13" s="48">
        <f t="shared" si="17"/>
        <v>51572.39384315272</v>
      </c>
      <c r="R13" s="48">
        <f t="shared" si="17"/>
        <v>184835.99772036343</v>
      </c>
      <c r="S13" s="65">
        <f t="shared" si="5"/>
        <v>-33.477170198976651</v>
      </c>
      <c r="T13" s="65">
        <f t="shared" si="6"/>
        <v>-33.888412786646384</v>
      </c>
    </row>
    <row r="14" spans="1:20" x14ac:dyDescent="0.35">
      <c r="A14" s="49" t="s">
        <v>20</v>
      </c>
      <c r="B14" s="50">
        <v>0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65" t="str">
        <f t="shared" si="11"/>
        <v>0.00</v>
      </c>
      <c r="I14" s="65" t="str">
        <f t="shared" si="12"/>
        <v>0.00</v>
      </c>
      <c r="J14" s="65" t="str">
        <f t="shared" si="13"/>
        <v>0.00</v>
      </c>
      <c r="K14" s="65" t="str">
        <f t="shared" si="14"/>
        <v>0.00</v>
      </c>
      <c r="N14" s="49" t="s">
        <v>20</v>
      </c>
      <c r="O14" s="50">
        <v>0</v>
      </c>
      <c r="P14" s="50">
        <v>0</v>
      </c>
      <c r="Q14" s="50">
        <v>0</v>
      </c>
      <c r="R14" s="50">
        <v>0</v>
      </c>
      <c r="S14" s="65" t="str">
        <f t="shared" si="5"/>
        <v>0.00</v>
      </c>
      <c r="T14" s="65" t="str">
        <f t="shared" si="6"/>
        <v>0.00</v>
      </c>
    </row>
    <row r="15" spans="1:20" x14ac:dyDescent="0.35">
      <c r="A15" s="49" t="s">
        <v>21</v>
      </c>
      <c r="B15" s="50">
        <v>3466.3999357019211</v>
      </c>
      <c r="C15" s="50">
        <v>12431.299392000001</v>
      </c>
      <c r="D15" s="50">
        <v>3957.6391415420171</v>
      </c>
      <c r="E15" s="50">
        <v>14176.145192</v>
      </c>
      <c r="F15" s="50">
        <v>2201.8948569174745</v>
      </c>
      <c r="G15" s="50">
        <v>7817.3885609999998</v>
      </c>
      <c r="H15" s="65">
        <f t="shared" si="11"/>
        <v>-12.412430448337801</v>
      </c>
      <c r="I15" s="65">
        <f t="shared" si="12"/>
        <v>-12.308323429028263</v>
      </c>
      <c r="J15" s="65">
        <f t="shared" si="13"/>
        <v>57.428040889957884</v>
      </c>
      <c r="K15" s="65">
        <f t="shared" si="14"/>
        <v>59.02112700420497</v>
      </c>
      <c r="N15" s="49" t="s">
        <v>21</v>
      </c>
      <c r="O15" s="50">
        <v>29732.876683756211</v>
      </c>
      <c r="P15" s="50">
        <v>105904.17069339998</v>
      </c>
      <c r="Q15" s="50">
        <v>24066.854143460507</v>
      </c>
      <c r="R15" s="50">
        <v>86255.856401119992</v>
      </c>
      <c r="S15" s="65">
        <f t="shared" si="5"/>
        <v>23.54284654953662</v>
      </c>
      <c r="T15" s="65">
        <f t="shared" si="6"/>
        <v>22.779107543618181</v>
      </c>
    </row>
    <row r="16" spans="1:20" x14ac:dyDescent="0.35">
      <c r="A16" s="49" t="s">
        <v>22</v>
      </c>
      <c r="B16" s="72">
        <v>200.88965278043779</v>
      </c>
      <c r="C16" s="50">
        <v>720.43603300000007</v>
      </c>
      <c r="D16" s="50">
        <v>198.66609912679115</v>
      </c>
      <c r="E16" s="50">
        <v>711.61603300000002</v>
      </c>
      <c r="F16" s="50">
        <v>509.69636164970223</v>
      </c>
      <c r="G16" s="50">
        <v>1809.5752822284001</v>
      </c>
      <c r="H16" s="65">
        <f t="shared" si="11"/>
        <v>1.1192416136522212</v>
      </c>
      <c r="I16" s="65">
        <f t="shared" si="12"/>
        <v>1.2394324454463259</v>
      </c>
      <c r="J16" s="65">
        <f t="shared" si="13"/>
        <v>-60.586406359615587</v>
      </c>
      <c r="K16" s="65">
        <f t="shared" si="14"/>
        <v>-60.18756223765282</v>
      </c>
      <c r="N16" s="49" t="s">
        <v>22</v>
      </c>
      <c r="O16" s="72">
        <v>4574.5390968377142</v>
      </c>
      <c r="P16" s="50">
        <v>16293.8411411704</v>
      </c>
      <c r="Q16" s="50">
        <v>27505.539699692217</v>
      </c>
      <c r="R16" s="50">
        <v>98580.141319243456</v>
      </c>
      <c r="S16" s="65">
        <f t="shared" si="5"/>
        <v>-83.368662652022408</v>
      </c>
      <c r="T16" s="65">
        <f t="shared" si="6"/>
        <v>-83.471477192952918</v>
      </c>
    </row>
    <row r="17" spans="1:20" x14ac:dyDescent="0.35">
      <c r="A17" s="47" t="s">
        <v>23</v>
      </c>
      <c r="B17" s="48">
        <f t="shared" ref="B17:G17" si="18">SUM(B18:B20)</f>
        <v>14754.794305571506</v>
      </c>
      <c r="C17" s="48">
        <f t="shared" si="18"/>
        <v>52914.051720000003</v>
      </c>
      <c r="D17" s="48">
        <f t="shared" si="18"/>
        <v>14331.558569955136</v>
      </c>
      <c r="E17" s="48">
        <f t="shared" si="18"/>
        <v>51335.214719999996</v>
      </c>
      <c r="F17" s="48">
        <f t="shared" si="18"/>
        <v>17831.955079680723</v>
      </c>
      <c r="G17" s="48">
        <f t="shared" si="18"/>
        <v>63308.8002463991</v>
      </c>
      <c r="H17" s="65">
        <f>IFERROR(B17/D17*100-100,"0.00")</f>
        <v>2.9531731217541619</v>
      </c>
      <c r="I17" s="65">
        <f t="shared" si="12"/>
        <v>3.0755437736289366</v>
      </c>
      <c r="J17" s="65">
        <f t="shared" si="13"/>
        <v>-17.256440812906732</v>
      </c>
      <c r="K17" s="65">
        <f t="shared" si="14"/>
        <v>-16.419121016260817</v>
      </c>
      <c r="L17" s="48"/>
      <c r="M17" s="48"/>
      <c r="N17" s="47" t="s">
        <v>23</v>
      </c>
      <c r="O17" s="48">
        <f t="shared" ref="O17:R17" si="19">SUM(O18:O20)</f>
        <v>191529.0249775229</v>
      </c>
      <c r="P17" s="48">
        <f t="shared" si="19"/>
        <v>682198.45559180435</v>
      </c>
      <c r="Q17" s="48">
        <f t="shared" si="19"/>
        <v>194310.35609683662</v>
      </c>
      <c r="R17" s="48">
        <f t="shared" si="19"/>
        <v>696410.34398728842</v>
      </c>
      <c r="S17" s="65">
        <f t="shared" si="5"/>
        <v>-1.4313859411217464</v>
      </c>
      <c r="T17" s="65">
        <f t="shared" si="6"/>
        <v>-2.0407348222477708</v>
      </c>
    </row>
    <row r="18" spans="1:20" x14ac:dyDescent="0.35">
      <c r="A18" s="49" t="s">
        <v>20</v>
      </c>
      <c r="B18" s="50">
        <v>5556.2396500727373</v>
      </c>
      <c r="C18" s="50">
        <v>19925.940418000002</v>
      </c>
      <c r="D18" s="50">
        <v>5544.6218407325523</v>
      </c>
      <c r="E18" s="50">
        <v>19860.669817999998</v>
      </c>
      <c r="F18" s="50">
        <v>9959.938137308236</v>
      </c>
      <c r="G18" s="50">
        <v>35360.7740252691</v>
      </c>
      <c r="H18" s="65">
        <f>IFERROR(B18/D18*100-100,"0.00")</f>
        <v>0.20953294334407246</v>
      </c>
      <c r="I18" s="65">
        <f t="shared" si="12"/>
        <v>0.32864249090354747</v>
      </c>
      <c r="J18" s="65">
        <f t="shared" si="13"/>
        <v>-44.214114852179577</v>
      </c>
      <c r="K18" s="65">
        <f t="shared" si="14"/>
        <v>-43.649592048633437</v>
      </c>
      <c r="N18" s="49" t="s">
        <v>20</v>
      </c>
      <c r="O18" s="50">
        <v>101391.72617725782</v>
      </c>
      <c r="P18" s="50">
        <v>361142.54231717536</v>
      </c>
      <c r="Q18" s="50">
        <v>105102.0144316084</v>
      </c>
      <c r="R18" s="50">
        <v>376686.71652063821</v>
      </c>
      <c r="S18" s="65">
        <f t="shared" si="5"/>
        <v>-3.5301780602549115</v>
      </c>
      <c r="T18" s="65">
        <f t="shared" si="6"/>
        <v>-4.1265522572817304</v>
      </c>
    </row>
    <row r="19" spans="1:20" x14ac:dyDescent="0.35">
      <c r="A19" s="49" t="s">
        <v>21</v>
      </c>
      <c r="B19" s="50">
        <v>1979.7762545310793</v>
      </c>
      <c r="C19" s="50">
        <v>7099.9283999999998</v>
      </c>
      <c r="D19" s="50">
        <v>1495.98260311731</v>
      </c>
      <c r="E19" s="50">
        <v>5358.5649999999996</v>
      </c>
      <c r="F19" s="50">
        <v>338.25322026347584</v>
      </c>
      <c r="G19" s="50">
        <v>1200.9006000000002</v>
      </c>
      <c r="H19" s="65">
        <f t="shared" si="11"/>
        <v>32.339523895909338</v>
      </c>
      <c r="I19" s="65">
        <f t="shared" si="12"/>
        <v>32.496823309972001</v>
      </c>
      <c r="J19" s="65">
        <f t="shared" si="13"/>
        <v>485.29413348643675</v>
      </c>
      <c r="K19" s="65">
        <f t="shared" si="14"/>
        <v>491.21699164776828</v>
      </c>
      <c r="N19" s="49" t="s">
        <v>21</v>
      </c>
      <c r="O19" s="50">
        <v>12866.883274745096</v>
      </c>
      <c r="P19" s="50">
        <v>45829.961800000005</v>
      </c>
      <c r="Q19" s="50">
        <v>7542.3236304893981</v>
      </c>
      <c r="R19" s="50">
        <v>27031.766600000003</v>
      </c>
      <c r="S19" s="65">
        <f t="shared" si="5"/>
        <v>70.595746153499448</v>
      </c>
      <c r="T19" s="65">
        <f t="shared" si="6"/>
        <v>69.541127215858694</v>
      </c>
    </row>
    <row r="20" spans="1:20" x14ac:dyDescent="0.35">
      <c r="A20" s="49" t="s">
        <v>22</v>
      </c>
      <c r="B20" s="50">
        <v>7218.7784009676889</v>
      </c>
      <c r="C20" s="50">
        <v>25888.182902</v>
      </c>
      <c r="D20" s="50">
        <v>7290.9541261052736</v>
      </c>
      <c r="E20" s="50">
        <v>26115.979901999999</v>
      </c>
      <c r="F20" s="50">
        <v>7533.7637221090108</v>
      </c>
      <c r="G20" s="50">
        <v>26747.125621130002</v>
      </c>
      <c r="H20" s="65">
        <f t="shared" si="11"/>
        <v>-0.98993525249541392</v>
      </c>
      <c r="I20" s="65">
        <f t="shared" si="12"/>
        <v>-0.87225139877885738</v>
      </c>
      <c r="J20" s="65">
        <f t="shared" si="13"/>
        <v>-4.1809822123429257</v>
      </c>
      <c r="K20" s="65">
        <f t="shared" si="14"/>
        <v>-3.2113458892623754</v>
      </c>
      <c r="N20" s="49" t="s">
        <v>22</v>
      </c>
      <c r="O20" s="50">
        <v>77270.415525520002</v>
      </c>
      <c r="P20" s="50">
        <v>275225.95147462899</v>
      </c>
      <c r="Q20" s="50">
        <v>81666.018034738838</v>
      </c>
      <c r="R20" s="50">
        <v>292691.86086665024</v>
      </c>
      <c r="S20" s="65">
        <f t="shared" si="5"/>
        <v>-5.3824131689009818</v>
      </c>
      <c r="T20" s="65">
        <f t="shared" si="6"/>
        <v>-5.9673368915368172</v>
      </c>
    </row>
    <row r="21" spans="1:20" x14ac:dyDescent="0.35">
      <c r="A21" s="47" t="s">
        <v>24</v>
      </c>
      <c r="B21" s="48">
        <f t="shared" ref="B21:G21" si="20">SUM(B22:B24)</f>
        <v>609.44786453011443</v>
      </c>
      <c r="C21" s="48">
        <f t="shared" si="20"/>
        <v>2185.6188000000002</v>
      </c>
      <c r="D21" s="48">
        <f t="shared" si="20"/>
        <v>1168.239557459621</v>
      </c>
      <c r="E21" s="48">
        <f t="shared" si="20"/>
        <v>4184.5991999999997</v>
      </c>
      <c r="F21" s="48">
        <f t="shared" si="20"/>
        <v>1025.3240621087198</v>
      </c>
      <c r="G21" s="48">
        <f t="shared" si="20"/>
        <v>3640.2085999999999</v>
      </c>
      <c r="H21" s="65">
        <f t="shared" si="11"/>
        <v>-47.831944172873179</v>
      </c>
      <c r="I21" s="65">
        <f t="shared" si="12"/>
        <v>-47.769936963138534</v>
      </c>
      <c r="J21" s="65">
        <f t="shared" si="13"/>
        <v>-40.560464047171472</v>
      </c>
      <c r="K21" s="65">
        <f t="shared" si="14"/>
        <v>-39.958968285498798</v>
      </c>
      <c r="L21" s="48"/>
      <c r="M21" s="48"/>
      <c r="N21" s="47" t="s">
        <v>24</v>
      </c>
      <c r="O21" s="48">
        <f t="shared" ref="O21:R21" si="21">SUM(O22:O24)</f>
        <v>10904.919007360479</v>
      </c>
      <c r="P21" s="48">
        <f t="shared" si="21"/>
        <v>38841.731199999995</v>
      </c>
      <c r="Q21" s="48">
        <f t="shared" si="21"/>
        <v>10588.500224088582</v>
      </c>
      <c r="R21" s="48">
        <f t="shared" si="21"/>
        <v>37949.295300000005</v>
      </c>
      <c r="S21" s="65">
        <f t="shared" si="5"/>
        <v>2.9883248484242415</v>
      </c>
      <c r="T21" s="65">
        <f t="shared" si="6"/>
        <v>2.3516534179226056</v>
      </c>
    </row>
    <row r="22" spans="1:20" x14ac:dyDescent="0.35">
      <c r="A22" s="49" t="s">
        <v>25</v>
      </c>
      <c r="B22" s="50">
        <v>0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  <c r="H22" s="65" t="str">
        <f t="shared" si="11"/>
        <v>0.00</v>
      </c>
      <c r="I22" s="65" t="str">
        <f t="shared" si="12"/>
        <v>0.00</v>
      </c>
      <c r="J22" s="65" t="str">
        <f t="shared" si="13"/>
        <v>0.00</v>
      </c>
      <c r="K22" s="65" t="str">
        <f t="shared" si="14"/>
        <v>0.00</v>
      </c>
      <c r="N22" s="49" t="s">
        <v>25</v>
      </c>
      <c r="O22" s="50">
        <v>0</v>
      </c>
      <c r="P22" s="50">
        <v>0</v>
      </c>
      <c r="Q22" s="50">
        <v>0</v>
      </c>
      <c r="R22" s="50">
        <v>0</v>
      </c>
      <c r="S22" s="65" t="str">
        <f t="shared" si="5"/>
        <v>0.00</v>
      </c>
      <c r="T22" s="65" t="str">
        <f t="shared" si="6"/>
        <v>0.00</v>
      </c>
    </row>
    <row r="23" spans="1:20" x14ac:dyDescent="0.35">
      <c r="A23" s="49" t="s">
        <v>26</v>
      </c>
      <c r="B23" s="50">
        <v>57.039406968489395</v>
      </c>
      <c r="C23" s="50">
        <v>204.55629999999999</v>
      </c>
      <c r="D23" s="50">
        <v>51.660062273635205</v>
      </c>
      <c r="E23" s="50">
        <v>185.04480000000001</v>
      </c>
      <c r="F23" s="50">
        <v>161.87406925316878</v>
      </c>
      <c r="G23" s="50">
        <v>574.70159999999998</v>
      </c>
      <c r="H23" s="65">
        <f t="shared" si="11"/>
        <v>10.41296595106806</v>
      </c>
      <c r="I23" s="65">
        <f t="shared" si="12"/>
        <v>10.544203349675314</v>
      </c>
      <c r="J23" s="65">
        <f t="shared" si="13"/>
        <v>-64.763098109753116</v>
      </c>
      <c r="K23" s="65">
        <f t="shared" si="14"/>
        <v>-64.40651983568516</v>
      </c>
      <c r="N23" s="49" t="s">
        <v>26</v>
      </c>
      <c r="O23" s="50">
        <v>914.83414194510374</v>
      </c>
      <c r="P23" s="50">
        <v>3258.5058000000004</v>
      </c>
      <c r="Q23" s="50">
        <v>1454.7562831507144</v>
      </c>
      <c r="R23" s="50">
        <v>5213.8617000000004</v>
      </c>
      <c r="S23" s="65">
        <f t="shared" si="5"/>
        <v>-37.114267692746864</v>
      </c>
      <c r="T23" s="65">
        <f t="shared" si="6"/>
        <v>-37.503025828245498</v>
      </c>
    </row>
    <row r="24" spans="1:20" x14ac:dyDescent="0.35">
      <c r="A24" s="49" t="s">
        <v>27</v>
      </c>
      <c r="B24" s="50">
        <v>552.40845756162503</v>
      </c>
      <c r="C24" s="50">
        <v>1981.0625</v>
      </c>
      <c r="D24" s="50">
        <v>1116.5794951859857</v>
      </c>
      <c r="E24" s="50">
        <v>3999.5544</v>
      </c>
      <c r="F24" s="50">
        <v>863.44999285555093</v>
      </c>
      <c r="G24" s="50">
        <v>3065.5070000000001</v>
      </c>
      <c r="H24" s="65">
        <f t="shared" si="11"/>
        <v>-50.526723807550141</v>
      </c>
      <c r="I24" s="65">
        <f t="shared" si="12"/>
        <v>-50.467919626246363</v>
      </c>
      <c r="J24" s="65">
        <f t="shared" si="13"/>
        <v>-36.023109371426102</v>
      </c>
      <c r="K24" s="65">
        <f t="shared" si="14"/>
        <v>-35.37569804929494</v>
      </c>
      <c r="N24" s="49" t="s">
        <v>27</v>
      </c>
      <c r="O24" s="50">
        <v>9990.0848654153742</v>
      </c>
      <c r="P24" s="50">
        <v>35583.225399999996</v>
      </c>
      <c r="Q24" s="50">
        <v>9133.7439409378676</v>
      </c>
      <c r="R24" s="50">
        <v>32735.433600000004</v>
      </c>
      <c r="S24" s="65">
        <f t="shared" si="5"/>
        <v>9.37557402544806</v>
      </c>
      <c r="T24" s="65">
        <f t="shared" si="6"/>
        <v>8.6994167689900195</v>
      </c>
    </row>
    <row r="25" spans="1:20" x14ac:dyDescent="0.35">
      <c r="A25" s="47" t="s">
        <v>28</v>
      </c>
      <c r="B25" s="48">
        <f t="shared" ref="B25:G25" si="22">SUM(B26:B28)</f>
        <v>0</v>
      </c>
      <c r="C25" s="48">
        <f t="shared" si="22"/>
        <v>0</v>
      </c>
      <c r="D25" s="48">
        <f t="shared" si="22"/>
        <v>0</v>
      </c>
      <c r="E25" s="48">
        <f t="shared" si="22"/>
        <v>0</v>
      </c>
      <c r="F25" s="48">
        <f t="shared" si="22"/>
        <v>0</v>
      </c>
      <c r="G25" s="48">
        <f t="shared" si="22"/>
        <v>0</v>
      </c>
      <c r="H25" s="65" t="str">
        <f t="shared" si="11"/>
        <v>0.00</v>
      </c>
      <c r="I25" s="65" t="str">
        <f t="shared" si="12"/>
        <v>0.00</v>
      </c>
      <c r="J25" s="65" t="str">
        <f t="shared" si="13"/>
        <v>0.00</v>
      </c>
      <c r="K25" s="65" t="str">
        <f t="shared" si="14"/>
        <v>0.00</v>
      </c>
      <c r="L25" s="48"/>
      <c r="M25" s="48"/>
      <c r="N25" s="47" t="s">
        <v>28</v>
      </c>
      <c r="O25" s="48">
        <f t="shared" ref="O25:R25" si="23">SUM(O26:O28)</f>
        <v>0</v>
      </c>
      <c r="P25" s="48">
        <f t="shared" si="23"/>
        <v>0</v>
      </c>
      <c r="Q25" s="48">
        <f t="shared" si="23"/>
        <v>0</v>
      </c>
      <c r="R25" s="48">
        <f t="shared" si="23"/>
        <v>0</v>
      </c>
      <c r="S25" s="65" t="str">
        <f t="shared" si="5"/>
        <v>0.00</v>
      </c>
      <c r="T25" s="65" t="str">
        <f t="shared" si="6"/>
        <v>0.00</v>
      </c>
    </row>
    <row r="26" spans="1:20" x14ac:dyDescent="0.35">
      <c r="A26" s="49" t="s">
        <v>29</v>
      </c>
      <c r="B26" s="50">
        <v>0</v>
      </c>
      <c r="C26" s="50">
        <v>0</v>
      </c>
      <c r="D26" s="50">
        <v>0</v>
      </c>
      <c r="E26" s="50">
        <v>0</v>
      </c>
      <c r="F26" s="50">
        <v>0</v>
      </c>
      <c r="G26" s="50">
        <v>0</v>
      </c>
      <c r="H26" s="65" t="str">
        <f t="shared" si="11"/>
        <v>0.00</v>
      </c>
      <c r="I26" s="65" t="str">
        <f t="shared" si="12"/>
        <v>0.00</v>
      </c>
      <c r="J26" s="65" t="str">
        <f t="shared" si="13"/>
        <v>0.00</v>
      </c>
      <c r="K26" s="65" t="str">
        <f t="shared" si="14"/>
        <v>0.00</v>
      </c>
      <c r="N26" s="49" t="s">
        <v>29</v>
      </c>
      <c r="O26" s="50">
        <v>0</v>
      </c>
      <c r="P26" s="50">
        <v>0</v>
      </c>
      <c r="Q26" s="50">
        <v>0</v>
      </c>
      <c r="R26" s="50">
        <v>0</v>
      </c>
      <c r="S26" s="65" t="str">
        <f t="shared" si="5"/>
        <v>0.00</v>
      </c>
      <c r="T26" s="65" t="str">
        <f t="shared" si="6"/>
        <v>0.00</v>
      </c>
    </row>
    <row r="27" spans="1:20" x14ac:dyDescent="0.35">
      <c r="A27" s="49" t="s">
        <v>30</v>
      </c>
      <c r="B27" s="50">
        <v>0</v>
      </c>
      <c r="C27" s="50">
        <v>0</v>
      </c>
      <c r="D27" s="50">
        <v>0</v>
      </c>
      <c r="E27" s="50">
        <v>0</v>
      </c>
      <c r="F27" s="50">
        <v>0</v>
      </c>
      <c r="G27" s="50">
        <v>0</v>
      </c>
      <c r="H27" s="65" t="str">
        <f t="shared" si="11"/>
        <v>0.00</v>
      </c>
      <c r="I27" s="65" t="str">
        <f t="shared" si="12"/>
        <v>0.00</v>
      </c>
      <c r="J27" s="65" t="str">
        <f t="shared" si="13"/>
        <v>0.00</v>
      </c>
      <c r="K27" s="65" t="str">
        <f t="shared" si="14"/>
        <v>0.00</v>
      </c>
      <c r="N27" s="49" t="s">
        <v>30</v>
      </c>
      <c r="O27" s="50">
        <v>0</v>
      </c>
      <c r="P27" s="50">
        <v>0</v>
      </c>
      <c r="Q27" s="50">
        <v>0</v>
      </c>
      <c r="R27" s="50">
        <v>0</v>
      </c>
      <c r="S27" s="65" t="str">
        <f t="shared" si="5"/>
        <v>0.00</v>
      </c>
      <c r="T27" s="65" t="str">
        <f t="shared" si="6"/>
        <v>0.00</v>
      </c>
    </row>
    <row r="28" spans="1:20" x14ac:dyDescent="0.35">
      <c r="A28" s="49" t="s">
        <v>31</v>
      </c>
      <c r="B28" s="50">
        <v>0</v>
      </c>
      <c r="C28" s="50">
        <v>0</v>
      </c>
      <c r="D28" s="50">
        <v>0</v>
      </c>
      <c r="E28" s="50">
        <v>0</v>
      </c>
      <c r="F28" s="50">
        <v>0</v>
      </c>
      <c r="G28" s="50">
        <v>0</v>
      </c>
      <c r="H28" s="65" t="str">
        <f t="shared" si="11"/>
        <v>0.00</v>
      </c>
      <c r="I28" s="65" t="str">
        <f t="shared" si="12"/>
        <v>0.00</v>
      </c>
      <c r="J28" s="65" t="str">
        <f t="shared" si="13"/>
        <v>0.00</v>
      </c>
      <c r="K28" s="65" t="str">
        <f t="shared" si="14"/>
        <v>0.00</v>
      </c>
      <c r="N28" s="49" t="s">
        <v>31</v>
      </c>
      <c r="O28" s="50">
        <v>0</v>
      </c>
      <c r="P28" s="50">
        <v>0</v>
      </c>
      <c r="Q28" s="50">
        <v>0</v>
      </c>
      <c r="R28" s="50">
        <v>0</v>
      </c>
      <c r="S28" s="65" t="str">
        <f t="shared" si="5"/>
        <v>0.00</v>
      </c>
      <c r="T28" s="65" t="str">
        <f t="shared" si="6"/>
        <v>0.00</v>
      </c>
    </row>
    <row r="29" spans="1:20" x14ac:dyDescent="0.35">
      <c r="A29" s="47" t="s">
        <v>32</v>
      </c>
      <c r="B29" s="48">
        <v>107.5165423485944</v>
      </c>
      <c r="C29" s="48">
        <v>385.5788</v>
      </c>
      <c r="D29" s="48">
        <v>124.9421083103886</v>
      </c>
      <c r="E29" s="48">
        <v>447.53890000000001</v>
      </c>
      <c r="F29" s="48">
        <v>252.15969264431106</v>
      </c>
      <c r="G29" s="48">
        <v>895.2426999999999</v>
      </c>
      <c r="H29" s="65">
        <f t="shared" si="11"/>
        <v>-13.94691205186372</v>
      </c>
      <c r="I29" s="65">
        <f t="shared" si="12"/>
        <v>-13.844628924994012</v>
      </c>
      <c r="J29" s="65">
        <f t="shared" si="13"/>
        <v>-57.361725333218097</v>
      </c>
      <c r="K29" s="65">
        <f t="shared" si="14"/>
        <v>-56.930249193877813</v>
      </c>
      <c r="N29" s="47" t="s">
        <v>32</v>
      </c>
      <c r="O29" s="48">
        <v>3178.7401087295557</v>
      </c>
      <c r="P29" s="48">
        <v>11322.208699999999</v>
      </c>
      <c r="Q29" s="48">
        <v>3593.6637829596293</v>
      </c>
      <c r="R29" s="48">
        <v>12879.728500000001</v>
      </c>
      <c r="S29" s="65">
        <f t="shared" si="5"/>
        <v>-11.545979237054709</v>
      </c>
      <c r="T29" s="65">
        <f t="shared" si="6"/>
        <v>-12.092799937514215</v>
      </c>
    </row>
    <row r="30" spans="1:20" x14ac:dyDescent="0.35">
      <c r="A30" s="47" t="s">
        <v>33</v>
      </c>
      <c r="B30" s="48">
        <v>0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  <c r="H30" s="65" t="str">
        <f t="shared" si="11"/>
        <v>0.00</v>
      </c>
      <c r="I30" s="65" t="str">
        <f t="shared" si="12"/>
        <v>0.00</v>
      </c>
      <c r="J30" s="65" t="str">
        <f t="shared" si="13"/>
        <v>0.00</v>
      </c>
      <c r="K30" s="65" t="str">
        <f t="shared" si="14"/>
        <v>0.00</v>
      </c>
      <c r="N30" s="47" t="s">
        <v>33</v>
      </c>
      <c r="O30" s="48">
        <v>0</v>
      </c>
      <c r="P30" s="48">
        <v>0</v>
      </c>
      <c r="Q30" s="48">
        <v>0</v>
      </c>
      <c r="R30" s="48">
        <v>0</v>
      </c>
      <c r="S30" s="65" t="str">
        <f t="shared" si="5"/>
        <v>0.00</v>
      </c>
      <c r="T30" s="65" t="str">
        <f t="shared" si="6"/>
        <v>0.00</v>
      </c>
    </row>
    <row r="31" spans="1:20" ht="31" x14ac:dyDescent="0.35">
      <c r="A31" s="47" t="s">
        <v>34</v>
      </c>
      <c r="B31" s="48">
        <v>0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65" t="str">
        <f t="shared" si="11"/>
        <v>0.00</v>
      </c>
      <c r="I31" s="65" t="str">
        <f t="shared" si="12"/>
        <v>0.00</v>
      </c>
      <c r="J31" s="65" t="str">
        <f t="shared" si="13"/>
        <v>0.00</v>
      </c>
      <c r="K31" s="65" t="str">
        <f t="shared" si="14"/>
        <v>0.00</v>
      </c>
      <c r="N31" s="47" t="s">
        <v>34</v>
      </c>
      <c r="O31" s="48">
        <v>0</v>
      </c>
      <c r="P31" s="48">
        <v>0</v>
      </c>
      <c r="Q31" s="48">
        <v>0</v>
      </c>
      <c r="R31" s="48">
        <v>0</v>
      </c>
      <c r="S31" s="65" t="str">
        <f t="shared" si="5"/>
        <v>0.00</v>
      </c>
      <c r="T31" s="65" t="str">
        <f t="shared" si="6"/>
        <v>0.00</v>
      </c>
    </row>
    <row r="32" spans="1:20" ht="18" x14ac:dyDescent="0.4">
      <c r="A32" s="43" t="s">
        <v>35</v>
      </c>
      <c r="B32" s="44">
        <f t="shared" ref="B32:G32" si="24">B33+B36</f>
        <v>32359.584684466743</v>
      </c>
      <c r="C32" s="44">
        <f t="shared" si="24"/>
        <v>116048.83823999</v>
      </c>
      <c r="D32" s="44">
        <f t="shared" si="24"/>
        <v>32729.67366456677</v>
      </c>
      <c r="E32" s="44">
        <f t="shared" si="24"/>
        <v>117236.713445</v>
      </c>
      <c r="F32" s="44">
        <f t="shared" si="24"/>
        <v>14820.286542646731</v>
      </c>
      <c r="G32" s="44">
        <f t="shared" si="24"/>
        <v>52616.471728999997</v>
      </c>
      <c r="H32" s="65">
        <f t="shared" si="11"/>
        <v>-1.1307444855482487</v>
      </c>
      <c r="I32" s="65">
        <f t="shared" si="12"/>
        <v>-1.0132279983840391</v>
      </c>
      <c r="J32" s="65">
        <f t="shared" si="13"/>
        <v>118.34655214896875</v>
      </c>
      <c r="K32" s="65">
        <f t="shared" si="14"/>
        <v>120.55610045024881</v>
      </c>
      <c r="L32" s="44"/>
      <c r="M32" s="44"/>
      <c r="N32" s="43" t="s">
        <v>35</v>
      </c>
      <c r="O32" s="44">
        <f t="shared" ref="O32:R32" si="25">O33+O36</f>
        <v>276663.71029058064</v>
      </c>
      <c r="P32" s="44">
        <f t="shared" si="25"/>
        <v>985435.78917441983</v>
      </c>
      <c r="Q32" s="44">
        <f t="shared" si="25"/>
        <v>188920.0121595618</v>
      </c>
      <c r="R32" s="44">
        <f t="shared" si="25"/>
        <v>677091.29506487004</v>
      </c>
      <c r="S32" s="65">
        <f t="shared" si="5"/>
        <v>46.444893332375244</v>
      </c>
      <c r="T32" s="65">
        <f t="shared" si="6"/>
        <v>45.539574405547228</v>
      </c>
    </row>
    <row r="33" spans="1:20" x14ac:dyDescent="0.35">
      <c r="A33" s="47" t="s">
        <v>36</v>
      </c>
      <c r="B33" s="48">
        <f t="shared" ref="B33:G33" si="26">SUM(B34:B35)</f>
        <v>157.94568988033669</v>
      </c>
      <c r="C33" s="48">
        <f t="shared" si="26"/>
        <v>566.42920464999997</v>
      </c>
      <c r="D33" s="48">
        <f t="shared" si="26"/>
        <v>284.75422124173105</v>
      </c>
      <c r="E33" s="48">
        <f t="shared" si="26"/>
        <v>1019.981115</v>
      </c>
      <c r="F33" s="48">
        <f t="shared" si="26"/>
        <v>216.57160127483775</v>
      </c>
      <c r="G33" s="48">
        <f t="shared" si="26"/>
        <v>768.89427899999998</v>
      </c>
      <c r="H33" s="65">
        <f t="shared" si="11"/>
        <v>-44.532625647626546</v>
      </c>
      <c r="I33" s="65">
        <f t="shared" si="12"/>
        <v>-44.466696851539254</v>
      </c>
      <c r="J33" s="65">
        <f t="shared" si="13"/>
        <v>-27.069990270840037</v>
      </c>
      <c r="K33" s="65">
        <f t="shared" si="14"/>
        <v>-26.331978254971517</v>
      </c>
      <c r="L33" s="48"/>
      <c r="M33" s="48"/>
      <c r="N33" s="47" t="s">
        <v>36</v>
      </c>
      <c r="O33" s="48">
        <f t="shared" ref="O33:R33" si="27">SUM(O34:O35)</f>
        <v>2860.1549836667114</v>
      </c>
      <c r="P33" s="48">
        <f t="shared" si="27"/>
        <v>10187.45494496</v>
      </c>
      <c r="Q33" s="48">
        <f t="shared" si="27"/>
        <v>2602.7363481484736</v>
      </c>
      <c r="R33" s="48">
        <f t="shared" si="27"/>
        <v>9328.2342327599999</v>
      </c>
      <c r="S33" s="65">
        <f t="shared" si="5"/>
        <v>9.8903077794014536</v>
      </c>
      <c r="T33" s="65">
        <f t="shared" si="6"/>
        <v>9.2109684508402125</v>
      </c>
    </row>
    <row r="34" spans="1:20" ht="46.5" x14ac:dyDescent="0.35">
      <c r="A34" s="49" t="s">
        <v>92</v>
      </c>
      <c r="B34" s="50">
        <v>0</v>
      </c>
      <c r="C34" s="50">
        <v>0</v>
      </c>
      <c r="D34" s="50">
        <v>0</v>
      </c>
      <c r="E34" s="50">
        <v>0</v>
      </c>
      <c r="F34" s="50">
        <v>0</v>
      </c>
      <c r="G34" s="50">
        <v>0</v>
      </c>
      <c r="H34" s="65" t="str">
        <f t="shared" si="11"/>
        <v>0.00</v>
      </c>
      <c r="I34" s="65" t="str">
        <f t="shared" si="12"/>
        <v>0.00</v>
      </c>
      <c r="J34" s="65" t="str">
        <f t="shared" si="13"/>
        <v>0.00</v>
      </c>
      <c r="K34" s="65" t="str">
        <f t="shared" si="14"/>
        <v>0.00</v>
      </c>
      <c r="N34" s="49" t="s">
        <v>92</v>
      </c>
      <c r="O34" s="50">
        <v>0</v>
      </c>
      <c r="P34" s="50">
        <v>0</v>
      </c>
      <c r="Q34" s="50">
        <v>0</v>
      </c>
      <c r="R34" s="50">
        <v>0</v>
      </c>
      <c r="S34" s="65" t="str">
        <f t="shared" si="5"/>
        <v>0.00</v>
      </c>
      <c r="T34" s="65" t="str">
        <f t="shared" si="6"/>
        <v>0.00</v>
      </c>
    </row>
    <row r="35" spans="1:20" x14ac:dyDescent="0.35">
      <c r="A35" s="49" t="s">
        <v>37</v>
      </c>
      <c r="B35" s="50">
        <v>157.94568988033669</v>
      </c>
      <c r="C35" s="50">
        <v>566.42920464999997</v>
      </c>
      <c r="D35" s="50">
        <v>284.75422124173105</v>
      </c>
      <c r="E35" s="50">
        <v>1019.981115</v>
      </c>
      <c r="F35" s="50">
        <v>216.57160127483775</v>
      </c>
      <c r="G35" s="50">
        <v>768.89427899999998</v>
      </c>
      <c r="H35" s="65">
        <f t="shared" si="11"/>
        <v>-44.532625647626546</v>
      </c>
      <c r="I35" s="65">
        <f t="shared" si="12"/>
        <v>-44.466696851539254</v>
      </c>
      <c r="J35" s="65">
        <f t="shared" si="13"/>
        <v>-27.069990270840037</v>
      </c>
      <c r="K35" s="65">
        <f t="shared" si="14"/>
        <v>-26.331978254971517</v>
      </c>
      <c r="N35" s="49" t="s">
        <v>37</v>
      </c>
      <c r="O35" s="50">
        <v>2860.1549836667114</v>
      </c>
      <c r="P35" s="50">
        <v>10187.45494496</v>
      </c>
      <c r="Q35" s="50">
        <v>2602.7363481484736</v>
      </c>
      <c r="R35" s="50">
        <v>9328.2342327599999</v>
      </c>
      <c r="S35" s="65">
        <f t="shared" si="5"/>
        <v>9.8903077794014536</v>
      </c>
      <c r="T35" s="65">
        <f t="shared" si="6"/>
        <v>9.2109684508402125</v>
      </c>
    </row>
    <row r="36" spans="1:20" x14ac:dyDescent="0.35">
      <c r="A36" s="47" t="s">
        <v>38</v>
      </c>
      <c r="B36" s="48">
        <f t="shared" ref="B36:G36" si="28">SUM(B37:B39)</f>
        <v>32201.638994586407</v>
      </c>
      <c r="C36" s="48">
        <f t="shared" si="28"/>
        <v>115482.40903534</v>
      </c>
      <c r="D36" s="48">
        <f t="shared" si="28"/>
        <v>32444.919443325038</v>
      </c>
      <c r="E36" s="48">
        <f t="shared" si="28"/>
        <v>116216.73233</v>
      </c>
      <c r="F36" s="48">
        <f t="shared" si="28"/>
        <v>14603.714941371893</v>
      </c>
      <c r="G36" s="48">
        <f t="shared" si="28"/>
        <v>51847.577449999997</v>
      </c>
      <c r="H36" s="65">
        <f t="shared" si="11"/>
        <v>-0.74982602180163838</v>
      </c>
      <c r="I36" s="65">
        <f t="shared" si="12"/>
        <v>-0.63185677306334753</v>
      </c>
      <c r="J36" s="65">
        <f t="shared" si="13"/>
        <v>120.50306462337278</v>
      </c>
      <c r="K36" s="65">
        <f t="shared" si="14"/>
        <v>122.73443565749474</v>
      </c>
      <c r="L36" s="48"/>
      <c r="M36" s="48"/>
      <c r="N36" s="47" t="s">
        <v>38</v>
      </c>
      <c r="O36" s="48">
        <f t="shared" ref="O36:R36" si="29">SUM(O37:O39)</f>
        <v>273803.55530691391</v>
      </c>
      <c r="P36" s="48">
        <f t="shared" si="29"/>
        <v>975248.33422945987</v>
      </c>
      <c r="Q36" s="48">
        <f t="shared" si="29"/>
        <v>186317.27581141333</v>
      </c>
      <c r="R36" s="48">
        <f t="shared" si="29"/>
        <v>667763.06083211</v>
      </c>
      <c r="S36" s="65">
        <f t="shared" si="5"/>
        <v>46.955538134881522</v>
      </c>
      <c r="T36" s="65">
        <f t="shared" si="6"/>
        <v>46.04706241375311</v>
      </c>
    </row>
    <row r="37" spans="1:20" x14ac:dyDescent="0.35">
      <c r="A37" s="49" t="s">
        <v>93</v>
      </c>
      <c r="B37" s="50">
        <v>80.809035939871151</v>
      </c>
      <c r="C37" s="50">
        <v>289.79960131000001</v>
      </c>
      <c r="D37" s="50">
        <v>144.86607679740504</v>
      </c>
      <c r="E37" s="50">
        <v>518.90596000000005</v>
      </c>
      <c r="F37" s="50">
        <v>168.63606011584906</v>
      </c>
      <c r="G37" s="50">
        <v>598.70869999999991</v>
      </c>
      <c r="H37" s="65">
        <f t="shared" si="11"/>
        <v>-44.218109769837667</v>
      </c>
      <c r="I37" s="65">
        <f t="shared" si="12"/>
        <v>-44.151807138619105</v>
      </c>
      <c r="J37" s="65">
        <f t="shared" si="13"/>
        <v>-52.080808882538399</v>
      </c>
      <c r="K37" s="65">
        <f t="shared" si="14"/>
        <v>-51.595892742163251</v>
      </c>
      <c r="N37" s="49" t="s">
        <v>93</v>
      </c>
      <c r="O37" s="50">
        <v>1542.4148991676984</v>
      </c>
      <c r="P37" s="50">
        <v>5493.8569348299998</v>
      </c>
      <c r="Q37" s="50">
        <v>3749.4053035625698</v>
      </c>
      <c r="R37" s="50">
        <v>13437.907735089997</v>
      </c>
      <c r="S37" s="65">
        <f t="shared" si="5"/>
        <v>-58.862412188350426</v>
      </c>
      <c r="T37" s="65">
        <f t="shared" si="6"/>
        <v>-59.116723800059596</v>
      </c>
    </row>
    <row r="38" spans="1:20" ht="31" x14ac:dyDescent="0.35">
      <c r="A38" s="49" t="s">
        <v>94</v>
      </c>
      <c r="B38" s="50">
        <v>1184.8295728388325</v>
      </c>
      <c r="C38" s="50">
        <v>4249.0686076799993</v>
      </c>
      <c r="D38" s="50">
        <v>401.85929463059222</v>
      </c>
      <c r="E38" s="50">
        <v>1439.4479899999999</v>
      </c>
      <c r="F38" s="50">
        <v>772.76300908019834</v>
      </c>
      <c r="G38" s="50">
        <v>2743.5409500000001</v>
      </c>
      <c r="H38" s="65">
        <f t="shared" si="11"/>
        <v>194.83692144733971</v>
      </c>
      <c r="I38" s="65">
        <f t="shared" si="12"/>
        <v>195.18736607357374</v>
      </c>
      <c r="J38" s="65">
        <f t="shared" si="13"/>
        <v>53.32379512434315</v>
      </c>
      <c r="K38" s="65">
        <f t="shared" si="14"/>
        <v>54.875348504639589</v>
      </c>
      <c r="N38" s="49" t="s">
        <v>94</v>
      </c>
      <c r="O38" s="50">
        <v>5522.4736654969884</v>
      </c>
      <c r="P38" s="50">
        <v>19670.245833969999</v>
      </c>
      <c r="Q38" s="50">
        <v>5053.8010505513157</v>
      </c>
      <c r="R38" s="50">
        <v>18112.87570439</v>
      </c>
      <c r="S38" s="65">
        <f t="shared" si="5"/>
        <v>9.2736657074093927</v>
      </c>
      <c r="T38" s="65">
        <f t="shared" si="6"/>
        <v>8.5981384458048353</v>
      </c>
    </row>
    <row r="39" spans="1:20" x14ac:dyDescent="0.35">
      <c r="A39" s="51" t="s">
        <v>39</v>
      </c>
      <c r="B39" s="52">
        <f t="shared" ref="B39:G39" si="30">SUM(B40:B41)</f>
        <v>30936.000385807703</v>
      </c>
      <c r="C39" s="52">
        <f t="shared" si="30"/>
        <v>110943.54082635</v>
      </c>
      <c r="D39" s="52">
        <f t="shared" si="30"/>
        <v>31898.19407189704</v>
      </c>
      <c r="E39" s="52">
        <f t="shared" si="30"/>
        <v>114258.37837999999</v>
      </c>
      <c r="F39" s="52">
        <f t="shared" si="30"/>
        <v>13662.315872175845</v>
      </c>
      <c r="G39" s="52">
        <f t="shared" si="30"/>
        <v>48505.327799999999</v>
      </c>
      <c r="H39" s="65">
        <f t="shared" si="11"/>
        <v>-3.0164519154927518</v>
      </c>
      <c r="I39" s="65">
        <f t="shared" si="12"/>
        <v>-2.9011767895265592</v>
      </c>
      <c r="J39" s="65">
        <f t="shared" si="13"/>
        <v>126.43306358339137</v>
      </c>
      <c r="K39" s="65">
        <f t="shared" si="14"/>
        <v>128.72444298036473</v>
      </c>
      <c r="L39" s="52"/>
      <c r="M39" s="52"/>
      <c r="N39" s="51" t="s">
        <v>39</v>
      </c>
      <c r="O39" s="52">
        <f t="shared" ref="O39:R39" si="31">SUM(O40:O41)</f>
        <v>266738.66674224922</v>
      </c>
      <c r="P39" s="52">
        <f t="shared" si="31"/>
        <v>950084.23146065988</v>
      </c>
      <c r="Q39" s="52">
        <f t="shared" si="31"/>
        <v>177514.06945729945</v>
      </c>
      <c r="R39" s="52">
        <f t="shared" si="31"/>
        <v>636212.27739263</v>
      </c>
      <c r="S39" s="65">
        <f t="shared" si="5"/>
        <v>50.263394646818426</v>
      </c>
      <c r="T39" s="65">
        <f t="shared" si="6"/>
        <v>49.334469833616225</v>
      </c>
    </row>
    <row r="40" spans="1:20" x14ac:dyDescent="0.35">
      <c r="A40" s="53" t="s">
        <v>40</v>
      </c>
      <c r="B40" s="50">
        <v>141.12945458884889</v>
      </c>
      <c r="C40" s="50">
        <v>506.12235621000002</v>
      </c>
      <c r="D40" s="50">
        <v>141.14646174901736</v>
      </c>
      <c r="E40" s="50">
        <v>505.58241000000004</v>
      </c>
      <c r="F40" s="50">
        <v>99.9385525852867</v>
      </c>
      <c r="G40" s="50">
        <v>354.81189999999998</v>
      </c>
      <c r="H40" s="65">
        <f t="shared" si="11"/>
        <v>-1.204929968326951E-2</v>
      </c>
      <c r="I40" s="65">
        <f t="shared" si="12"/>
        <v>0.10679687412384453</v>
      </c>
      <c r="J40" s="65">
        <f t="shared" si="13"/>
        <v>41.216228310301204</v>
      </c>
      <c r="K40" s="65">
        <f t="shared" si="14"/>
        <v>42.645259702394441</v>
      </c>
      <c r="N40" s="53" t="s">
        <v>40</v>
      </c>
      <c r="O40" s="50">
        <v>1387.5864339960867</v>
      </c>
      <c r="P40" s="50">
        <v>4942.3805210900009</v>
      </c>
      <c r="Q40" s="50">
        <v>1488.4176672061849</v>
      </c>
      <c r="R40" s="50">
        <v>5334.5044517300003</v>
      </c>
      <c r="S40" s="65">
        <f t="shared" si="5"/>
        <v>-6.7743910484052634</v>
      </c>
      <c r="T40" s="65">
        <f t="shared" si="6"/>
        <v>-7.350709596143119</v>
      </c>
    </row>
    <row r="41" spans="1:20" x14ac:dyDescent="0.35">
      <c r="A41" s="53" t="s">
        <v>41</v>
      </c>
      <c r="B41" s="50">
        <v>30794.870931218855</v>
      </c>
      <c r="C41" s="50">
        <v>110437.41847013999</v>
      </c>
      <c r="D41" s="50">
        <v>31757.047610148024</v>
      </c>
      <c r="E41" s="50">
        <v>113752.79596999999</v>
      </c>
      <c r="F41" s="50">
        <v>13562.377319590558</v>
      </c>
      <c r="G41" s="50">
        <v>48150.515899999999</v>
      </c>
      <c r="H41" s="65">
        <f t="shared" si="11"/>
        <v>-3.0298051970728608</v>
      </c>
      <c r="I41" s="65">
        <f t="shared" si="12"/>
        <v>-2.9145459428833362</v>
      </c>
      <c r="J41" s="65">
        <f t="shared" si="13"/>
        <v>127.06101006890833</v>
      </c>
      <c r="K41" s="65">
        <f t="shared" si="14"/>
        <v>129.35874394263757</v>
      </c>
      <c r="N41" s="53" t="s">
        <v>41</v>
      </c>
      <c r="O41" s="50">
        <v>265351.08030825312</v>
      </c>
      <c r="P41" s="50">
        <v>945141.85093956988</v>
      </c>
      <c r="Q41" s="50">
        <v>176025.65179009328</v>
      </c>
      <c r="R41" s="50">
        <v>630877.77294089994</v>
      </c>
      <c r="S41" s="65">
        <f t="shared" si="5"/>
        <v>50.745688261775882</v>
      </c>
      <c r="T41" s="65">
        <f t="shared" si="6"/>
        <v>49.813781920655799</v>
      </c>
    </row>
    <row r="42" spans="1:20" ht="18" x14ac:dyDescent="0.4">
      <c r="A42" s="43" t="s">
        <v>42</v>
      </c>
      <c r="B42" s="44">
        <f t="shared" ref="B42:G42" si="32">SUM(B43:B44)</f>
        <v>2000.8849812488556</v>
      </c>
      <c r="C42" s="44">
        <f t="shared" si="32"/>
        <v>7175.6290999999992</v>
      </c>
      <c r="D42" s="44">
        <f t="shared" si="32"/>
        <v>1152.6452900687341</v>
      </c>
      <c r="E42" s="44">
        <f t="shared" si="32"/>
        <v>4128.741</v>
      </c>
      <c r="F42" s="44">
        <f t="shared" si="32"/>
        <v>1395.596599561108</v>
      </c>
      <c r="G42" s="44">
        <f t="shared" si="32"/>
        <v>4954.7873999999993</v>
      </c>
      <c r="H42" s="65">
        <f t="shared" si="11"/>
        <v>73.59069598328378</v>
      </c>
      <c r="I42" s="65">
        <f t="shared" si="12"/>
        <v>73.797026744956838</v>
      </c>
      <c r="J42" s="65">
        <f t="shared" si="13"/>
        <v>43.371299548745014</v>
      </c>
      <c r="K42" s="65">
        <f t="shared" si="14"/>
        <v>44.822139089156479</v>
      </c>
      <c r="L42" s="44"/>
      <c r="M42" s="44"/>
      <c r="N42" s="43" t="s">
        <v>42</v>
      </c>
      <c r="O42" s="44">
        <f t="shared" ref="O42:R42" si="33">SUM(O43:O44)</f>
        <v>21791.078178725598</v>
      </c>
      <c r="P42" s="44">
        <f t="shared" si="33"/>
        <v>77616.642600000006</v>
      </c>
      <c r="Q42" s="44">
        <f t="shared" si="33"/>
        <v>12481.548785748568</v>
      </c>
      <c r="R42" s="44">
        <f t="shared" si="33"/>
        <v>44734.001100000001</v>
      </c>
      <c r="S42" s="65">
        <f t="shared" si="5"/>
        <v>74.586331814899864</v>
      </c>
      <c r="T42" s="65">
        <f t="shared" si="6"/>
        <v>73.50704316945172</v>
      </c>
    </row>
    <row r="43" spans="1:20" x14ac:dyDescent="0.35">
      <c r="A43" s="45" t="s">
        <v>43</v>
      </c>
      <c r="B43" s="50">
        <v>2000.8849812488556</v>
      </c>
      <c r="C43" s="46">
        <v>7175.6290999999992</v>
      </c>
      <c r="D43" s="46">
        <v>1152.6452900687341</v>
      </c>
      <c r="E43" s="46">
        <v>4128.741</v>
      </c>
      <c r="F43" s="46">
        <v>1395.596599561108</v>
      </c>
      <c r="G43" s="46">
        <v>4954.7873999999993</v>
      </c>
      <c r="H43" s="65">
        <f t="shared" si="11"/>
        <v>73.59069598328378</v>
      </c>
      <c r="I43" s="65">
        <f t="shared" si="12"/>
        <v>73.797026744956838</v>
      </c>
      <c r="J43" s="65">
        <f t="shared" si="13"/>
        <v>43.371299548745014</v>
      </c>
      <c r="K43" s="65">
        <f t="shared" si="14"/>
        <v>44.822139089156479</v>
      </c>
      <c r="N43" s="45" t="s">
        <v>43</v>
      </c>
      <c r="O43" s="50">
        <v>21791.078178725598</v>
      </c>
      <c r="P43" s="46">
        <v>77616.642600000006</v>
      </c>
      <c r="Q43" s="46">
        <v>12481.548785748568</v>
      </c>
      <c r="R43" s="46">
        <v>44734.001100000001</v>
      </c>
      <c r="S43" s="65">
        <f t="shared" si="5"/>
        <v>74.586331814899864</v>
      </c>
      <c r="T43" s="65">
        <f t="shared" si="6"/>
        <v>73.50704316945172</v>
      </c>
    </row>
    <row r="44" spans="1:20" ht="31" x14ac:dyDescent="0.35">
      <c r="A44" s="45" t="s">
        <v>44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46">
        <v>0</v>
      </c>
      <c r="H44" s="65" t="str">
        <f t="shared" si="11"/>
        <v>0.00</v>
      </c>
      <c r="I44" s="65" t="str">
        <f t="shared" si="12"/>
        <v>0.00</v>
      </c>
      <c r="J44" s="65" t="str">
        <f t="shared" si="13"/>
        <v>0.00</v>
      </c>
      <c r="K44" s="65" t="str">
        <f t="shared" si="14"/>
        <v>0.00</v>
      </c>
      <c r="N44" s="45" t="s">
        <v>44</v>
      </c>
      <c r="O44" s="46">
        <v>0</v>
      </c>
      <c r="P44" s="46">
        <v>0</v>
      </c>
      <c r="Q44" s="46">
        <v>0</v>
      </c>
      <c r="R44" s="46">
        <v>0</v>
      </c>
      <c r="S44" s="65" t="str">
        <f t="shared" si="5"/>
        <v>0.00</v>
      </c>
      <c r="T44" s="65" t="str">
        <f t="shared" si="6"/>
        <v>0.00</v>
      </c>
    </row>
    <row r="45" spans="1:20" ht="18" x14ac:dyDescent="0.4">
      <c r="A45" s="43" t="s">
        <v>45</v>
      </c>
      <c r="B45" s="44">
        <f t="shared" ref="B45:G45" si="34">B46+B50+B51+B52</f>
        <v>1378.5278972942162</v>
      </c>
      <c r="C45" s="44">
        <f t="shared" si="34"/>
        <v>4943.7148999999999</v>
      </c>
      <c r="D45" s="44">
        <f t="shared" si="34"/>
        <v>843.29419007258036</v>
      </c>
      <c r="E45" s="44">
        <f t="shared" si="34"/>
        <v>3020.6545999999998</v>
      </c>
      <c r="F45" s="44">
        <f t="shared" si="34"/>
        <v>3022.898679901678</v>
      </c>
      <c r="G45" s="44">
        <f t="shared" si="34"/>
        <v>10732.198900000001</v>
      </c>
      <c r="H45" s="65">
        <f t="shared" si="11"/>
        <v>63.46939342432438</v>
      </c>
      <c r="I45" s="65">
        <f t="shared" si="12"/>
        <v>63.663693955608181</v>
      </c>
      <c r="J45" s="65">
        <f t="shared" si="13"/>
        <v>-54.397151764972357</v>
      </c>
      <c r="K45" s="65">
        <f t="shared" si="14"/>
        <v>-53.935675754201689</v>
      </c>
      <c r="L45" s="44"/>
      <c r="M45" s="44"/>
      <c r="N45" s="43" t="s">
        <v>45</v>
      </c>
      <c r="O45" s="44">
        <f t="shared" ref="O45:R45" si="35">O46+O50+O51+O52</f>
        <v>17985.493231401098</v>
      </c>
      <c r="P45" s="44">
        <f t="shared" si="35"/>
        <v>64061.703999999998</v>
      </c>
      <c r="Q45" s="44">
        <f t="shared" si="35"/>
        <v>27450.041892746602</v>
      </c>
      <c r="R45" s="44">
        <f t="shared" si="35"/>
        <v>98381.236600000004</v>
      </c>
      <c r="S45" s="65">
        <f t="shared" si="5"/>
        <v>-34.479177475668678</v>
      </c>
      <c r="T45" s="65">
        <f t="shared" si="6"/>
        <v>-34.884225677643087</v>
      </c>
    </row>
    <row r="46" spans="1:20" x14ac:dyDescent="0.35">
      <c r="A46" s="47" t="s">
        <v>46</v>
      </c>
      <c r="B46" s="48">
        <f t="shared" ref="B46:G46" si="36">SUM(B47:B49)</f>
        <v>161.13260280851156</v>
      </c>
      <c r="C46" s="48">
        <f t="shared" si="36"/>
        <v>577.8581999999999</v>
      </c>
      <c r="D46" s="48">
        <f t="shared" si="36"/>
        <v>208.04215916557922</v>
      </c>
      <c r="E46" s="48">
        <f t="shared" si="36"/>
        <v>745.20080000000007</v>
      </c>
      <c r="F46" s="48">
        <f t="shared" si="36"/>
        <v>730.01624803929019</v>
      </c>
      <c r="G46" s="48">
        <f t="shared" si="36"/>
        <v>2591.7770999999998</v>
      </c>
      <c r="H46" s="65">
        <f t="shared" si="11"/>
        <v>-22.548101089324248</v>
      </c>
      <c r="I46" s="65">
        <f t="shared" si="12"/>
        <v>-22.456041378377506</v>
      </c>
      <c r="J46" s="65">
        <f t="shared" si="13"/>
        <v>-77.927531991063404</v>
      </c>
      <c r="K46" s="65">
        <f t="shared" si="14"/>
        <v>-77.704170624858136</v>
      </c>
      <c r="L46" s="48"/>
      <c r="M46" s="48"/>
      <c r="N46" s="47" t="s">
        <v>46</v>
      </c>
      <c r="O46" s="48">
        <f t="shared" ref="O46:R46" si="37">SUM(O47:O49)</f>
        <v>5592.9238732570757</v>
      </c>
      <c r="P46" s="48">
        <f t="shared" si="37"/>
        <v>19921.179199999999</v>
      </c>
      <c r="Q46" s="48">
        <f t="shared" si="37"/>
        <v>10821.539054476607</v>
      </c>
      <c r="R46" s="48">
        <f t="shared" si="37"/>
        <v>38784.508900000001</v>
      </c>
      <c r="S46" s="65">
        <f t="shared" si="5"/>
        <v>-48.316742700813705</v>
      </c>
      <c r="T46" s="65">
        <f t="shared" si="6"/>
        <v>-48.636247396186583</v>
      </c>
    </row>
    <row r="47" spans="1:20" x14ac:dyDescent="0.35">
      <c r="A47" s="49" t="s">
        <v>47</v>
      </c>
      <c r="B47" s="50">
        <v>84.73667243013</v>
      </c>
      <c r="C47" s="50">
        <v>303.88499999999999</v>
      </c>
      <c r="D47" s="50">
        <v>37.656567500197802</v>
      </c>
      <c r="E47" s="50">
        <v>134.88470000000001</v>
      </c>
      <c r="F47" s="50">
        <v>79.822452938554108</v>
      </c>
      <c r="G47" s="50">
        <v>283.39370000000002</v>
      </c>
      <c r="H47" s="65">
        <f t="shared" si="11"/>
        <v>125.0249506402433</v>
      </c>
      <c r="I47" s="65">
        <f t="shared" si="12"/>
        <v>125.29241641194292</v>
      </c>
      <c r="J47" s="65">
        <f t="shared" si="13"/>
        <v>6.1564375819905877</v>
      </c>
      <c r="K47" s="65">
        <f t="shared" si="14"/>
        <v>7.2306829686051373</v>
      </c>
      <c r="N47" s="49" t="s">
        <v>47</v>
      </c>
      <c r="O47" s="50">
        <v>653.87867982007469</v>
      </c>
      <c r="P47" s="50">
        <v>2329.0205000000001</v>
      </c>
      <c r="Q47" s="50">
        <v>823.19813322304037</v>
      </c>
      <c r="R47" s="50">
        <v>2950.3507</v>
      </c>
      <c r="S47" s="65">
        <f t="shared" si="5"/>
        <v>-20.568493363807178</v>
      </c>
      <c r="T47" s="65">
        <f t="shared" si="6"/>
        <v>-21.059537091641332</v>
      </c>
    </row>
    <row r="48" spans="1:20" x14ac:dyDescent="0.35">
      <c r="A48" s="49" t="s">
        <v>48</v>
      </c>
      <c r="B48" s="50">
        <v>0</v>
      </c>
      <c r="C48" s="50">
        <v>0</v>
      </c>
      <c r="D48" s="50">
        <v>0</v>
      </c>
      <c r="E48" s="50">
        <v>0</v>
      </c>
      <c r="F48" s="50">
        <v>0</v>
      </c>
      <c r="G48" s="50">
        <v>0</v>
      </c>
      <c r="H48" s="65" t="str">
        <f t="shared" si="11"/>
        <v>0.00</v>
      </c>
      <c r="I48" s="65" t="str">
        <f t="shared" si="12"/>
        <v>0.00</v>
      </c>
      <c r="J48" s="65" t="str">
        <f t="shared" si="13"/>
        <v>0.00</v>
      </c>
      <c r="K48" s="65" t="str">
        <f t="shared" si="14"/>
        <v>0.00</v>
      </c>
      <c r="N48" s="49" t="s">
        <v>48</v>
      </c>
      <c r="O48" s="50">
        <v>0</v>
      </c>
      <c r="P48" s="50">
        <v>0</v>
      </c>
      <c r="Q48" s="50">
        <v>0</v>
      </c>
      <c r="R48" s="50">
        <v>0</v>
      </c>
      <c r="S48" s="65" t="str">
        <f t="shared" si="5"/>
        <v>0.00</v>
      </c>
      <c r="T48" s="65" t="str">
        <f t="shared" si="6"/>
        <v>0.00</v>
      </c>
    </row>
    <row r="49" spans="1:20" x14ac:dyDescent="0.35">
      <c r="A49" s="49" t="s">
        <v>49</v>
      </c>
      <c r="B49" s="50">
        <v>76.395930378381564</v>
      </c>
      <c r="C49" s="50">
        <v>273.97319999999991</v>
      </c>
      <c r="D49" s="50">
        <v>170.38559166538141</v>
      </c>
      <c r="E49" s="50">
        <v>610.31610000000012</v>
      </c>
      <c r="F49" s="50">
        <v>650.19379510073611</v>
      </c>
      <c r="G49" s="50">
        <v>2308.3833999999997</v>
      </c>
      <c r="H49" s="65">
        <f t="shared" si="11"/>
        <v>-55.162916282020618</v>
      </c>
      <c r="I49" s="65">
        <f t="shared" si="12"/>
        <v>-55.109622702071952</v>
      </c>
      <c r="J49" s="65">
        <f t="shared" si="13"/>
        <v>-88.250283076517917</v>
      </c>
      <c r="K49" s="65">
        <f t="shared" si="14"/>
        <v>-88.131382334494347</v>
      </c>
      <c r="N49" s="49" t="s">
        <v>49</v>
      </c>
      <c r="O49" s="50">
        <v>4939.0451934370012</v>
      </c>
      <c r="P49" s="50">
        <v>17592.1587</v>
      </c>
      <c r="Q49" s="50">
        <v>9998.3409212535662</v>
      </c>
      <c r="R49" s="50">
        <v>35834.158199999998</v>
      </c>
      <c r="S49" s="65">
        <f t="shared" si="5"/>
        <v>-50.601352441003215</v>
      </c>
      <c r="T49" s="65">
        <f t="shared" si="6"/>
        <v>-50.906733732062385</v>
      </c>
    </row>
    <row r="50" spans="1:20" x14ac:dyDescent="0.35">
      <c r="A50" s="47" t="s">
        <v>50</v>
      </c>
      <c r="B50" s="48">
        <v>909.57602054212464</v>
      </c>
      <c r="C50" s="48">
        <v>3261.9467</v>
      </c>
      <c r="D50" s="48">
        <v>438.88978488325739</v>
      </c>
      <c r="E50" s="48">
        <v>1572.0901000000001</v>
      </c>
      <c r="F50" s="48">
        <v>1911.0923343561949</v>
      </c>
      <c r="G50" s="48">
        <v>6784.9522000000006</v>
      </c>
      <c r="H50" s="65">
        <f t="shared" si="11"/>
        <v>107.24474614602104</v>
      </c>
      <c r="I50" s="65">
        <f t="shared" si="12"/>
        <v>107.49107827852868</v>
      </c>
      <c r="J50" s="65">
        <f t="shared" si="13"/>
        <v>-52.405438283098924</v>
      </c>
      <c r="K50" s="65">
        <f t="shared" si="14"/>
        <v>-51.923807215620478</v>
      </c>
      <c r="N50" s="47" t="s">
        <v>50</v>
      </c>
      <c r="O50" s="48">
        <v>7670.396014009345</v>
      </c>
      <c r="P50" s="48">
        <v>27320.832000000002</v>
      </c>
      <c r="Q50" s="48">
        <v>12046.560208557388</v>
      </c>
      <c r="R50" s="48">
        <v>43174.997499999998</v>
      </c>
      <c r="S50" s="65">
        <f t="shared" si="5"/>
        <v>-36.327085232508061</v>
      </c>
      <c r="T50" s="65">
        <f t="shared" si="6"/>
        <v>-36.720709711679767</v>
      </c>
    </row>
    <row r="51" spans="1:20" x14ac:dyDescent="0.35">
      <c r="A51" s="47" t="s">
        <v>51</v>
      </c>
      <c r="B51" s="48">
        <v>307.81927394358007</v>
      </c>
      <c r="C51" s="48">
        <v>1103.9100000000001</v>
      </c>
      <c r="D51" s="48">
        <v>196.36224602374378</v>
      </c>
      <c r="E51" s="48">
        <v>703.36369999999999</v>
      </c>
      <c r="F51" s="48">
        <v>381.79009750619281</v>
      </c>
      <c r="G51" s="48">
        <v>1355.4696000000001</v>
      </c>
      <c r="H51" s="65">
        <f t="shared" si="11"/>
        <v>56.760925369716489</v>
      </c>
      <c r="I51" s="65">
        <f t="shared" si="12"/>
        <v>56.947252182619053</v>
      </c>
      <c r="J51" s="65">
        <f t="shared" si="13"/>
        <v>-19.374736025313723</v>
      </c>
      <c r="K51" s="65">
        <f t="shared" si="14"/>
        <v>-18.55885222361313</v>
      </c>
      <c r="N51" s="47" t="s">
        <v>51</v>
      </c>
      <c r="O51" s="48">
        <v>4722.173344134676</v>
      </c>
      <c r="P51" s="48">
        <v>16819.692800000001</v>
      </c>
      <c r="Q51" s="48">
        <v>4581.9426297126056</v>
      </c>
      <c r="R51" s="48">
        <v>16421.730200000002</v>
      </c>
      <c r="S51" s="65">
        <f t="shared" si="5"/>
        <v>3.0605078621612165</v>
      </c>
      <c r="T51" s="65">
        <f t="shared" si="6"/>
        <v>2.4233901979463752</v>
      </c>
    </row>
    <row r="52" spans="1:20" ht="31" x14ac:dyDescent="0.35">
      <c r="A52" s="54" t="s">
        <v>52</v>
      </c>
      <c r="B52" s="55">
        <v>0</v>
      </c>
      <c r="C52" s="55">
        <v>0</v>
      </c>
      <c r="D52" s="55">
        <v>0</v>
      </c>
      <c r="E52" s="55">
        <v>0</v>
      </c>
      <c r="F52" s="55">
        <v>0</v>
      </c>
      <c r="G52" s="55">
        <v>0</v>
      </c>
      <c r="H52" s="66" t="str">
        <f t="shared" si="11"/>
        <v>0.00</v>
      </c>
      <c r="I52" s="66" t="str">
        <f t="shared" si="12"/>
        <v>0.00</v>
      </c>
      <c r="J52" s="66" t="str">
        <f t="shared" si="13"/>
        <v>0.00</v>
      </c>
      <c r="K52" s="66" t="str">
        <f t="shared" si="14"/>
        <v>0.00</v>
      </c>
      <c r="N52" s="54" t="s">
        <v>52</v>
      </c>
      <c r="O52" s="55">
        <v>0</v>
      </c>
      <c r="P52" s="55">
        <v>0</v>
      </c>
      <c r="Q52" s="55">
        <v>0</v>
      </c>
      <c r="R52" s="55">
        <v>0</v>
      </c>
      <c r="S52" s="66" t="str">
        <f t="shared" si="5"/>
        <v>0.00</v>
      </c>
      <c r="T52" s="66" t="str">
        <f t="shared" si="6"/>
        <v>0.00</v>
      </c>
    </row>
    <row r="53" spans="1:20" x14ac:dyDescent="0.35">
      <c r="A53" s="56"/>
      <c r="B53" s="56"/>
      <c r="C53" s="56"/>
      <c r="D53" s="56"/>
      <c r="E53" s="56"/>
      <c r="F53" s="56"/>
      <c r="G53" s="56"/>
      <c r="J53" s="16" t="s">
        <v>12</v>
      </c>
      <c r="N53" s="56"/>
      <c r="O53" s="56"/>
      <c r="P53" s="56"/>
      <c r="Q53" s="56"/>
      <c r="R53" s="56"/>
    </row>
    <row r="54" spans="1:20" x14ac:dyDescent="0.35">
      <c r="A54" s="25"/>
      <c r="B54" s="95" t="s">
        <v>89</v>
      </c>
      <c r="C54" s="95"/>
      <c r="D54" s="95"/>
      <c r="E54" s="95"/>
      <c r="F54" s="95"/>
      <c r="G54" s="95"/>
      <c r="H54" s="26"/>
      <c r="I54" s="27" t="s">
        <v>9</v>
      </c>
      <c r="J54" s="28"/>
      <c r="K54" s="28"/>
      <c r="N54" s="25"/>
      <c r="O54" s="95" t="s">
        <v>89</v>
      </c>
      <c r="P54" s="95"/>
      <c r="Q54" s="95"/>
      <c r="R54" s="95"/>
      <c r="S54" s="26"/>
      <c r="T54" s="27" t="s">
        <v>9</v>
      </c>
    </row>
    <row r="55" spans="1:20" x14ac:dyDescent="0.35">
      <c r="A55" s="28"/>
      <c r="B55" s="29"/>
      <c r="C55" s="29"/>
      <c r="D55" s="29"/>
      <c r="E55" s="29"/>
      <c r="F55" s="29"/>
      <c r="G55" s="29"/>
      <c r="H55" s="30"/>
      <c r="I55" s="28" t="s">
        <v>8</v>
      </c>
      <c r="J55" s="31"/>
      <c r="K55" s="31"/>
      <c r="N55" s="28"/>
      <c r="O55" s="29"/>
      <c r="P55" s="29"/>
      <c r="Q55" s="29"/>
      <c r="R55" s="29"/>
      <c r="S55" s="30"/>
      <c r="T55" s="28" t="s">
        <v>8</v>
      </c>
    </row>
    <row r="56" spans="1:20" x14ac:dyDescent="0.35">
      <c r="A56" s="32"/>
      <c r="B56" s="83"/>
      <c r="C56" s="84"/>
      <c r="D56" s="89"/>
      <c r="E56" s="89"/>
      <c r="F56" s="83"/>
      <c r="G56" s="84"/>
      <c r="H56" s="83" t="s">
        <v>109</v>
      </c>
      <c r="I56" s="90"/>
      <c r="J56" s="90"/>
      <c r="K56" s="90"/>
      <c r="N56" s="32"/>
      <c r="O56" s="83"/>
      <c r="P56" s="84"/>
      <c r="Q56" s="89"/>
      <c r="R56" s="89"/>
      <c r="S56" s="83" t="s">
        <v>110</v>
      </c>
      <c r="T56" s="90"/>
    </row>
    <row r="57" spans="1:20" x14ac:dyDescent="0.35">
      <c r="A57" s="33"/>
      <c r="B57" s="89" t="s">
        <v>111</v>
      </c>
      <c r="C57" s="89"/>
      <c r="D57" s="79" t="s">
        <v>116</v>
      </c>
      <c r="E57" s="80"/>
      <c r="F57" s="89" t="s">
        <v>112</v>
      </c>
      <c r="G57" s="89"/>
      <c r="H57" s="91" t="s">
        <v>3</v>
      </c>
      <c r="I57" s="92"/>
      <c r="J57" s="92"/>
      <c r="K57" s="92"/>
      <c r="N57" s="33"/>
      <c r="O57" s="79" t="s">
        <v>113</v>
      </c>
      <c r="P57" s="80"/>
      <c r="Q57" s="79" t="s">
        <v>114</v>
      </c>
      <c r="R57" s="80"/>
      <c r="S57" s="91" t="s">
        <v>3</v>
      </c>
      <c r="T57" s="92"/>
    </row>
    <row r="58" spans="1:20" x14ac:dyDescent="0.35">
      <c r="A58" s="34" t="s">
        <v>0</v>
      </c>
      <c r="B58" s="35"/>
      <c r="C58" s="29"/>
      <c r="D58" s="35"/>
      <c r="E58" s="36"/>
      <c r="F58" s="35"/>
      <c r="G58" s="36"/>
      <c r="H58" s="91" t="s">
        <v>108</v>
      </c>
      <c r="I58" s="92"/>
      <c r="J58" s="93" t="s">
        <v>112</v>
      </c>
      <c r="K58" s="94"/>
      <c r="N58" s="34" t="s">
        <v>0</v>
      </c>
      <c r="O58" s="77"/>
      <c r="P58" s="78"/>
      <c r="Q58" s="77"/>
      <c r="R58" s="78"/>
      <c r="S58" s="93" t="s">
        <v>115</v>
      </c>
      <c r="T58" s="94"/>
    </row>
    <row r="59" spans="1:20" x14ac:dyDescent="0.35">
      <c r="A59" s="33"/>
      <c r="B59" s="37" t="s">
        <v>1</v>
      </c>
      <c r="C59" s="38" t="s">
        <v>2</v>
      </c>
      <c r="D59" s="37" t="s">
        <v>1</v>
      </c>
      <c r="E59" s="39" t="s">
        <v>2</v>
      </c>
      <c r="F59" s="37" t="s">
        <v>1</v>
      </c>
      <c r="G59" s="39" t="s">
        <v>2</v>
      </c>
      <c r="H59" s="40" t="s">
        <v>1</v>
      </c>
      <c r="I59" s="40" t="s">
        <v>2</v>
      </c>
      <c r="J59" s="40" t="s">
        <v>1</v>
      </c>
      <c r="K59" s="40" t="s">
        <v>2</v>
      </c>
      <c r="N59" s="33"/>
      <c r="O59" s="37" t="s">
        <v>1</v>
      </c>
      <c r="P59" s="38" t="s">
        <v>2</v>
      </c>
      <c r="Q59" s="37" t="s">
        <v>1</v>
      </c>
      <c r="R59" s="39" t="s">
        <v>2</v>
      </c>
      <c r="S59" s="40" t="s">
        <v>1</v>
      </c>
      <c r="T59" s="40" t="s">
        <v>2</v>
      </c>
    </row>
    <row r="60" spans="1:20" ht="18" x14ac:dyDescent="0.4">
      <c r="A60" s="57" t="s">
        <v>53</v>
      </c>
      <c r="B60" s="44">
        <f t="shared" ref="B60:G60" si="38">SUM(B61:B62)</f>
        <v>1672.4357588900014</v>
      </c>
      <c r="C60" s="44">
        <f t="shared" si="38"/>
        <v>5997.7354079999996</v>
      </c>
      <c r="D60" s="44">
        <f t="shared" si="38"/>
        <v>1218.7399897394935</v>
      </c>
      <c r="E60" s="44">
        <f t="shared" si="38"/>
        <v>4365.4902399999992</v>
      </c>
      <c r="F60" s="44">
        <f t="shared" si="38"/>
        <v>843.31876772888438</v>
      </c>
      <c r="G60" s="44">
        <f t="shared" si="38"/>
        <v>2994.0351000000001</v>
      </c>
      <c r="H60" s="65">
        <f t="shared" ref="H60:H101" si="39">IFERROR(B60/D60*100-100,"0.00")</f>
        <v>37.226625282681141</v>
      </c>
      <c r="I60" s="65">
        <f t="shared" ref="I60:I101" si="40">IFERROR(C60/E60*100-100,"0.00")</f>
        <v>37.389733529675709</v>
      </c>
      <c r="J60" s="65">
        <f t="shared" ref="J60:J101" si="41">IFERROR(B60/F60*100-100,"0.00")</f>
        <v>98.315965787644728</v>
      </c>
      <c r="K60" s="65">
        <f t="shared" ref="K60:K101" si="42">IFERROR(C60/G60*100-100,"0.00")</f>
        <v>100.32281545396708</v>
      </c>
      <c r="L60" s="44"/>
      <c r="M60" s="44"/>
      <c r="N60" s="57" t="s">
        <v>53</v>
      </c>
      <c r="O60" s="44">
        <f t="shared" ref="O60:R60" si="43">SUM(O61:O62)</f>
        <v>19048.996143394041</v>
      </c>
      <c r="P60" s="44">
        <f t="shared" si="43"/>
        <v>67849.746277999991</v>
      </c>
      <c r="Q60" s="44">
        <f t="shared" si="43"/>
        <v>15216.209828526707</v>
      </c>
      <c r="R60" s="44">
        <f t="shared" si="43"/>
        <v>54535.054815020012</v>
      </c>
      <c r="S60" s="65">
        <f t="shared" ref="S60:S73" si="44">IFERROR(O60/Q60*100-100,"0.00")</f>
        <v>25.18883715497789</v>
      </c>
      <c r="T60" s="65">
        <f t="shared" ref="T60:T73" si="45">IFERROR(P60/R60*100-100,"0.00")</f>
        <v>24.414922673393647</v>
      </c>
    </row>
    <row r="61" spans="1:20" ht="31" x14ac:dyDescent="0.35">
      <c r="A61" s="45" t="s">
        <v>54</v>
      </c>
      <c r="B61" s="50">
        <v>1672.4357588900014</v>
      </c>
      <c r="C61" s="46">
        <v>5997.7354079999996</v>
      </c>
      <c r="D61" s="46">
        <v>1218.7399897394935</v>
      </c>
      <c r="E61" s="46">
        <v>4365.4902399999992</v>
      </c>
      <c r="F61" s="46">
        <v>843.31876772888438</v>
      </c>
      <c r="G61" s="46">
        <v>2994.0351000000001</v>
      </c>
      <c r="H61" s="65">
        <f t="shared" si="39"/>
        <v>37.226625282681141</v>
      </c>
      <c r="I61" s="65">
        <f t="shared" si="40"/>
        <v>37.389733529675709</v>
      </c>
      <c r="J61" s="65">
        <f t="shared" si="41"/>
        <v>98.315965787644728</v>
      </c>
      <c r="K61" s="65">
        <f t="shared" si="42"/>
        <v>100.32281545396708</v>
      </c>
      <c r="N61" s="45" t="s">
        <v>54</v>
      </c>
      <c r="O61" s="50">
        <v>19048.996143394041</v>
      </c>
      <c r="P61" s="46">
        <v>67849.746277999991</v>
      </c>
      <c r="Q61" s="46">
        <v>15216.209828526707</v>
      </c>
      <c r="R61" s="46">
        <v>54535.054815020012</v>
      </c>
      <c r="S61" s="65">
        <f t="shared" si="44"/>
        <v>25.18883715497789</v>
      </c>
      <c r="T61" s="65">
        <f t="shared" si="45"/>
        <v>24.414922673393647</v>
      </c>
    </row>
    <row r="62" spans="1:20" ht="31" x14ac:dyDescent="0.35">
      <c r="A62" s="45" t="s">
        <v>55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v>0</v>
      </c>
      <c r="H62" s="65" t="str">
        <f t="shared" si="39"/>
        <v>0.00</v>
      </c>
      <c r="I62" s="65" t="str">
        <f t="shared" si="40"/>
        <v>0.00</v>
      </c>
      <c r="J62" s="65" t="str">
        <f t="shared" si="41"/>
        <v>0.00</v>
      </c>
      <c r="K62" s="65" t="str">
        <f t="shared" si="42"/>
        <v>0.00</v>
      </c>
      <c r="N62" s="45" t="s">
        <v>55</v>
      </c>
      <c r="O62" s="46">
        <v>0</v>
      </c>
      <c r="P62" s="46">
        <v>0</v>
      </c>
      <c r="Q62" s="46">
        <v>0</v>
      </c>
      <c r="R62" s="46">
        <v>0</v>
      </c>
      <c r="S62" s="65" t="str">
        <f t="shared" si="44"/>
        <v>0.00</v>
      </c>
      <c r="T62" s="65" t="str">
        <f t="shared" si="45"/>
        <v>0.00</v>
      </c>
    </row>
    <row r="63" spans="1:20" ht="35.5" x14ac:dyDescent="0.4">
      <c r="A63" s="43" t="s">
        <v>56</v>
      </c>
      <c r="B63" s="44">
        <v>223.5536257070396</v>
      </c>
      <c r="C63" s="44">
        <v>801.71420000000001</v>
      </c>
      <c r="D63" s="44">
        <v>198.514218184128</v>
      </c>
      <c r="E63" s="44">
        <v>711.072</v>
      </c>
      <c r="F63" s="44">
        <v>316.32952718141564</v>
      </c>
      <c r="G63" s="44">
        <v>1123.0648999999999</v>
      </c>
      <c r="H63" s="65">
        <f t="shared" si="39"/>
        <v>12.613407619844537</v>
      </c>
      <c r="I63" s="65">
        <f t="shared" si="40"/>
        <v>12.747260474326083</v>
      </c>
      <c r="J63" s="65">
        <f t="shared" si="41"/>
        <v>-29.328878116764884</v>
      </c>
      <c r="K63" s="65">
        <f t="shared" si="42"/>
        <v>-28.613724816793749</v>
      </c>
      <c r="N63" s="43" t="s">
        <v>56</v>
      </c>
      <c r="O63" s="44">
        <v>2678.831067863865</v>
      </c>
      <c r="P63" s="44">
        <v>9541.6056000000008</v>
      </c>
      <c r="Q63" s="44">
        <v>3101.9786911645274</v>
      </c>
      <c r="R63" s="44">
        <v>11117.523999999999</v>
      </c>
      <c r="S63" s="65">
        <f t="shared" si="44"/>
        <v>-13.641216314797006</v>
      </c>
      <c r="T63" s="65">
        <f t="shared" si="45"/>
        <v>-14.175084308340587</v>
      </c>
    </row>
    <row r="64" spans="1:20" ht="35.5" x14ac:dyDescent="0.4">
      <c r="A64" s="43" t="s">
        <v>57</v>
      </c>
      <c r="B64" s="44">
        <f t="shared" ref="B64:G64" si="46">B65+B68+B75</f>
        <v>104082.92945335995</v>
      </c>
      <c r="C64" s="44">
        <f t="shared" si="46"/>
        <v>373265.08239999996</v>
      </c>
      <c r="D64" s="44">
        <f t="shared" si="46"/>
        <v>117885.48014777222</v>
      </c>
      <c r="E64" s="44">
        <f t="shared" si="46"/>
        <v>422262.26870000002</v>
      </c>
      <c r="F64" s="44">
        <f t="shared" si="46"/>
        <v>92750.477262695713</v>
      </c>
      <c r="G64" s="44">
        <f t="shared" si="46"/>
        <v>329292.07209999999</v>
      </c>
      <c r="H64" s="65">
        <f t="shared" si="39"/>
        <v>-11.708439985238613</v>
      </c>
      <c r="I64" s="65">
        <f t="shared" si="40"/>
        <v>-11.603496199375215</v>
      </c>
      <c r="J64" s="65">
        <f t="shared" si="41"/>
        <v>12.218214423379735</v>
      </c>
      <c r="K64" s="65">
        <f t="shared" si="42"/>
        <v>13.353801693302273</v>
      </c>
      <c r="L64" s="44"/>
      <c r="M64" s="44"/>
      <c r="N64" s="43" t="s">
        <v>57</v>
      </c>
      <c r="O64" s="44">
        <f t="shared" ref="O64:R64" si="47">O65+O68+O75</f>
        <v>1174512.7715869348</v>
      </c>
      <c r="P64" s="44">
        <f t="shared" si="47"/>
        <v>4183443.2089</v>
      </c>
      <c r="Q64" s="44">
        <f t="shared" si="47"/>
        <v>971108.15676571697</v>
      </c>
      <c r="R64" s="44">
        <f t="shared" si="47"/>
        <v>3480461.7678999999</v>
      </c>
      <c r="S64" s="65">
        <f t="shared" si="44"/>
        <v>20.945619023390606</v>
      </c>
      <c r="T64" s="65">
        <f t="shared" si="45"/>
        <v>20.197936017672632</v>
      </c>
    </row>
    <row r="65" spans="1:20" x14ac:dyDescent="0.35">
      <c r="A65" s="47" t="s">
        <v>58</v>
      </c>
      <c r="B65" s="48">
        <f t="shared" ref="B65:G65" si="48">SUM(B66:B67)</f>
        <v>13677.980626444554</v>
      </c>
      <c r="C65" s="48">
        <f t="shared" si="48"/>
        <v>49052.352700000003</v>
      </c>
      <c r="D65" s="48">
        <f t="shared" si="48"/>
        <v>21075.51812305762</v>
      </c>
      <c r="E65" s="48">
        <f t="shared" si="48"/>
        <v>75491.876400000008</v>
      </c>
      <c r="F65" s="48">
        <f t="shared" si="48"/>
        <v>13523.041326108159</v>
      </c>
      <c r="G65" s="48">
        <f t="shared" si="48"/>
        <v>48010.861299999997</v>
      </c>
      <c r="H65" s="65">
        <f t="shared" si="39"/>
        <v>-35.100145360221575</v>
      </c>
      <c r="I65" s="65">
        <f t="shared" si="40"/>
        <v>-35.023005071311232</v>
      </c>
      <c r="J65" s="65">
        <f t="shared" si="41"/>
        <v>1.1457430070650076</v>
      </c>
      <c r="K65" s="65">
        <f t="shared" si="42"/>
        <v>2.1692828909945234</v>
      </c>
      <c r="L65" s="48"/>
      <c r="M65" s="48"/>
      <c r="N65" s="47" t="s">
        <v>58</v>
      </c>
      <c r="O65" s="48">
        <f t="shared" ref="O65:R65" si="49">SUM(O66:O67)</f>
        <v>179731.2196970926</v>
      </c>
      <c r="P65" s="48">
        <f t="shared" si="49"/>
        <v>640176.39370000013</v>
      </c>
      <c r="Q65" s="48">
        <f t="shared" si="49"/>
        <v>139164.82289005778</v>
      </c>
      <c r="R65" s="48">
        <f t="shared" si="49"/>
        <v>498768.17749999993</v>
      </c>
      <c r="S65" s="65">
        <f t="shared" si="44"/>
        <v>29.149892885706379</v>
      </c>
      <c r="T65" s="65">
        <f t="shared" si="45"/>
        <v>28.351491249659801</v>
      </c>
    </row>
    <row r="66" spans="1:20" x14ac:dyDescent="0.35">
      <c r="A66" s="49" t="s">
        <v>59</v>
      </c>
      <c r="B66" s="50">
        <v>9385.6967608760788</v>
      </c>
      <c r="C66" s="50">
        <v>33659.245499999997</v>
      </c>
      <c r="D66" s="50">
        <v>9424.9580177277312</v>
      </c>
      <c r="E66" s="50">
        <v>33759.918100000003</v>
      </c>
      <c r="F66" s="50">
        <v>8364.2161929550803</v>
      </c>
      <c r="G66" s="50">
        <v>29695.481500000002</v>
      </c>
      <c r="H66" s="65">
        <f t="shared" si="39"/>
        <v>-0.41656691496984877</v>
      </c>
      <c r="I66" s="65">
        <f t="shared" si="40"/>
        <v>-0.2982015528053239</v>
      </c>
      <c r="J66" s="65">
        <f t="shared" si="41"/>
        <v>12.212507954796294</v>
      </c>
      <c r="K66" s="65">
        <f t="shared" si="42"/>
        <v>13.348037478361789</v>
      </c>
      <c r="N66" s="49" t="s">
        <v>59</v>
      </c>
      <c r="O66" s="50">
        <v>100081.89918847759</v>
      </c>
      <c r="P66" s="50">
        <v>356477.12959999999</v>
      </c>
      <c r="Q66" s="50">
        <v>83538.806982774375</v>
      </c>
      <c r="R66" s="50">
        <v>299403.95599999995</v>
      </c>
      <c r="S66" s="65">
        <f t="shared" si="44"/>
        <v>19.802882999172326</v>
      </c>
      <c r="T66" s="65">
        <f t="shared" si="45"/>
        <v>19.062264360995968</v>
      </c>
    </row>
    <row r="67" spans="1:20" ht="31" x14ac:dyDescent="0.35">
      <c r="A67" s="49" t="s">
        <v>60</v>
      </c>
      <c r="B67" s="50">
        <v>4292.2838655684745</v>
      </c>
      <c r="C67" s="50">
        <v>15393.107200000006</v>
      </c>
      <c r="D67" s="50">
        <v>11650.560105329887</v>
      </c>
      <c r="E67" s="50">
        <v>41731.958300000006</v>
      </c>
      <c r="F67" s="50">
        <v>5158.8251331530801</v>
      </c>
      <c r="G67" s="50">
        <v>18315.379799999995</v>
      </c>
      <c r="H67" s="65">
        <f t="shared" si="39"/>
        <v>-63.158132941566947</v>
      </c>
      <c r="I67" s="65">
        <f t="shared" si="40"/>
        <v>-63.114342515769259</v>
      </c>
      <c r="J67" s="65">
        <f t="shared" si="41"/>
        <v>-16.797259942303469</v>
      </c>
      <c r="K67" s="65">
        <f t="shared" si="42"/>
        <v>-15.955293485096007</v>
      </c>
      <c r="N67" s="49" t="s">
        <v>60</v>
      </c>
      <c r="O67" s="50">
        <v>79649.320508614997</v>
      </c>
      <c r="P67" s="50">
        <v>283699.26410000009</v>
      </c>
      <c r="Q67" s="50">
        <v>55626.015907283399</v>
      </c>
      <c r="R67" s="50">
        <v>199364.22149999999</v>
      </c>
      <c r="S67" s="65">
        <f t="shared" si="44"/>
        <v>43.187174579199194</v>
      </c>
      <c r="T67" s="65">
        <f t="shared" si="45"/>
        <v>42.301994793985699</v>
      </c>
    </row>
    <row r="68" spans="1:20" x14ac:dyDescent="0.35">
      <c r="A68" s="47" t="s">
        <v>61</v>
      </c>
      <c r="B68" s="48">
        <f t="shared" ref="B68:G68" si="50">SUM(B69:B74)</f>
        <v>90315.700031593617</v>
      </c>
      <c r="C68" s="48">
        <f t="shared" si="50"/>
        <v>323892.66319999995</v>
      </c>
      <c r="D68" s="48">
        <f t="shared" si="50"/>
        <v>96699.121541532513</v>
      </c>
      <c r="E68" s="48">
        <f t="shared" si="50"/>
        <v>346373.36499999999</v>
      </c>
      <c r="F68" s="48">
        <f t="shared" si="50"/>
        <v>79120.402435414639</v>
      </c>
      <c r="G68" s="48">
        <f t="shared" si="50"/>
        <v>280901.20970000001</v>
      </c>
      <c r="H68" s="65">
        <f t="shared" si="39"/>
        <v>-6.6013231642411512</v>
      </c>
      <c r="I68" s="65">
        <f t="shared" si="40"/>
        <v>-6.4903090340101812</v>
      </c>
      <c r="J68" s="65">
        <f t="shared" si="41"/>
        <v>14.149697488353425</v>
      </c>
      <c r="K68" s="65">
        <f t="shared" si="42"/>
        <v>15.30483031593721</v>
      </c>
      <c r="L68" s="48"/>
      <c r="M68" s="48"/>
      <c r="N68" s="47" t="s">
        <v>61</v>
      </c>
      <c r="O68" s="48">
        <f t="shared" ref="O68:R68" si="51">SUM(O69:O74)</f>
        <v>993589.26492309093</v>
      </c>
      <c r="P68" s="48">
        <f t="shared" si="51"/>
        <v>3539020.0628999998</v>
      </c>
      <c r="Q68" s="48">
        <f t="shared" si="51"/>
        <v>826183.64400555729</v>
      </c>
      <c r="R68" s="48">
        <f t="shared" si="51"/>
        <v>2961050.8018</v>
      </c>
      <c r="S68" s="65">
        <f t="shared" si="44"/>
        <v>20.262519372316163</v>
      </c>
      <c r="T68" s="65">
        <f t="shared" si="45"/>
        <v>19.519059272764139</v>
      </c>
    </row>
    <row r="69" spans="1:20" ht="31" x14ac:dyDescent="0.35">
      <c r="A69" s="49" t="s">
        <v>62</v>
      </c>
      <c r="B69" s="50">
        <v>326.13634856916957</v>
      </c>
      <c r="C69" s="50">
        <v>1169.5991999999999</v>
      </c>
      <c r="D69" s="50">
        <v>22.161854261639402</v>
      </c>
      <c r="E69" s="50">
        <v>79.383099999999999</v>
      </c>
      <c r="F69" s="50">
        <v>123.4350139142002</v>
      </c>
      <c r="G69" s="50">
        <v>438.23140000000001</v>
      </c>
      <c r="H69" s="65">
        <f t="shared" si="39"/>
        <v>1371.6112863068884</v>
      </c>
      <c r="I69" s="65">
        <f t="shared" si="40"/>
        <v>1373.3604507760467</v>
      </c>
      <c r="J69" s="65">
        <f t="shared" si="41"/>
        <v>164.21704687121212</v>
      </c>
      <c r="K69" s="65">
        <f t="shared" si="42"/>
        <v>166.89077962008196</v>
      </c>
      <c r="N69" s="49" t="s">
        <v>62</v>
      </c>
      <c r="O69" s="50">
        <v>2081.0558641176485</v>
      </c>
      <c r="P69" s="50">
        <v>7412.4174999999996</v>
      </c>
      <c r="Q69" s="50">
        <v>1558.5560925233362</v>
      </c>
      <c r="R69" s="50">
        <v>5585.8813</v>
      </c>
      <c r="S69" s="65">
        <f t="shared" si="44"/>
        <v>33.524604863490907</v>
      </c>
      <c r="T69" s="65">
        <f t="shared" si="45"/>
        <v>32.699158859677169</v>
      </c>
    </row>
    <row r="70" spans="1:20" ht="31" x14ac:dyDescent="0.35">
      <c r="A70" s="49" t="s">
        <v>63</v>
      </c>
      <c r="B70" s="50">
        <v>31232.299246085167</v>
      </c>
      <c r="C70" s="50">
        <v>112006.136</v>
      </c>
      <c r="D70" s="50">
        <v>30986.172401963853</v>
      </c>
      <c r="E70" s="50">
        <v>110991.54399999999</v>
      </c>
      <c r="F70" s="50">
        <v>27906.811579681718</v>
      </c>
      <c r="G70" s="50">
        <v>99077.569000000003</v>
      </c>
      <c r="H70" s="65">
        <f t="shared" si="39"/>
        <v>0.7943118657201893</v>
      </c>
      <c r="I70" s="65">
        <f t="shared" si="40"/>
        <v>0.91411648440534066</v>
      </c>
      <c r="J70" s="65">
        <f t="shared" si="41"/>
        <v>11.916401330579291</v>
      </c>
      <c r="K70" s="65">
        <f t="shared" si="42"/>
        <v>13.048934416224924</v>
      </c>
      <c r="N70" s="49" t="s">
        <v>63</v>
      </c>
      <c r="O70" s="50">
        <v>325556.21393970656</v>
      </c>
      <c r="P70" s="50">
        <v>1159583.757</v>
      </c>
      <c r="Q70" s="50">
        <v>282290.94320245559</v>
      </c>
      <c r="R70" s="50">
        <v>1011733.6862999999</v>
      </c>
      <c r="S70" s="65">
        <f t="shared" si="44"/>
        <v>15.326482049486685</v>
      </c>
      <c r="T70" s="65">
        <f t="shared" si="45"/>
        <v>14.613536417938306</v>
      </c>
    </row>
    <row r="71" spans="1:20" ht="31" x14ac:dyDescent="0.35">
      <c r="A71" s="49" t="s">
        <v>64</v>
      </c>
      <c r="B71" s="50">
        <v>10.8083767907794</v>
      </c>
      <c r="C71" s="50">
        <v>38.761300000000006</v>
      </c>
      <c r="D71" s="50">
        <v>17.512820519409601</v>
      </c>
      <c r="E71" s="50">
        <v>62.730400000000003</v>
      </c>
      <c r="F71" s="50">
        <v>20.1032838304011</v>
      </c>
      <c r="G71" s="50">
        <v>71.372699999999995</v>
      </c>
      <c r="H71" s="65">
        <f t="shared" si="39"/>
        <v>-38.283060807935598</v>
      </c>
      <c r="I71" s="65">
        <f t="shared" si="40"/>
        <v>-38.209703748102989</v>
      </c>
      <c r="J71" s="65">
        <f t="shared" si="41"/>
        <v>-46.235764853329677</v>
      </c>
      <c r="K71" s="65">
        <f t="shared" si="42"/>
        <v>-45.69170004777736</v>
      </c>
      <c r="N71" s="49" t="s">
        <v>64</v>
      </c>
      <c r="O71" s="50">
        <v>165.85496553513588</v>
      </c>
      <c r="P71" s="50">
        <v>590.75120000000004</v>
      </c>
      <c r="Q71" s="50">
        <v>352.81200284912683</v>
      </c>
      <c r="R71" s="50">
        <v>1264.4819</v>
      </c>
      <c r="S71" s="65">
        <f t="shared" si="44"/>
        <v>-52.990554687545448</v>
      </c>
      <c r="T71" s="65">
        <f t="shared" si="45"/>
        <v>-53.281165985847636</v>
      </c>
    </row>
    <row r="72" spans="1:20" ht="31" x14ac:dyDescent="0.35">
      <c r="A72" s="49" t="s">
        <v>65</v>
      </c>
      <c r="B72" s="50">
        <v>13306.015954979455</v>
      </c>
      <c r="C72" s="50">
        <v>47718.402700000006</v>
      </c>
      <c r="D72" s="50">
        <v>19139.869039579778</v>
      </c>
      <c r="E72" s="50">
        <v>68558.439199999993</v>
      </c>
      <c r="F72" s="50">
        <v>13844.72868134839</v>
      </c>
      <c r="G72" s="50">
        <v>49152.948099999987</v>
      </c>
      <c r="H72" s="65">
        <f t="shared" si="39"/>
        <v>-30.48010972560138</v>
      </c>
      <c r="I72" s="65">
        <f t="shared" si="40"/>
        <v>-30.397478039435867</v>
      </c>
      <c r="J72" s="65">
        <f t="shared" si="41"/>
        <v>-3.8911035294948704</v>
      </c>
      <c r="K72" s="65">
        <f t="shared" si="42"/>
        <v>-2.9185337918723633</v>
      </c>
      <c r="N72" s="49" t="s">
        <v>65</v>
      </c>
      <c r="O72" s="50">
        <v>165601.2626439454</v>
      </c>
      <c r="P72" s="50">
        <v>589847.54729999998</v>
      </c>
      <c r="Q72" s="50">
        <v>150570.18128257061</v>
      </c>
      <c r="R72" s="50">
        <v>539645.10100000002</v>
      </c>
      <c r="S72" s="65">
        <f t="shared" si="44"/>
        <v>9.982774300554496</v>
      </c>
      <c r="T72" s="65">
        <f t="shared" si="45"/>
        <v>9.3028633461086372</v>
      </c>
    </row>
    <row r="73" spans="1:20" ht="31" x14ac:dyDescent="0.35">
      <c r="A73" s="49" t="s">
        <v>103</v>
      </c>
      <c r="B73" s="50">
        <v>28304.368522451041</v>
      </c>
      <c r="C73" s="50">
        <v>101505.90980000132</v>
      </c>
      <c r="D73" s="50">
        <v>28730.814175667576</v>
      </c>
      <c r="E73" s="50">
        <v>102912.9182000009</v>
      </c>
      <c r="F73" s="50">
        <v>18529.738466245311</v>
      </c>
      <c r="G73" s="50">
        <v>65786.141000000003</v>
      </c>
      <c r="H73" s="65">
        <f t="shared" si="39"/>
        <v>-1.4842797374593601</v>
      </c>
      <c r="I73" s="65">
        <f t="shared" si="40"/>
        <v>-1.3671834640479261</v>
      </c>
      <c r="J73" s="65">
        <f t="shared" si="41"/>
        <v>52.751041651298436</v>
      </c>
      <c r="K73" s="65">
        <f t="shared" si="42"/>
        <v>54.296799078093528</v>
      </c>
      <c r="N73" s="49" t="s">
        <v>103</v>
      </c>
      <c r="O73" s="50">
        <v>297819.05419477634</v>
      </c>
      <c r="P73" s="50">
        <v>1060788.0389999987</v>
      </c>
      <c r="Q73" s="50">
        <v>197557.51924604565</v>
      </c>
      <c r="R73" s="50">
        <v>708048.21060000011</v>
      </c>
      <c r="S73" s="65">
        <f t="shared" si="44"/>
        <v>50.750553728031576</v>
      </c>
      <c r="T73" s="65">
        <f t="shared" si="45"/>
        <v>49.818617308712192</v>
      </c>
    </row>
    <row r="74" spans="1:20" x14ac:dyDescent="0.35">
      <c r="A74" s="49" t="s">
        <v>104</v>
      </c>
      <c r="B74" s="50">
        <v>17136.071582717992</v>
      </c>
      <c r="C74" s="50">
        <v>61453.854199998677</v>
      </c>
      <c r="D74" s="50">
        <v>17802.591249540252</v>
      </c>
      <c r="E74" s="50">
        <v>63768.350099999123</v>
      </c>
      <c r="F74" s="50">
        <v>18695.585410394619</v>
      </c>
      <c r="G74" s="50">
        <v>66374.947500000009</v>
      </c>
      <c r="H74" s="65">
        <f t="shared" si="39"/>
        <v>-3.7439474820244101</v>
      </c>
      <c r="I74" s="65">
        <f t="shared" si="40"/>
        <v>-3.6295370608945348</v>
      </c>
      <c r="J74" s="65">
        <f t="shared" si="41"/>
        <v>-8.3416153784066438</v>
      </c>
      <c r="K74" s="65">
        <f t="shared" si="42"/>
        <v>-7.4140823990879028</v>
      </c>
      <c r="N74" s="49" t="s">
        <v>104</v>
      </c>
      <c r="O74" s="50">
        <v>202365.82331500979</v>
      </c>
      <c r="P74" s="50">
        <v>720797.55090000108</v>
      </c>
      <c r="Q74" s="50">
        <v>193853.63217911296</v>
      </c>
      <c r="R74" s="50">
        <v>694773.44069999969</v>
      </c>
      <c r="S74" s="65">
        <f t="shared" ref="S74" si="52">IFERROR(O74/Q74*100-100,"0.00")</f>
        <v>4.3910403123279735</v>
      </c>
      <c r="T74" s="65">
        <f t="shared" ref="T74" si="53">IFERROR(P74/R74*100-100,"0.00")</f>
        <v>3.7456973274311451</v>
      </c>
    </row>
    <row r="75" spans="1:20" x14ac:dyDescent="0.35">
      <c r="A75" s="47" t="s">
        <v>66</v>
      </c>
      <c r="B75" s="48">
        <f t="shared" ref="B75:G75" si="54">SUM(B76:B77)</f>
        <v>89.24879532177701</v>
      </c>
      <c r="C75" s="48">
        <f t="shared" si="54"/>
        <v>320.06650000000002</v>
      </c>
      <c r="D75" s="48">
        <f t="shared" si="54"/>
        <v>110.8404831820902</v>
      </c>
      <c r="E75" s="48">
        <f t="shared" si="54"/>
        <v>397.02729999999997</v>
      </c>
      <c r="F75" s="48">
        <f t="shared" si="54"/>
        <v>107.03350117292229</v>
      </c>
      <c r="G75" s="48">
        <f t="shared" si="54"/>
        <v>380.00109999999995</v>
      </c>
      <c r="H75" s="65">
        <f t="shared" si="39"/>
        <v>-19.479965478715997</v>
      </c>
      <c r="I75" s="65">
        <f t="shared" si="40"/>
        <v>-19.384258966574833</v>
      </c>
      <c r="J75" s="65">
        <f t="shared" si="41"/>
        <v>-16.616018028236297</v>
      </c>
      <c r="K75" s="65">
        <f t="shared" si="42"/>
        <v>-15.772217501475637</v>
      </c>
      <c r="L75" s="48"/>
      <c r="M75" s="48"/>
      <c r="N75" s="47" t="s">
        <v>66</v>
      </c>
      <c r="O75" s="48">
        <f t="shared" ref="O75:R75" si="55">SUM(O76:O77)</f>
        <v>1192.286966751416</v>
      </c>
      <c r="P75" s="48">
        <f t="shared" si="55"/>
        <v>4246.7523000000001</v>
      </c>
      <c r="Q75" s="48">
        <f t="shared" si="55"/>
        <v>5759.6898701018345</v>
      </c>
      <c r="R75" s="48">
        <f t="shared" si="55"/>
        <v>20642.788599999996</v>
      </c>
      <c r="S75" s="65">
        <f t="shared" ref="S75:S90" si="56">IFERROR(O75/Q75*100-100,"0.00")</f>
        <v>-79.2994589354455</v>
      </c>
      <c r="T75" s="65">
        <f t="shared" ref="T75:T90" si="57">IFERROR(P75/R75*100-100,"0.00")</f>
        <v>-79.427429199173218</v>
      </c>
    </row>
    <row r="76" spans="1:20" x14ac:dyDescent="0.35">
      <c r="A76" s="49" t="s">
        <v>67</v>
      </c>
      <c r="B76" s="46">
        <v>52.79503060223</v>
      </c>
      <c r="C76" s="46">
        <v>189.33500000000001</v>
      </c>
      <c r="D76" s="46">
        <v>77.732390238287408</v>
      </c>
      <c r="E76" s="46">
        <v>278.43510000000003</v>
      </c>
      <c r="F76" s="46">
        <v>71.814145062607395</v>
      </c>
      <c r="G76" s="46">
        <v>254.96179999999998</v>
      </c>
      <c r="H76" s="65">
        <f t="shared" si="39"/>
        <v>-32.081040554152935</v>
      </c>
      <c r="I76" s="65">
        <f t="shared" si="40"/>
        <v>-32.000311742305485</v>
      </c>
      <c r="J76" s="65">
        <f t="shared" si="41"/>
        <v>-26.483799875075547</v>
      </c>
      <c r="K76" s="65">
        <f t="shared" si="42"/>
        <v>-25.739855931359131</v>
      </c>
      <c r="N76" s="49" t="s">
        <v>67</v>
      </c>
      <c r="O76" s="46">
        <v>796.48595015689295</v>
      </c>
      <c r="P76" s="46">
        <v>2836.9668000000001</v>
      </c>
      <c r="Q76" s="46">
        <v>5269.2979386039315</v>
      </c>
      <c r="R76" s="46">
        <v>18885.218799999999</v>
      </c>
      <c r="S76" s="65">
        <f t="shared" si="56"/>
        <v>-84.88440093087776</v>
      </c>
      <c r="T76" s="65">
        <f t="shared" si="57"/>
        <v>-84.977845212998005</v>
      </c>
    </row>
    <row r="77" spans="1:20" x14ac:dyDescent="0.35">
      <c r="A77" s="49" t="s">
        <v>68</v>
      </c>
      <c r="B77" s="46">
        <v>36.453764719547003</v>
      </c>
      <c r="C77" s="46">
        <v>130.73150000000001</v>
      </c>
      <c r="D77" s="46">
        <v>33.108092943802781</v>
      </c>
      <c r="E77" s="46">
        <v>118.59219999999993</v>
      </c>
      <c r="F77" s="46">
        <v>35.219356110314891</v>
      </c>
      <c r="G77" s="46">
        <v>125.03929999999997</v>
      </c>
      <c r="H77" s="65">
        <f t="shared" si="39"/>
        <v>10.10529897153279</v>
      </c>
      <c r="I77" s="65">
        <f t="shared" si="40"/>
        <v>10.236170675643152</v>
      </c>
      <c r="J77" s="65">
        <f t="shared" si="41"/>
        <v>3.5049153237375066</v>
      </c>
      <c r="K77" s="65">
        <f t="shared" si="42"/>
        <v>4.5523287478416989</v>
      </c>
      <c r="N77" s="49" t="s">
        <v>68</v>
      </c>
      <c r="O77" s="46">
        <v>395.80101659452293</v>
      </c>
      <c r="P77" s="46">
        <v>1409.7855000000002</v>
      </c>
      <c r="Q77" s="46">
        <v>490.39193149790316</v>
      </c>
      <c r="R77" s="46">
        <v>1757.5697999999977</v>
      </c>
      <c r="S77" s="65">
        <f t="shared" si="56"/>
        <v>-19.28883997223447</v>
      </c>
      <c r="T77" s="65">
        <f t="shared" si="57"/>
        <v>-19.787794487592919</v>
      </c>
    </row>
    <row r="78" spans="1:20" ht="18" x14ac:dyDescent="0.4">
      <c r="A78" s="43" t="s">
        <v>69</v>
      </c>
      <c r="B78" s="44">
        <f t="shared" ref="B78:G78" si="58">B79+B80+B86</f>
        <v>48607.432916324949</v>
      </c>
      <c r="C78" s="44">
        <f t="shared" si="58"/>
        <v>174317.32127499999</v>
      </c>
      <c r="D78" s="44">
        <f t="shared" si="58"/>
        <v>53315.006859758389</v>
      </c>
      <c r="E78" s="44">
        <f t="shared" si="58"/>
        <v>190972.76207500001</v>
      </c>
      <c r="F78" s="44">
        <f t="shared" si="58"/>
        <v>43370.574449839107</v>
      </c>
      <c r="G78" s="44">
        <f t="shared" si="58"/>
        <v>153978.57510000002</v>
      </c>
      <c r="H78" s="65">
        <f t="shared" si="39"/>
        <v>-8.829735229738219</v>
      </c>
      <c r="I78" s="65">
        <f t="shared" si="40"/>
        <v>-8.7213698011337328</v>
      </c>
      <c r="J78" s="65">
        <f t="shared" si="41"/>
        <v>12.074680893476781</v>
      </c>
      <c r="K78" s="65">
        <f t="shared" si="42"/>
        <v>13.208815682176024</v>
      </c>
      <c r="L78" s="44"/>
      <c r="M78" s="44"/>
      <c r="N78" s="43" t="s">
        <v>69</v>
      </c>
      <c r="O78" s="44">
        <f t="shared" ref="O78:R78" si="59">O79+O80+O86</f>
        <v>544039.24529272527</v>
      </c>
      <c r="P78" s="44">
        <f t="shared" si="59"/>
        <v>1937788.4525000001</v>
      </c>
      <c r="Q78" s="44">
        <f t="shared" si="59"/>
        <v>434360.43723860901</v>
      </c>
      <c r="R78" s="44">
        <f t="shared" si="59"/>
        <v>1556752.3398550001</v>
      </c>
      <c r="S78" s="65">
        <f t="shared" si="56"/>
        <v>25.250644085217615</v>
      </c>
      <c r="T78" s="65">
        <f t="shared" si="57"/>
        <v>24.476347514627193</v>
      </c>
    </row>
    <row r="79" spans="1:20" ht="31" x14ac:dyDescent="0.35">
      <c r="A79" s="47" t="s">
        <v>70</v>
      </c>
      <c r="B79" s="48">
        <v>388.20312736662237</v>
      </c>
      <c r="C79" s="48">
        <v>1392.1848</v>
      </c>
      <c r="D79" s="48">
        <v>740.79841634133709</v>
      </c>
      <c r="E79" s="48">
        <v>2653.5177999999996</v>
      </c>
      <c r="F79" s="48">
        <v>585.79536020023284</v>
      </c>
      <c r="G79" s="48">
        <v>2079.7496000000001</v>
      </c>
      <c r="H79" s="65">
        <f t="shared" si="39"/>
        <v>-47.596658037704245</v>
      </c>
      <c r="I79" s="65">
        <f t="shared" si="40"/>
        <v>-47.534371165703114</v>
      </c>
      <c r="J79" s="65">
        <f t="shared" si="41"/>
        <v>-33.73059028089105</v>
      </c>
      <c r="K79" s="65">
        <f t="shared" si="42"/>
        <v>-33.059979912966455</v>
      </c>
      <c r="N79" s="47" t="s">
        <v>70</v>
      </c>
      <c r="O79" s="48">
        <v>8691.872309804894</v>
      </c>
      <c r="P79" s="48">
        <v>30959.1816</v>
      </c>
      <c r="Q79" s="48">
        <v>7769.3846602026642</v>
      </c>
      <c r="R79" s="48">
        <v>27845.555700000001</v>
      </c>
      <c r="S79" s="65">
        <f t="shared" si="56"/>
        <v>11.873368226025846</v>
      </c>
      <c r="T79" s="65">
        <f t="shared" si="57"/>
        <v>11.181769663874945</v>
      </c>
    </row>
    <row r="80" spans="1:20" ht="31" x14ac:dyDescent="0.35">
      <c r="A80" s="47" t="s">
        <v>71</v>
      </c>
      <c r="B80" s="48">
        <f t="shared" ref="B80:G80" si="60">B81+B85</f>
        <v>11177.130223016426</v>
      </c>
      <c r="C80" s="48">
        <f t="shared" si="60"/>
        <v>40083.733764999997</v>
      </c>
      <c r="D80" s="48">
        <f t="shared" si="60"/>
        <v>13607.414380988092</v>
      </c>
      <c r="E80" s="48">
        <f t="shared" si="60"/>
        <v>48741.351864999997</v>
      </c>
      <c r="F80" s="48">
        <f t="shared" si="60"/>
        <v>14374.841964998082</v>
      </c>
      <c r="G80" s="48">
        <f t="shared" si="60"/>
        <v>51035.009592000002</v>
      </c>
      <c r="H80" s="65">
        <f t="shared" si="39"/>
        <v>-17.859999629078644</v>
      </c>
      <c r="I80" s="65">
        <f t="shared" si="40"/>
        <v>-17.762367617498981</v>
      </c>
      <c r="J80" s="65">
        <f t="shared" si="41"/>
        <v>-22.24519580645061</v>
      </c>
      <c r="K80" s="65">
        <f t="shared" si="42"/>
        <v>-21.458359495863945</v>
      </c>
      <c r="L80" s="48"/>
      <c r="M80" s="48"/>
      <c r="N80" s="47" t="s">
        <v>71</v>
      </c>
      <c r="O80" s="48">
        <f t="shared" ref="O80:R80" si="61">O81+O85</f>
        <v>142967.91144619833</v>
      </c>
      <c r="P80" s="48">
        <f t="shared" si="61"/>
        <v>509230.85103799996</v>
      </c>
      <c r="Q80" s="48">
        <f t="shared" si="61"/>
        <v>123925.32176160853</v>
      </c>
      <c r="R80" s="48">
        <f t="shared" si="61"/>
        <v>444149.64642300003</v>
      </c>
      <c r="S80" s="65">
        <f t="shared" si="56"/>
        <v>15.366181353332649</v>
      </c>
      <c r="T80" s="65">
        <f t="shared" si="57"/>
        <v>14.6529903016106</v>
      </c>
    </row>
    <row r="81" spans="1:20" ht="46.5" x14ac:dyDescent="0.35">
      <c r="A81" s="51" t="s">
        <v>72</v>
      </c>
      <c r="B81" s="52">
        <f t="shared" ref="B81:G81" si="62">SUM(B82:B84)</f>
        <v>8727.2601215718878</v>
      </c>
      <c r="C81" s="52">
        <f t="shared" si="62"/>
        <v>31297.941800000001</v>
      </c>
      <c r="D81" s="52">
        <f t="shared" si="62"/>
        <v>10693.721221920659</v>
      </c>
      <c r="E81" s="52">
        <f t="shared" si="62"/>
        <v>38304.589999999997</v>
      </c>
      <c r="F81" s="52">
        <f t="shared" si="62"/>
        <v>9234.6654523585348</v>
      </c>
      <c r="G81" s="52">
        <f t="shared" si="62"/>
        <v>32785.838000000003</v>
      </c>
      <c r="H81" s="65">
        <f t="shared" si="39"/>
        <v>-18.388931780994966</v>
      </c>
      <c r="I81" s="65">
        <f t="shared" si="40"/>
        <v>-18.291928460792803</v>
      </c>
      <c r="J81" s="65">
        <f t="shared" si="41"/>
        <v>-5.4945718759855708</v>
      </c>
      <c r="K81" s="65">
        <f t="shared" si="42"/>
        <v>-4.5382283655522286</v>
      </c>
      <c r="L81" s="52"/>
      <c r="M81" s="52"/>
      <c r="N81" s="51" t="s">
        <v>72</v>
      </c>
      <c r="O81" s="52">
        <f t="shared" ref="O81:R81" si="63">SUM(O82:O84)</f>
        <v>111146.80155657882</v>
      </c>
      <c r="P81" s="52">
        <f t="shared" si="63"/>
        <v>395888.69819999998</v>
      </c>
      <c r="Q81" s="52">
        <f t="shared" si="63"/>
        <v>90398.327327948646</v>
      </c>
      <c r="R81" s="52">
        <f t="shared" si="63"/>
        <v>323988.54849999998</v>
      </c>
      <c r="S81" s="65">
        <f t="shared" si="56"/>
        <v>22.952276709013091</v>
      </c>
      <c r="T81" s="65">
        <f t="shared" si="57"/>
        <v>22.19218859212242</v>
      </c>
    </row>
    <row r="82" spans="1:20" x14ac:dyDescent="0.35">
      <c r="A82" s="58" t="s">
        <v>73</v>
      </c>
      <c r="B82" s="69">
        <v>539.34113328405374</v>
      </c>
      <c r="C82" s="70">
        <v>1934.2001</v>
      </c>
      <c r="D82" s="69">
        <v>653.83300662053216</v>
      </c>
      <c r="E82" s="70">
        <v>2342.0102999999999</v>
      </c>
      <c r="F82" s="69">
        <v>649.43312710986027</v>
      </c>
      <c r="G82" s="70">
        <v>2305.6827999999996</v>
      </c>
      <c r="H82" s="65">
        <f t="shared" si="39"/>
        <v>-17.510873904676785</v>
      </c>
      <c r="I82" s="65">
        <f t="shared" si="40"/>
        <v>-17.41282692053062</v>
      </c>
      <c r="J82" s="65">
        <f t="shared" si="41"/>
        <v>-16.952013876431508</v>
      </c>
      <c r="K82" s="65">
        <f t="shared" si="42"/>
        <v>-16.111613444832898</v>
      </c>
      <c r="N82" s="58" t="s">
        <v>73</v>
      </c>
      <c r="O82" s="69">
        <v>6671.8273096505836</v>
      </c>
      <c r="P82" s="70">
        <v>23764.075900000003</v>
      </c>
      <c r="Q82" s="69">
        <v>5572.3671175395339</v>
      </c>
      <c r="R82" s="70">
        <v>19971.421899999998</v>
      </c>
      <c r="S82" s="65">
        <f t="shared" si="56"/>
        <v>19.730577130325798</v>
      </c>
      <c r="T82" s="65">
        <f t="shared" si="57"/>
        <v>18.990405485350067</v>
      </c>
    </row>
    <row r="83" spans="1:20" ht="46.5" x14ac:dyDescent="0.35">
      <c r="A83" s="58" t="s">
        <v>74</v>
      </c>
      <c r="B83" s="69">
        <v>2155.5335562463461</v>
      </c>
      <c r="C83" s="70">
        <v>7730.2340999999997</v>
      </c>
      <c r="D83" s="69">
        <v>2659.8932858416838</v>
      </c>
      <c r="E83" s="70">
        <v>9527.6582999999991</v>
      </c>
      <c r="F83" s="69">
        <v>1804.0651143416064</v>
      </c>
      <c r="G83" s="70">
        <v>6404.9734000000008</v>
      </c>
      <c r="H83" s="65">
        <f t="shared" si="39"/>
        <v>-18.961652795621106</v>
      </c>
      <c r="I83" s="65">
        <f t="shared" si="40"/>
        <v>-18.865330214455739</v>
      </c>
      <c r="J83" s="65">
        <f t="shared" si="41"/>
        <v>19.48202640307737</v>
      </c>
      <c r="K83" s="65">
        <f t="shared" si="42"/>
        <v>20.691119497857684</v>
      </c>
      <c r="N83" s="58" t="s">
        <v>74</v>
      </c>
      <c r="O83" s="69">
        <v>24275.776761735382</v>
      </c>
      <c r="P83" s="70">
        <v>86466.776599999997</v>
      </c>
      <c r="Q83" s="69">
        <v>17697.769172425513</v>
      </c>
      <c r="R83" s="70">
        <v>63428.989400000013</v>
      </c>
      <c r="S83" s="65">
        <f t="shared" si="56"/>
        <v>37.168569242946802</v>
      </c>
      <c r="T83" s="65">
        <f t="shared" si="57"/>
        <v>36.320596336034271</v>
      </c>
    </row>
    <row r="84" spans="1:20" ht="46.5" x14ac:dyDescent="0.35">
      <c r="A84" s="58" t="s">
        <v>75</v>
      </c>
      <c r="B84" s="46">
        <v>6032.3854320414885</v>
      </c>
      <c r="C84" s="46">
        <v>21633.507600000001</v>
      </c>
      <c r="D84" s="46">
        <v>7379.994929458443</v>
      </c>
      <c r="E84" s="46">
        <v>26434.921399999999</v>
      </c>
      <c r="F84" s="46">
        <v>6781.1672109070678</v>
      </c>
      <c r="G84" s="46">
        <v>24075.181800000002</v>
      </c>
      <c r="H84" s="65">
        <f t="shared" si="39"/>
        <v>-18.260303838932913</v>
      </c>
      <c r="I84" s="65">
        <f t="shared" si="40"/>
        <v>-18.163147630921259</v>
      </c>
      <c r="J84" s="65">
        <f t="shared" si="41"/>
        <v>-11.042078090350174</v>
      </c>
      <c r="K84" s="65">
        <f t="shared" si="42"/>
        <v>-10.141872324303705</v>
      </c>
      <c r="N84" s="58" t="s">
        <v>75</v>
      </c>
      <c r="O84" s="46">
        <v>80199.197485192853</v>
      </c>
      <c r="P84" s="46">
        <v>285657.84570000001</v>
      </c>
      <c r="Q84" s="46">
        <v>67128.191037983604</v>
      </c>
      <c r="R84" s="46">
        <v>240588.13719999997</v>
      </c>
      <c r="S84" s="65">
        <f t="shared" si="56"/>
        <v>19.47170964254525</v>
      </c>
      <c r="T84" s="65">
        <f t="shared" si="57"/>
        <v>18.733138310362236</v>
      </c>
    </row>
    <row r="85" spans="1:20" ht="46.5" x14ac:dyDescent="0.35">
      <c r="A85" s="51" t="s">
        <v>76</v>
      </c>
      <c r="B85" s="52">
        <v>2449.8701014445373</v>
      </c>
      <c r="C85" s="52">
        <v>8785.7919650000003</v>
      </c>
      <c r="D85" s="52">
        <v>2913.6931590674317</v>
      </c>
      <c r="E85" s="52">
        <v>10436.761865</v>
      </c>
      <c r="F85" s="52">
        <v>5140.1765126395476</v>
      </c>
      <c r="G85" s="52">
        <v>18249.171591999999</v>
      </c>
      <c r="H85" s="65">
        <f t="shared" si="39"/>
        <v>-15.91873379595495</v>
      </c>
      <c r="I85" s="65">
        <f t="shared" si="40"/>
        <v>-15.818794386183882</v>
      </c>
      <c r="J85" s="65">
        <f t="shared" si="41"/>
        <v>-52.338794291978566</v>
      </c>
      <c r="K85" s="65">
        <f t="shared" si="42"/>
        <v>-51.856488823572235</v>
      </c>
      <c r="N85" s="51" t="s">
        <v>76</v>
      </c>
      <c r="O85" s="52">
        <v>31821.109889619507</v>
      </c>
      <c r="P85" s="52">
        <v>113342.15283799999</v>
      </c>
      <c r="Q85" s="52">
        <v>33526.994433659893</v>
      </c>
      <c r="R85" s="52">
        <v>120161.09792300002</v>
      </c>
      <c r="S85" s="65">
        <f t="shared" si="56"/>
        <v>-5.0880926634083892</v>
      </c>
      <c r="T85" s="65">
        <f t="shared" si="57"/>
        <v>-5.6748358685684224</v>
      </c>
    </row>
    <row r="86" spans="1:20" ht="31" x14ac:dyDescent="0.35">
      <c r="A86" s="47" t="s">
        <v>95</v>
      </c>
      <c r="B86" s="48">
        <v>37042.099565941899</v>
      </c>
      <c r="C86" s="48">
        <v>132841.40270999999</v>
      </c>
      <c r="D86" s="48">
        <v>38966.794062428962</v>
      </c>
      <c r="E86" s="48">
        <v>139577.89241</v>
      </c>
      <c r="F86" s="48">
        <v>28409.93712464079</v>
      </c>
      <c r="G86" s="48">
        <v>100863.815908</v>
      </c>
      <c r="H86" s="65">
        <f t="shared" si="39"/>
        <v>-4.9393195996660637</v>
      </c>
      <c r="I86" s="65">
        <f t="shared" si="40"/>
        <v>-4.8263300037602335</v>
      </c>
      <c r="J86" s="65">
        <f t="shared" si="41"/>
        <v>30.384306742496022</v>
      </c>
      <c r="K86" s="65">
        <f t="shared" si="42"/>
        <v>31.703724982175402</v>
      </c>
      <c r="N86" s="47" t="s">
        <v>95</v>
      </c>
      <c r="O86" s="48">
        <v>392379.46153672208</v>
      </c>
      <c r="P86" s="48">
        <v>1397598.4198620003</v>
      </c>
      <c r="Q86" s="48">
        <v>302665.73081679782</v>
      </c>
      <c r="R86" s="48">
        <v>1084757.1377320001</v>
      </c>
      <c r="S86" s="65">
        <f t="shared" si="56"/>
        <v>29.641192109134948</v>
      </c>
      <c r="T86" s="65">
        <f t="shared" si="57"/>
        <v>28.83975327270818</v>
      </c>
    </row>
    <row r="87" spans="1:20" ht="46.5" x14ac:dyDescent="0.35">
      <c r="A87" s="49" t="s">
        <v>77</v>
      </c>
      <c r="B87" s="46">
        <v>2624.2958187125978</v>
      </c>
      <c r="C87" s="46">
        <v>9411.3223000000016</v>
      </c>
      <c r="D87" s="46">
        <v>2209.49078630742</v>
      </c>
      <c r="E87" s="46">
        <v>7914.3300000000008</v>
      </c>
      <c r="F87" s="46">
        <v>2030.9068097401728</v>
      </c>
      <c r="G87" s="46">
        <v>7210.3296</v>
      </c>
      <c r="H87" s="65">
        <f t="shared" si="39"/>
        <v>18.773784211990986</v>
      </c>
      <c r="I87" s="65">
        <f t="shared" si="40"/>
        <v>18.914959320624746</v>
      </c>
      <c r="J87" s="65">
        <f t="shared" si="41"/>
        <v>29.217933886801092</v>
      </c>
      <c r="K87" s="65">
        <f t="shared" si="42"/>
        <v>30.525549067826262</v>
      </c>
      <c r="N87" s="49" t="s">
        <v>77</v>
      </c>
      <c r="O87" s="46">
        <v>30688.912963617786</v>
      </c>
      <c r="P87" s="46">
        <v>109309.43250000001</v>
      </c>
      <c r="Q87" s="46">
        <v>23623.331076297825</v>
      </c>
      <c r="R87" s="46">
        <v>84666.26509999999</v>
      </c>
      <c r="S87" s="65">
        <f t="shared" si="56"/>
        <v>29.909337783481021</v>
      </c>
      <c r="T87" s="65">
        <f t="shared" si="57"/>
        <v>29.106241276727843</v>
      </c>
    </row>
    <row r="88" spans="1:20" ht="46.5" x14ac:dyDescent="0.35">
      <c r="A88" s="49" t="s">
        <v>96</v>
      </c>
      <c r="B88" s="46">
        <v>237.87664270813235</v>
      </c>
      <c r="C88" s="46">
        <v>853.07979999999986</v>
      </c>
      <c r="D88" s="46">
        <v>148.93401691679281</v>
      </c>
      <c r="E88" s="46">
        <v>533.47720000000004</v>
      </c>
      <c r="F88" s="46">
        <v>14.2051916549811</v>
      </c>
      <c r="G88" s="46">
        <v>50.432699999999997</v>
      </c>
      <c r="H88" s="65">
        <f t="shared" si="39"/>
        <v>59.719483589185984</v>
      </c>
      <c r="I88" s="65">
        <f t="shared" si="40"/>
        <v>59.909326959052748</v>
      </c>
      <c r="J88" s="65">
        <f t="shared" si="41"/>
        <v>1574.5753840267273</v>
      </c>
      <c r="K88" s="65">
        <f t="shared" si="42"/>
        <v>1591.5211757451018</v>
      </c>
      <c r="N88" s="49" t="s">
        <v>96</v>
      </c>
      <c r="O88" s="46">
        <v>1503.4018378966721</v>
      </c>
      <c r="P88" s="46">
        <v>5354.8980999999994</v>
      </c>
      <c r="Q88" s="46">
        <v>545.06465177130565</v>
      </c>
      <c r="R88" s="46">
        <v>1953.5174000000002</v>
      </c>
      <c r="S88" s="65">
        <f t="shared" si="56"/>
        <v>175.8208284120135</v>
      </c>
      <c r="T88" s="65">
        <f t="shared" si="57"/>
        <v>174.11571046154995</v>
      </c>
    </row>
    <row r="89" spans="1:20" ht="31" x14ac:dyDescent="0.35">
      <c r="A89" s="49" t="s">
        <v>78</v>
      </c>
      <c r="B89" s="46">
        <v>0.31130204222320002</v>
      </c>
      <c r="C89" s="46">
        <v>1.1164000000000001</v>
      </c>
      <c r="D89" s="46">
        <v>1.6498183359504002</v>
      </c>
      <c r="E89" s="46">
        <v>5.9096000000000002</v>
      </c>
      <c r="F89" s="46">
        <v>3.0452632933988002</v>
      </c>
      <c r="G89" s="46">
        <v>10.8116</v>
      </c>
      <c r="H89" s="65">
        <f t="shared" si="39"/>
        <v>-81.131132110744161</v>
      </c>
      <c r="I89" s="65">
        <f t="shared" si="40"/>
        <v>-81.108704480844722</v>
      </c>
      <c r="J89" s="65">
        <f t="shared" si="41"/>
        <v>-89.777499932501485</v>
      </c>
      <c r="K89" s="65">
        <f t="shared" si="42"/>
        <v>-89.674053794073032</v>
      </c>
      <c r="N89" s="49" t="s">
        <v>78</v>
      </c>
      <c r="O89" s="46">
        <v>12.381809568941492</v>
      </c>
      <c r="P89" s="46">
        <v>44.102199999999996</v>
      </c>
      <c r="Q89" s="46">
        <v>34.907100369717334</v>
      </c>
      <c r="R89" s="46">
        <v>125.10741200000001</v>
      </c>
      <c r="S89" s="65">
        <f t="shared" si="56"/>
        <v>-64.529252106878005</v>
      </c>
      <c r="T89" s="65">
        <f t="shared" si="57"/>
        <v>-64.748531445922652</v>
      </c>
    </row>
    <row r="90" spans="1:20" x14ac:dyDescent="0.35">
      <c r="A90" s="49" t="s">
        <v>97</v>
      </c>
      <c r="B90" s="46">
        <v>840.65613530315329</v>
      </c>
      <c r="C90" s="46">
        <v>3014.7842999999998</v>
      </c>
      <c r="D90" s="46">
        <v>603.3833955349661</v>
      </c>
      <c r="E90" s="46">
        <v>2161.3012999999996</v>
      </c>
      <c r="F90" s="46">
        <v>702.30372113686485</v>
      </c>
      <c r="G90" s="46">
        <v>2493.3892999999998</v>
      </c>
      <c r="H90" s="65">
        <f t="shared" si="39"/>
        <v>39.323710517061642</v>
      </c>
      <c r="I90" s="65">
        <f t="shared" si="40"/>
        <v>39.489311369960319</v>
      </c>
      <c r="J90" s="65">
        <f t="shared" si="41"/>
        <v>19.699797965234794</v>
      </c>
      <c r="K90" s="65">
        <f t="shared" si="42"/>
        <v>20.911094789730583</v>
      </c>
      <c r="N90" s="49" t="s">
        <v>97</v>
      </c>
      <c r="O90" s="46">
        <v>9191.7374409559543</v>
      </c>
      <c r="P90" s="46">
        <v>32739.6283</v>
      </c>
      <c r="Q90" s="46">
        <v>6435.4607261165393</v>
      </c>
      <c r="R90" s="46">
        <v>23064.758399999999</v>
      </c>
      <c r="S90" s="65">
        <f t="shared" si="56"/>
        <v>42.829516520143272</v>
      </c>
      <c r="T90" s="65">
        <f t="shared" si="57"/>
        <v>41.946547768737958</v>
      </c>
    </row>
    <row r="91" spans="1:20" x14ac:dyDescent="0.35">
      <c r="A91" s="49" t="s">
        <v>105</v>
      </c>
      <c r="B91" s="46">
        <v>18807.631683874166</v>
      </c>
      <c r="C91" s="46">
        <v>67448.449299997286</v>
      </c>
      <c r="D91" s="46">
        <v>15907.130971317476</v>
      </c>
      <c r="E91" s="46">
        <v>56978.868000000155</v>
      </c>
      <c r="F91" s="46">
        <v>6953.1120331334178</v>
      </c>
      <c r="G91" s="46">
        <v>24685.637600000002</v>
      </c>
      <c r="H91" s="65">
        <f t="shared" si="39"/>
        <v>18.233965117824511</v>
      </c>
      <c r="I91" s="65">
        <f t="shared" si="40"/>
        <v>18.374498594807292</v>
      </c>
      <c r="J91" s="65">
        <f t="shared" si="41"/>
        <v>170.49228596131957</v>
      </c>
      <c r="K91" s="65">
        <f t="shared" si="42"/>
        <v>173.22952071530568</v>
      </c>
      <c r="N91" s="49" t="s">
        <v>105</v>
      </c>
      <c r="O91" s="46">
        <v>149624.08355622547</v>
      </c>
      <c r="P91" s="46">
        <v>532939.16539999633</v>
      </c>
      <c r="Q91" s="46">
        <v>50241.029187227621</v>
      </c>
      <c r="R91" s="46">
        <v>180064.37290000002</v>
      </c>
      <c r="S91" s="65">
        <f t="shared" ref="S91" si="64">IFERROR(O91/Q91*100-100,"0.00")</f>
        <v>197.81253683844363</v>
      </c>
      <c r="T91" s="65">
        <f t="shared" ref="T91" si="65">IFERROR(P91/R91*100-100,"0.00")</f>
        <v>195.97146665763125</v>
      </c>
    </row>
    <row r="92" spans="1:20" ht="31" x14ac:dyDescent="0.35">
      <c r="A92" s="49" t="s">
        <v>106</v>
      </c>
      <c r="B92" s="46">
        <v>14531.327983301622</v>
      </c>
      <c r="C92" s="46">
        <v>52112.650610002704</v>
      </c>
      <c r="D92" s="46">
        <v>20096.205074016354</v>
      </c>
      <c r="E92" s="46">
        <v>71984.006309999852</v>
      </c>
      <c r="F92" s="46">
        <v>18706.364105681954</v>
      </c>
      <c r="G92" s="46">
        <v>66413.215108000004</v>
      </c>
      <c r="H92" s="65">
        <f t="shared" si="39"/>
        <v>-27.691183834055863</v>
      </c>
      <c r="I92" s="65">
        <f t="shared" si="40"/>
        <v>-27.605237216751945</v>
      </c>
      <c r="J92" s="65">
        <f t="shared" si="41"/>
        <v>-22.318800696882562</v>
      </c>
      <c r="K92" s="65">
        <f t="shared" si="42"/>
        <v>-21.532709227737243</v>
      </c>
      <c r="N92" s="49" t="s">
        <v>106</v>
      </c>
      <c r="O92" s="46">
        <v>201358.94392845724</v>
      </c>
      <c r="P92" s="46">
        <v>717211.19336200389</v>
      </c>
      <c r="Q92" s="46">
        <v>221785.93807501474</v>
      </c>
      <c r="R92" s="46">
        <v>794883.11651999992</v>
      </c>
      <c r="S92" s="65">
        <f t="shared" ref="S92:S101" si="66">IFERROR(O92/Q92*100-100,"0.00")</f>
        <v>-9.2102296132266446</v>
      </c>
      <c r="T92" s="65">
        <f t="shared" ref="T92:T101" si="67">IFERROR(P92/R92*100-100,"0.00")</f>
        <v>-9.7714898635718868</v>
      </c>
    </row>
    <row r="93" spans="1:20" ht="35.5" x14ac:dyDescent="0.4">
      <c r="A93" s="43" t="s">
        <v>79</v>
      </c>
      <c r="B93" s="44">
        <f t="shared" ref="B93:G93" si="68">B94+B97</f>
        <v>673.50114464312787</v>
      </c>
      <c r="C93" s="44">
        <f t="shared" si="68"/>
        <v>2415.328446</v>
      </c>
      <c r="D93" s="44">
        <f t="shared" si="68"/>
        <v>4494.4950850538698</v>
      </c>
      <c r="E93" s="44">
        <f t="shared" si="68"/>
        <v>16099.147145999999</v>
      </c>
      <c r="F93" s="44">
        <f t="shared" si="68"/>
        <v>1109.06322230459</v>
      </c>
      <c r="G93" s="44">
        <f t="shared" si="68"/>
        <v>3937.5077880000003</v>
      </c>
      <c r="H93" s="65">
        <f t="shared" si="39"/>
        <v>-85.014976501302471</v>
      </c>
      <c r="I93" s="65">
        <f t="shared" si="40"/>
        <v>-84.997165228096492</v>
      </c>
      <c r="J93" s="65">
        <f t="shared" si="41"/>
        <v>-39.272970999469372</v>
      </c>
      <c r="K93" s="65">
        <f t="shared" si="42"/>
        <v>-38.658446508703136</v>
      </c>
      <c r="L93" s="44"/>
      <c r="M93" s="44"/>
      <c r="N93" s="43" t="s">
        <v>79</v>
      </c>
      <c r="O93" s="44">
        <f t="shared" ref="O93:R93" si="69">O94+O97</f>
        <v>21121.313067749888</v>
      </c>
      <c r="P93" s="44">
        <f t="shared" si="69"/>
        <v>75231.036949000001</v>
      </c>
      <c r="Q93" s="44">
        <f t="shared" si="69"/>
        <v>12995.290549091216</v>
      </c>
      <c r="R93" s="44">
        <f t="shared" si="69"/>
        <v>46575.256941</v>
      </c>
      <c r="S93" s="65">
        <f t="shared" si="66"/>
        <v>62.530518174731696</v>
      </c>
      <c r="T93" s="65">
        <f t="shared" si="67"/>
        <v>61.525758288999242</v>
      </c>
    </row>
    <row r="94" spans="1:20" ht="31" x14ac:dyDescent="0.35">
      <c r="A94" s="47" t="s">
        <v>80</v>
      </c>
      <c r="B94" s="48">
        <f t="shared" ref="B94:G94" si="70">SUM(B95:B96)</f>
        <v>310.84249136697093</v>
      </c>
      <c r="C94" s="48">
        <f t="shared" si="70"/>
        <v>1114.7519460000001</v>
      </c>
      <c r="D94" s="48">
        <f t="shared" si="70"/>
        <v>363.2646835740116</v>
      </c>
      <c r="E94" s="48">
        <f t="shared" si="70"/>
        <v>1301.203246</v>
      </c>
      <c r="F94" s="48">
        <f t="shared" si="70"/>
        <v>448.76780360496036</v>
      </c>
      <c r="G94" s="48">
        <f t="shared" si="70"/>
        <v>1593.2605880000001</v>
      </c>
      <c r="H94" s="65">
        <f t="shared" si="39"/>
        <v>-14.430852922800057</v>
      </c>
      <c r="I94" s="65">
        <f t="shared" si="40"/>
        <v>-14.329145010448272</v>
      </c>
      <c r="J94" s="65">
        <f t="shared" si="41"/>
        <v>-30.734226281393802</v>
      </c>
      <c r="K94" s="65">
        <f t="shared" si="42"/>
        <v>-30.033294340172304</v>
      </c>
      <c r="L94" s="48"/>
      <c r="M94" s="48"/>
      <c r="N94" s="47" t="s">
        <v>80</v>
      </c>
      <c r="O94" s="48">
        <f t="shared" ref="O94:R94" si="71">SUM(O95:O96)</f>
        <v>5129.0112104047039</v>
      </c>
      <c r="P94" s="48">
        <f t="shared" si="71"/>
        <v>18268.789948999998</v>
      </c>
      <c r="Q94" s="48">
        <f t="shared" si="71"/>
        <v>4380.2736133978515</v>
      </c>
      <c r="R94" s="48">
        <f t="shared" si="71"/>
        <v>15698.946340999999</v>
      </c>
      <c r="S94" s="65">
        <f t="shared" si="66"/>
        <v>17.093397880824241</v>
      </c>
      <c r="T94" s="65">
        <f t="shared" si="67"/>
        <v>16.369529216674181</v>
      </c>
    </row>
    <row r="95" spans="1:20" x14ac:dyDescent="0.35">
      <c r="A95" s="49" t="s">
        <v>81</v>
      </c>
      <c r="B95" s="46">
        <v>289.83898775098675</v>
      </c>
      <c r="C95" s="46">
        <v>1039.4286</v>
      </c>
      <c r="D95" s="46">
        <v>331.07919854698918</v>
      </c>
      <c r="E95" s="46">
        <v>1185.9158</v>
      </c>
      <c r="F95" s="46">
        <v>371.24676482661687</v>
      </c>
      <c r="G95" s="46">
        <v>1318.0376000000001</v>
      </c>
      <c r="H95" s="65">
        <f t="shared" si="39"/>
        <v>-12.45629776107765</v>
      </c>
      <c r="I95" s="65">
        <f t="shared" si="40"/>
        <v>-12.352242882673465</v>
      </c>
      <c r="J95" s="65">
        <f t="shared" si="41"/>
        <v>-21.92821184950931</v>
      </c>
      <c r="K95" s="65">
        <f t="shared" si="42"/>
        <v>-21.13816783375529</v>
      </c>
      <c r="N95" s="49" t="s">
        <v>81</v>
      </c>
      <c r="O95" s="46">
        <v>3842.8715946148195</v>
      </c>
      <c r="P95" s="46">
        <v>13687.7482</v>
      </c>
      <c r="Q95" s="46">
        <v>3474.7532753974165</v>
      </c>
      <c r="R95" s="46">
        <v>12453.552</v>
      </c>
      <c r="S95" s="65">
        <f t="shared" si="66"/>
        <v>10.594085105950455</v>
      </c>
      <c r="T95" s="65">
        <f t="shared" si="67"/>
        <v>9.9103950423140361</v>
      </c>
    </row>
    <row r="96" spans="1:20" x14ac:dyDescent="0.35">
      <c r="A96" s="49" t="s">
        <v>82</v>
      </c>
      <c r="B96" s="46">
        <v>21.003503615984183</v>
      </c>
      <c r="C96" s="46">
        <v>75.323346000000129</v>
      </c>
      <c r="D96" s="46">
        <v>32.185485027022416</v>
      </c>
      <c r="E96" s="46">
        <v>115.28744600000005</v>
      </c>
      <c r="F96" s="46">
        <v>77.521038778343481</v>
      </c>
      <c r="G96" s="46">
        <v>275.22298799999999</v>
      </c>
      <c r="H96" s="65">
        <f t="shared" si="39"/>
        <v>-34.742311329625835</v>
      </c>
      <c r="I96" s="65">
        <f t="shared" si="40"/>
        <v>-34.664745717413069</v>
      </c>
      <c r="J96" s="65">
        <f t="shared" si="41"/>
        <v>-72.906060152212788</v>
      </c>
      <c r="K96" s="65">
        <f t="shared" si="42"/>
        <v>-72.631884223275662</v>
      </c>
      <c r="N96" s="49" t="s">
        <v>82</v>
      </c>
      <c r="O96" s="46">
        <v>1286.1396157898848</v>
      </c>
      <c r="P96" s="46">
        <v>4581.0417489999991</v>
      </c>
      <c r="Q96" s="46">
        <v>905.52033800043466</v>
      </c>
      <c r="R96" s="46">
        <v>3245.3943409999997</v>
      </c>
      <c r="S96" s="65">
        <f t="shared" si="66"/>
        <v>42.033211383184579</v>
      </c>
      <c r="T96" s="65">
        <f t="shared" si="67"/>
        <v>41.155165371627788</v>
      </c>
    </row>
    <row r="97" spans="1:20" ht="31" x14ac:dyDescent="0.35">
      <c r="A97" s="47" t="s">
        <v>83</v>
      </c>
      <c r="B97" s="48">
        <v>362.658653276157</v>
      </c>
      <c r="C97" s="48">
        <v>1300.5764999999999</v>
      </c>
      <c r="D97" s="48">
        <v>4131.2304014798583</v>
      </c>
      <c r="E97" s="48">
        <v>14797.9439</v>
      </c>
      <c r="F97" s="48">
        <v>660.29541869962964</v>
      </c>
      <c r="G97" s="48">
        <v>2344.2472000000002</v>
      </c>
      <c r="H97" s="65">
        <f t="shared" si="39"/>
        <v>-91.221534070182869</v>
      </c>
      <c r="I97" s="65">
        <f t="shared" si="40"/>
        <v>-91.211099942066951</v>
      </c>
      <c r="J97" s="65">
        <f t="shared" si="41"/>
        <v>-45.076303271894801</v>
      </c>
      <c r="K97" s="65">
        <f t="shared" si="42"/>
        <v>-44.520505346023242</v>
      </c>
      <c r="N97" s="47" t="s">
        <v>83</v>
      </c>
      <c r="O97" s="48">
        <v>15992.301857345185</v>
      </c>
      <c r="P97" s="48">
        <v>56962.246999999996</v>
      </c>
      <c r="Q97" s="48">
        <v>8615.0169356933638</v>
      </c>
      <c r="R97" s="48">
        <v>30876.310600000001</v>
      </c>
      <c r="S97" s="65">
        <f t="shared" si="66"/>
        <v>85.632854545956548</v>
      </c>
      <c r="T97" s="65">
        <f t="shared" si="67"/>
        <v>84.485276553734337</v>
      </c>
    </row>
    <row r="98" spans="1:20" ht="18" x14ac:dyDescent="0.4">
      <c r="A98" s="43" t="s">
        <v>84</v>
      </c>
      <c r="B98" s="44">
        <f t="shared" ref="B98:G98" si="72">SUM(B99+B100+B101)</f>
        <v>23208.992801659446</v>
      </c>
      <c r="C98" s="44">
        <f t="shared" si="72"/>
        <v>83232.732360923794</v>
      </c>
      <c r="D98" s="44">
        <f t="shared" si="72"/>
        <v>18765.638102339231</v>
      </c>
      <c r="E98" s="44">
        <f t="shared" si="72"/>
        <v>67217.955160923811</v>
      </c>
      <c r="F98" s="44">
        <f t="shared" si="72"/>
        <v>23939.848566091423</v>
      </c>
      <c r="G98" s="44">
        <f t="shared" si="72"/>
        <v>84993.657959958393</v>
      </c>
      <c r="H98" s="65">
        <f t="shared" si="39"/>
        <v>23.678143397459678</v>
      </c>
      <c r="I98" s="65">
        <f t="shared" si="40"/>
        <v>23.825147851730463</v>
      </c>
      <c r="J98" s="65">
        <f t="shared" si="41"/>
        <v>-3.0528838242826879</v>
      </c>
      <c r="K98" s="65">
        <f t="shared" si="42"/>
        <v>-2.0718317593345574</v>
      </c>
      <c r="L98" s="44"/>
      <c r="M98" s="44"/>
      <c r="N98" s="43" t="s">
        <v>84</v>
      </c>
      <c r="O98" s="44">
        <f t="shared" ref="O98:R98" si="73">SUM(O99+O100+O101)</f>
        <v>231571.63517292493</v>
      </c>
      <c r="P98" s="44">
        <f t="shared" si="73"/>
        <v>824824.39354754612</v>
      </c>
      <c r="Q98" s="44">
        <f t="shared" si="73"/>
        <v>234569.88699868741</v>
      </c>
      <c r="R98" s="44">
        <f t="shared" si="73"/>
        <v>840700.92287003284</v>
      </c>
      <c r="S98" s="65">
        <f t="shared" si="66"/>
        <v>-1.278191273451597</v>
      </c>
      <c r="T98" s="65">
        <f t="shared" si="67"/>
        <v>-1.8884872004525164</v>
      </c>
    </row>
    <row r="99" spans="1:20" x14ac:dyDescent="0.35">
      <c r="A99" s="45" t="s">
        <v>85</v>
      </c>
      <c r="B99" s="46">
        <v>2000.6501921746999</v>
      </c>
      <c r="C99" s="46">
        <v>7174.7870929237988</v>
      </c>
      <c r="D99" s="46">
        <v>2238.9255914802156</v>
      </c>
      <c r="E99" s="46">
        <v>8019.7645929238006</v>
      </c>
      <c r="F99" s="46">
        <v>1970.7414496655629</v>
      </c>
      <c r="G99" s="46">
        <v>6996.7244879583905</v>
      </c>
      <c r="H99" s="65">
        <f t="shared" si="39"/>
        <v>-10.642399203092111</v>
      </c>
      <c r="I99" s="65">
        <f t="shared" si="40"/>
        <v>-10.536188315871058</v>
      </c>
      <c r="J99" s="65">
        <f t="shared" si="41"/>
        <v>1.5176390852393382</v>
      </c>
      <c r="K99" s="65">
        <f t="shared" si="42"/>
        <v>2.54494235512432</v>
      </c>
      <c r="N99" s="45" t="s">
        <v>85</v>
      </c>
      <c r="O99" s="46">
        <v>28158.936816473582</v>
      </c>
      <c r="P99" s="46">
        <v>100298.02641954599</v>
      </c>
      <c r="Q99" s="46">
        <v>39200.219606590937</v>
      </c>
      <c r="R99" s="46">
        <v>140493.99614603288</v>
      </c>
      <c r="S99" s="65">
        <f t="shared" si="66"/>
        <v>-28.166379935945372</v>
      </c>
      <c r="T99" s="65">
        <f t="shared" si="67"/>
        <v>-28.610453705584831</v>
      </c>
    </row>
    <row r="100" spans="1:20" x14ac:dyDescent="0.35">
      <c r="A100" s="45" t="s">
        <v>86</v>
      </c>
      <c r="B100" s="46">
        <v>881.31523815363983</v>
      </c>
      <c r="C100" s="46">
        <v>3160.5971</v>
      </c>
      <c r="D100" s="46">
        <v>48.117654174743997</v>
      </c>
      <c r="E100" s="46">
        <v>172.35599999999999</v>
      </c>
      <c r="F100" s="46">
        <v>485.16948552676752</v>
      </c>
      <c r="G100" s="46">
        <v>1722.4974999999999</v>
      </c>
      <c r="H100" s="65">
        <f t="shared" si="39"/>
        <v>1731.5839649062209</v>
      </c>
      <c r="I100" s="65">
        <f t="shared" si="40"/>
        <v>1733.7609946854186</v>
      </c>
      <c r="J100" s="65">
        <f t="shared" si="41"/>
        <v>81.651003297695297</v>
      </c>
      <c r="K100" s="65">
        <f t="shared" si="42"/>
        <v>83.48921261133907</v>
      </c>
      <c r="N100" s="45" t="s">
        <v>86</v>
      </c>
      <c r="O100" s="46">
        <v>13637.339167052878</v>
      </c>
      <c r="P100" s="46">
        <v>48574.213330000006</v>
      </c>
      <c r="Q100" s="46">
        <v>20679.426464488599</v>
      </c>
      <c r="R100" s="46">
        <v>74115.280249999996</v>
      </c>
      <c r="S100" s="65">
        <f t="shared" si="66"/>
        <v>-34.053590942324391</v>
      </c>
      <c r="T100" s="65">
        <f t="shared" si="67"/>
        <v>-34.46127011035621</v>
      </c>
    </row>
    <row r="101" spans="1:20" x14ac:dyDescent="0.35">
      <c r="A101" s="59" t="s">
        <v>87</v>
      </c>
      <c r="B101" s="73">
        <v>20327.027371331107</v>
      </c>
      <c r="C101" s="60">
        <v>72897.348167999997</v>
      </c>
      <c r="D101" s="60">
        <v>16478.594856684271</v>
      </c>
      <c r="E101" s="60">
        <v>59025.834568000006</v>
      </c>
      <c r="F101" s="60">
        <v>21483.937630899094</v>
      </c>
      <c r="G101" s="60">
        <v>76274.435972000007</v>
      </c>
      <c r="H101" s="66">
        <f t="shared" si="39"/>
        <v>23.354130301260383</v>
      </c>
      <c r="I101" s="66">
        <f t="shared" si="40"/>
        <v>23.50074963195901</v>
      </c>
      <c r="J101" s="66">
        <f t="shared" si="41"/>
        <v>-5.3850010153821586</v>
      </c>
      <c r="K101" s="66">
        <f t="shared" si="42"/>
        <v>-4.4275487074591098</v>
      </c>
      <c r="N101" s="59" t="s">
        <v>87</v>
      </c>
      <c r="O101" s="73">
        <v>189775.35918939847</v>
      </c>
      <c r="P101" s="60">
        <v>675952.15379800007</v>
      </c>
      <c r="Q101" s="60">
        <v>174690.24092760787</v>
      </c>
      <c r="R101" s="60">
        <v>626091.64647399995</v>
      </c>
      <c r="S101" s="66">
        <f t="shared" si="66"/>
        <v>8.6353525999439853</v>
      </c>
      <c r="T101" s="66">
        <f t="shared" si="67"/>
        <v>7.9637713751337742</v>
      </c>
    </row>
    <row r="102" spans="1:20" x14ac:dyDescent="0.35">
      <c r="A102" s="56" t="s">
        <v>88</v>
      </c>
      <c r="B102" s="56"/>
      <c r="C102" s="56"/>
      <c r="D102" s="56"/>
      <c r="E102" s="56"/>
      <c r="F102" s="56"/>
      <c r="G102" s="56"/>
      <c r="H102" s="56"/>
      <c r="I102" s="56"/>
      <c r="K102" s="56"/>
      <c r="N102" s="56" t="s">
        <v>88</v>
      </c>
      <c r="O102" s="56"/>
      <c r="P102" s="56"/>
      <c r="Q102" s="56"/>
      <c r="R102" s="56"/>
      <c r="S102" s="56"/>
      <c r="T102" s="56"/>
    </row>
    <row r="103" spans="1:20" x14ac:dyDescent="0.35">
      <c r="A103" s="64" t="s">
        <v>99</v>
      </c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N103" s="64" t="s">
        <v>99</v>
      </c>
      <c r="O103" s="56"/>
      <c r="P103" s="56"/>
      <c r="Q103" s="56"/>
      <c r="R103" s="56"/>
      <c r="S103" s="56"/>
      <c r="T103" s="56"/>
    </row>
    <row r="104" spans="1:20" x14ac:dyDescent="0.35">
      <c r="A104" s="25"/>
      <c r="B104" s="95" t="s">
        <v>90</v>
      </c>
      <c r="C104" s="95"/>
      <c r="D104" s="95"/>
      <c r="E104" s="95"/>
      <c r="F104" s="95"/>
      <c r="G104" s="95"/>
      <c r="H104" s="26"/>
      <c r="I104" s="27" t="s">
        <v>9</v>
      </c>
      <c r="J104" s="28"/>
      <c r="K104" s="28"/>
      <c r="N104" s="25"/>
      <c r="O104" s="95" t="s">
        <v>90</v>
      </c>
      <c r="P104" s="95"/>
      <c r="Q104" s="95"/>
      <c r="R104" s="95"/>
      <c r="S104" s="26"/>
      <c r="T104" s="27" t="s">
        <v>9</v>
      </c>
    </row>
    <row r="105" spans="1:20" x14ac:dyDescent="0.35">
      <c r="A105" s="28"/>
      <c r="B105" s="29"/>
      <c r="C105" s="29"/>
      <c r="D105" s="29"/>
      <c r="E105" s="29"/>
      <c r="F105" s="29"/>
      <c r="G105" s="29"/>
      <c r="H105" s="30"/>
      <c r="I105" s="28" t="s">
        <v>8</v>
      </c>
      <c r="J105" s="31"/>
      <c r="K105" s="31"/>
      <c r="N105" s="28"/>
      <c r="O105" s="29"/>
      <c r="P105" s="29"/>
      <c r="Q105" s="29"/>
      <c r="R105" s="29"/>
      <c r="S105" s="30"/>
      <c r="T105" s="28" t="s">
        <v>8</v>
      </c>
    </row>
    <row r="106" spans="1:20" x14ac:dyDescent="0.35">
      <c r="A106" s="32"/>
      <c r="B106" s="83"/>
      <c r="C106" s="84"/>
      <c r="D106" s="89"/>
      <c r="E106" s="89"/>
      <c r="F106" s="83"/>
      <c r="G106" s="84"/>
      <c r="H106" s="83" t="s">
        <v>109</v>
      </c>
      <c r="I106" s="90"/>
      <c r="J106" s="90"/>
      <c r="K106" s="90"/>
      <c r="N106" s="32"/>
      <c r="O106" s="83"/>
      <c r="P106" s="84"/>
      <c r="Q106" s="89"/>
      <c r="R106" s="89"/>
      <c r="S106" s="83" t="s">
        <v>110</v>
      </c>
      <c r="T106" s="90"/>
    </row>
    <row r="107" spans="1:20" x14ac:dyDescent="0.35">
      <c r="A107" s="33"/>
      <c r="B107" s="89" t="s">
        <v>111</v>
      </c>
      <c r="C107" s="89"/>
      <c r="D107" s="79" t="s">
        <v>116</v>
      </c>
      <c r="E107" s="80"/>
      <c r="F107" s="89" t="s">
        <v>112</v>
      </c>
      <c r="G107" s="89"/>
      <c r="H107" s="91" t="s">
        <v>3</v>
      </c>
      <c r="I107" s="92"/>
      <c r="J107" s="92"/>
      <c r="K107" s="92"/>
      <c r="N107" s="33"/>
      <c r="O107" s="79" t="s">
        <v>113</v>
      </c>
      <c r="P107" s="80"/>
      <c r="Q107" s="79" t="s">
        <v>114</v>
      </c>
      <c r="R107" s="80"/>
      <c r="S107" s="91" t="s">
        <v>3</v>
      </c>
      <c r="T107" s="92"/>
    </row>
    <row r="108" spans="1:20" x14ac:dyDescent="0.35">
      <c r="A108" s="34" t="s">
        <v>0</v>
      </c>
      <c r="B108" s="35"/>
      <c r="C108" s="29"/>
      <c r="D108" s="35"/>
      <c r="E108" s="36"/>
      <c r="F108" s="35"/>
      <c r="G108" s="36"/>
      <c r="H108" s="91" t="s">
        <v>108</v>
      </c>
      <c r="I108" s="92"/>
      <c r="J108" s="93" t="s">
        <v>112</v>
      </c>
      <c r="K108" s="94"/>
      <c r="N108" s="34" t="s">
        <v>0</v>
      </c>
      <c r="O108" s="77"/>
      <c r="P108" s="78"/>
      <c r="Q108" s="77"/>
      <c r="R108" s="78"/>
      <c r="S108" s="93" t="s">
        <v>115</v>
      </c>
      <c r="T108" s="94"/>
    </row>
    <row r="109" spans="1:20" x14ac:dyDescent="0.35">
      <c r="A109" s="33"/>
      <c r="B109" s="37" t="s">
        <v>1</v>
      </c>
      <c r="C109" s="38" t="s">
        <v>2</v>
      </c>
      <c r="D109" s="37" t="s">
        <v>1</v>
      </c>
      <c r="E109" s="39" t="s">
        <v>2</v>
      </c>
      <c r="F109" s="37" t="s">
        <v>1</v>
      </c>
      <c r="G109" s="39" t="s">
        <v>2</v>
      </c>
      <c r="H109" s="40" t="s">
        <v>1</v>
      </c>
      <c r="I109" s="40" t="s">
        <v>2</v>
      </c>
      <c r="J109" s="40" t="s">
        <v>1</v>
      </c>
      <c r="K109" s="40" t="s">
        <v>2</v>
      </c>
      <c r="N109" s="33"/>
      <c r="O109" s="37" t="s">
        <v>1</v>
      </c>
      <c r="P109" s="38" t="s">
        <v>2</v>
      </c>
      <c r="Q109" s="37" t="s">
        <v>1</v>
      </c>
      <c r="R109" s="39" t="s">
        <v>2</v>
      </c>
      <c r="S109" s="40" t="s">
        <v>1</v>
      </c>
      <c r="T109" s="40" t="s">
        <v>2</v>
      </c>
    </row>
    <row r="110" spans="1:20" ht="20" x14ac:dyDescent="0.4">
      <c r="A110" s="41" t="s">
        <v>91</v>
      </c>
      <c r="B110" s="42">
        <f t="shared" ref="B110:G110" si="74">B111+B114+B115+B135+B145+B148+B163+B166+B167+B181+B196+B201</f>
        <v>225255.51638860579</v>
      </c>
      <c r="C110" s="42">
        <f t="shared" si="74"/>
        <v>807817.56746695098</v>
      </c>
      <c r="D110" s="42">
        <f t="shared" si="74"/>
        <v>243093.73389236833</v>
      </c>
      <c r="E110" s="42">
        <f t="shared" si="74"/>
        <v>870754.49369568005</v>
      </c>
      <c r="F110" s="42">
        <f t="shared" si="74"/>
        <v>251158.56966776325</v>
      </c>
      <c r="G110" s="42">
        <f t="shared" si="74"/>
        <v>891688.41252781102</v>
      </c>
      <c r="H110" s="65">
        <f t="shared" ref="H110:H155" si="75">IFERROR(B110/D110*100-100,"0.00")</f>
        <v>-7.3379997164635</v>
      </c>
      <c r="I110" s="65">
        <f t="shared" ref="I110:I155" si="76">IFERROR(C110/E110*100-100,"0.00")</f>
        <v>-7.2278612036339211</v>
      </c>
      <c r="J110" s="65">
        <f t="shared" ref="J110:J155" si="77">IFERROR(B110/F110*100-100,"0.00")</f>
        <v>-10.313426021426409</v>
      </c>
      <c r="K110" s="65">
        <f t="shared" ref="K110:K155" si="78">IFERROR(C110/G110*100-100,"0.00")</f>
        <v>-9.4058466929157447</v>
      </c>
      <c r="L110" s="42"/>
      <c r="M110" s="42"/>
      <c r="N110" s="41" t="s">
        <v>91</v>
      </c>
      <c r="O110" s="42">
        <f t="shared" ref="O110:R110" si="79">O111+O114+O115+O135+O145+O148+O163+O166+O167+O181+O196+O201</f>
        <v>3116278.7264047642</v>
      </c>
      <c r="P110" s="42">
        <f t="shared" si="79"/>
        <v>11099730.365130901</v>
      </c>
      <c r="Q110" s="42">
        <f t="shared" si="79"/>
        <v>2898640.36599888</v>
      </c>
      <c r="R110" s="42">
        <f t="shared" si="79"/>
        <v>10388757.320658231</v>
      </c>
      <c r="S110" s="65">
        <f t="shared" ref="S110:S128" si="80">IFERROR(O110/Q110*100-100,"0.00")</f>
        <v>7.508291230564069</v>
      </c>
      <c r="T110" s="65">
        <f t="shared" ref="T110:T128" si="81">IFERROR(P110/R110*100-100,"0.00")</f>
        <v>6.8436774729436252</v>
      </c>
    </row>
    <row r="111" spans="1:20" ht="35.5" x14ac:dyDescent="0.4">
      <c r="A111" s="43" t="s">
        <v>14</v>
      </c>
      <c r="B111" s="44">
        <f t="shared" ref="B111:G111" si="82">SUM(B112:B113)</f>
        <v>0</v>
      </c>
      <c r="C111" s="44">
        <f t="shared" si="82"/>
        <v>0</v>
      </c>
      <c r="D111" s="44">
        <f t="shared" si="82"/>
        <v>0</v>
      </c>
      <c r="E111" s="44">
        <f t="shared" si="82"/>
        <v>0</v>
      </c>
      <c r="F111" s="44">
        <f t="shared" si="82"/>
        <v>0</v>
      </c>
      <c r="G111" s="44">
        <f t="shared" si="82"/>
        <v>0</v>
      </c>
      <c r="H111" s="65" t="str">
        <f t="shared" si="75"/>
        <v>0.00</v>
      </c>
      <c r="I111" s="65" t="str">
        <f t="shared" si="76"/>
        <v>0.00</v>
      </c>
      <c r="J111" s="65" t="str">
        <f t="shared" si="77"/>
        <v>0.00</v>
      </c>
      <c r="K111" s="65" t="str">
        <f t="shared" si="78"/>
        <v>0.00</v>
      </c>
      <c r="L111" s="44"/>
      <c r="M111" s="44"/>
      <c r="N111" s="43" t="s">
        <v>14</v>
      </c>
      <c r="O111" s="44">
        <f t="shared" ref="O111:R111" si="83">SUM(O112:O113)</f>
        <v>0</v>
      </c>
      <c r="P111" s="44">
        <f t="shared" si="83"/>
        <v>0</v>
      </c>
      <c r="Q111" s="44">
        <f t="shared" si="83"/>
        <v>0</v>
      </c>
      <c r="R111" s="44">
        <f t="shared" si="83"/>
        <v>0</v>
      </c>
      <c r="S111" s="65" t="str">
        <f t="shared" si="80"/>
        <v>0.00</v>
      </c>
      <c r="T111" s="65" t="str">
        <f t="shared" si="81"/>
        <v>0.00</v>
      </c>
    </row>
    <row r="112" spans="1:20" ht="31" x14ac:dyDescent="0.35">
      <c r="A112" s="45" t="s">
        <v>15</v>
      </c>
      <c r="B112" s="46">
        <v>0</v>
      </c>
      <c r="C112" s="46">
        <v>0</v>
      </c>
      <c r="D112" s="46">
        <v>0</v>
      </c>
      <c r="E112" s="46">
        <v>0</v>
      </c>
      <c r="F112" s="46">
        <v>0</v>
      </c>
      <c r="G112" s="46">
        <v>0</v>
      </c>
      <c r="H112" s="65" t="str">
        <f t="shared" si="75"/>
        <v>0.00</v>
      </c>
      <c r="I112" s="65" t="str">
        <f t="shared" si="76"/>
        <v>0.00</v>
      </c>
      <c r="J112" s="65" t="str">
        <f t="shared" si="77"/>
        <v>0.00</v>
      </c>
      <c r="K112" s="65" t="str">
        <f t="shared" si="78"/>
        <v>0.00</v>
      </c>
      <c r="N112" s="45" t="s">
        <v>15</v>
      </c>
      <c r="O112" s="46">
        <v>0</v>
      </c>
      <c r="P112" s="46">
        <v>0</v>
      </c>
      <c r="Q112" s="46">
        <v>0</v>
      </c>
      <c r="R112" s="46">
        <v>0</v>
      </c>
      <c r="S112" s="65" t="str">
        <f t="shared" si="80"/>
        <v>0.00</v>
      </c>
      <c r="T112" s="65" t="str">
        <f t="shared" si="81"/>
        <v>0.00</v>
      </c>
    </row>
    <row r="113" spans="1:20" x14ac:dyDescent="0.35">
      <c r="A113" s="45" t="s">
        <v>16</v>
      </c>
      <c r="B113" s="46">
        <v>0</v>
      </c>
      <c r="C113" s="46">
        <v>0</v>
      </c>
      <c r="D113" s="46">
        <v>0</v>
      </c>
      <c r="E113" s="46">
        <v>0</v>
      </c>
      <c r="F113" s="46">
        <v>0</v>
      </c>
      <c r="G113" s="46">
        <v>0</v>
      </c>
      <c r="H113" s="65" t="str">
        <f t="shared" si="75"/>
        <v>0.00</v>
      </c>
      <c r="I113" s="65" t="str">
        <f t="shared" si="76"/>
        <v>0.00</v>
      </c>
      <c r="J113" s="65" t="str">
        <f t="shared" si="77"/>
        <v>0.00</v>
      </c>
      <c r="K113" s="65" t="str">
        <f t="shared" si="78"/>
        <v>0.00</v>
      </c>
      <c r="N113" s="45" t="s">
        <v>16</v>
      </c>
      <c r="O113" s="46">
        <v>0</v>
      </c>
      <c r="P113" s="46">
        <v>0</v>
      </c>
      <c r="Q113" s="46">
        <v>0</v>
      </c>
      <c r="R113" s="46">
        <v>0</v>
      </c>
      <c r="S113" s="65" t="str">
        <f t="shared" si="80"/>
        <v>0.00</v>
      </c>
      <c r="T113" s="65" t="str">
        <f t="shared" si="81"/>
        <v>0.00</v>
      </c>
    </row>
    <row r="114" spans="1:20" ht="35.5" x14ac:dyDescent="0.4">
      <c r="A114" s="43" t="s">
        <v>17</v>
      </c>
      <c r="B114" s="44">
        <v>992.1226535476934</v>
      </c>
      <c r="C114" s="44">
        <v>3557.9777200000003</v>
      </c>
      <c r="D114" s="44">
        <v>652.54045536202898</v>
      </c>
      <c r="E114" s="44">
        <v>2337.38042</v>
      </c>
      <c r="F114" s="44">
        <v>1735.8798677408467</v>
      </c>
      <c r="G114" s="44">
        <v>6162.8952802699996</v>
      </c>
      <c r="H114" s="65">
        <f t="shared" si="75"/>
        <v>52.0400222538332</v>
      </c>
      <c r="I114" s="65">
        <f t="shared" si="76"/>
        <v>52.220737777892424</v>
      </c>
      <c r="J114" s="65">
        <f t="shared" si="77"/>
        <v>-42.846122477421943</v>
      </c>
      <c r="K114" s="65">
        <f t="shared" si="78"/>
        <v>-42.267756335393656</v>
      </c>
      <c r="N114" s="43" t="s">
        <v>17</v>
      </c>
      <c r="O114" s="44">
        <v>13952.364875052526</v>
      </c>
      <c r="P114" s="44">
        <v>49696.288960543709</v>
      </c>
      <c r="Q114" s="44">
        <v>16374.677442590988</v>
      </c>
      <c r="R114" s="44">
        <v>58687.014833077803</v>
      </c>
      <c r="S114" s="65">
        <f t="shared" si="80"/>
        <v>-14.793039899753751</v>
      </c>
      <c r="T114" s="65">
        <f t="shared" si="81"/>
        <v>-15.319787346666416</v>
      </c>
    </row>
    <row r="115" spans="1:20" ht="18" x14ac:dyDescent="0.4">
      <c r="A115" s="43" t="s">
        <v>18</v>
      </c>
      <c r="B115" s="44">
        <f t="shared" ref="B115:G115" si="84">B116+B120+B124+B128+B132+B133+B134</f>
        <v>100370.93011739301</v>
      </c>
      <c r="C115" s="44">
        <f t="shared" si="84"/>
        <v>359953.00764110003</v>
      </c>
      <c r="D115" s="44">
        <f t="shared" si="84"/>
        <v>99685.233552582184</v>
      </c>
      <c r="E115" s="44">
        <f t="shared" si="84"/>
        <v>357069.52902968007</v>
      </c>
      <c r="F115" s="44">
        <f t="shared" si="84"/>
        <v>103544.72463976149</v>
      </c>
      <c r="G115" s="44">
        <f t="shared" si="84"/>
        <v>367614.89469299582</v>
      </c>
      <c r="H115" s="44">
        <f t="shared" ref="H115:R115" si="85">H116+H120+H124+H128+H132+H133+H134</f>
        <v>167.90926555425483</v>
      </c>
      <c r="I115" s="44">
        <f t="shared" si="85"/>
        <v>168.70314581788125</v>
      </c>
      <c r="J115" s="44">
        <f t="shared" si="85"/>
        <v>27.134123483081183</v>
      </c>
      <c r="K115" s="44">
        <f t="shared" si="85"/>
        <v>32.468433989134496</v>
      </c>
      <c r="L115" s="44"/>
      <c r="M115" s="44"/>
      <c r="N115" s="43" t="s">
        <v>18</v>
      </c>
      <c r="O115" s="44">
        <f t="shared" si="85"/>
        <v>1276956.1009202332</v>
      </c>
      <c r="P115" s="44">
        <f t="shared" si="85"/>
        <v>4548331.4082998587</v>
      </c>
      <c r="Q115" s="44">
        <f t="shared" si="85"/>
        <v>1203568.4855772946</v>
      </c>
      <c r="R115" s="44">
        <f t="shared" si="85"/>
        <v>4313602.0122130224</v>
      </c>
      <c r="S115" s="65">
        <f t="shared" si="80"/>
        <v>6.0975022379169417</v>
      </c>
      <c r="T115" s="65">
        <f t="shared" si="81"/>
        <v>5.4416099450587154</v>
      </c>
    </row>
    <row r="116" spans="1:20" x14ac:dyDescent="0.35">
      <c r="A116" s="47" t="s">
        <v>19</v>
      </c>
      <c r="B116" s="48">
        <f t="shared" ref="B116:G116" si="86">SUM(B117:B119)</f>
        <v>60661.41556940318</v>
      </c>
      <c r="C116" s="48">
        <f t="shared" si="86"/>
        <v>217545.64749410001</v>
      </c>
      <c r="D116" s="48">
        <f t="shared" si="86"/>
        <v>61437.141369081328</v>
      </c>
      <c r="E116" s="48">
        <f t="shared" si="86"/>
        <v>220066.00528268001</v>
      </c>
      <c r="F116" s="48">
        <f t="shared" si="86"/>
        <v>62032.624004571182</v>
      </c>
      <c r="G116" s="48">
        <f t="shared" si="86"/>
        <v>220234.4602325958</v>
      </c>
      <c r="H116" s="48">
        <f t="shared" ref="H116:R116" si="87">SUM(H117:H119)</f>
        <v>-6.6785344523665913E-2</v>
      </c>
      <c r="I116" s="48">
        <f t="shared" si="87"/>
        <v>0.1708562654136756</v>
      </c>
      <c r="J116" s="48">
        <f t="shared" si="87"/>
        <v>-5.7950904524030733</v>
      </c>
      <c r="K116" s="48">
        <f t="shared" si="87"/>
        <v>-3.8298424383269207</v>
      </c>
      <c r="L116" s="48"/>
      <c r="M116" s="48"/>
      <c r="N116" s="47" t="s">
        <v>19</v>
      </c>
      <c r="O116" s="48">
        <f t="shared" si="87"/>
        <v>649942.79712146567</v>
      </c>
      <c r="P116" s="48">
        <f t="shared" si="87"/>
        <v>2315001.4598117224</v>
      </c>
      <c r="Q116" s="48">
        <f t="shared" si="87"/>
        <v>643638.12079908373</v>
      </c>
      <c r="R116" s="48">
        <f t="shared" si="87"/>
        <v>2306805.7416643221</v>
      </c>
      <c r="S116" s="65">
        <f t="shared" si="80"/>
        <v>0.97953743239362723</v>
      </c>
      <c r="T116" s="65">
        <f t="shared" si="81"/>
        <v>0.35528427900857196</v>
      </c>
    </row>
    <row r="117" spans="1:20" x14ac:dyDescent="0.35">
      <c r="A117" s="49" t="s">
        <v>20</v>
      </c>
      <c r="B117" s="50">
        <v>0</v>
      </c>
      <c r="C117" s="50">
        <v>0</v>
      </c>
      <c r="D117" s="50">
        <v>0</v>
      </c>
      <c r="E117" s="50">
        <v>0</v>
      </c>
      <c r="F117" s="50">
        <v>0</v>
      </c>
      <c r="G117" s="50">
        <v>0</v>
      </c>
      <c r="H117" s="65" t="str">
        <f t="shared" si="75"/>
        <v>0.00</v>
      </c>
      <c r="I117" s="65" t="str">
        <f t="shared" si="76"/>
        <v>0.00</v>
      </c>
      <c r="J117" s="65" t="str">
        <f t="shared" si="77"/>
        <v>0.00</v>
      </c>
      <c r="K117" s="65" t="str">
        <f t="shared" si="78"/>
        <v>0.00</v>
      </c>
      <c r="N117" s="49" t="s">
        <v>20</v>
      </c>
      <c r="O117" s="50">
        <v>0</v>
      </c>
      <c r="P117" s="50">
        <v>0</v>
      </c>
      <c r="Q117" s="50">
        <v>0</v>
      </c>
      <c r="R117" s="50">
        <v>0</v>
      </c>
      <c r="S117" s="65" t="str">
        <f t="shared" si="80"/>
        <v>0.00</v>
      </c>
      <c r="T117" s="65" t="str">
        <f t="shared" si="81"/>
        <v>0.00</v>
      </c>
    </row>
    <row r="118" spans="1:20" x14ac:dyDescent="0.35">
      <c r="A118" s="49" t="s">
        <v>21</v>
      </c>
      <c r="B118" s="50">
        <v>56125.224511495435</v>
      </c>
      <c r="C118" s="50">
        <v>201277.83357010002</v>
      </c>
      <c r="D118" s="50">
        <v>56963.816790547295</v>
      </c>
      <c r="E118" s="50">
        <v>204042.69025868</v>
      </c>
      <c r="F118" s="50">
        <v>57321.769949162335</v>
      </c>
      <c r="G118" s="50">
        <v>203509.51240432</v>
      </c>
      <c r="H118" s="65">
        <f t="shared" si="75"/>
        <v>-1.4721490347729258</v>
      </c>
      <c r="I118" s="65">
        <f t="shared" si="76"/>
        <v>-1.3550383427481592</v>
      </c>
      <c r="J118" s="65">
        <f t="shared" si="77"/>
        <v>-2.0874188615042613</v>
      </c>
      <c r="K118" s="65">
        <f t="shared" si="78"/>
        <v>-1.0965968164604618</v>
      </c>
      <c r="N118" s="49" t="s">
        <v>21</v>
      </c>
      <c r="O118" s="50">
        <v>593382.24431518943</v>
      </c>
      <c r="P118" s="50">
        <v>2113541.0191480233</v>
      </c>
      <c r="Q118" s="50">
        <v>578718.82165888953</v>
      </c>
      <c r="R118" s="50">
        <v>2074134.2960770102</v>
      </c>
      <c r="S118" s="65">
        <f t="shared" si="80"/>
        <v>2.5337732431558635</v>
      </c>
      <c r="T118" s="65">
        <f t="shared" si="81"/>
        <v>1.899911840113063</v>
      </c>
    </row>
    <row r="119" spans="1:20" x14ac:dyDescent="0.35">
      <c r="A119" s="49" t="s">
        <v>22</v>
      </c>
      <c r="B119" s="50">
        <v>4536.1910579077467</v>
      </c>
      <c r="C119" s="50">
        <v>16267.813924</v>
      </c>
      <c r="D119" s="50">
        <v>4473.3245785340332</v>
      </c>
      <c r="E119" s="50">
        <v>16023.315024</v>
      </c>
      <c r="F119" s="50">
        <v>4710.8540554088449</v>
      </c>
      <c r="G119" s="50">
        <v>16724.947828275799</v>
      </c>
      <c r="H119" s="65">
        <f t="shared" si="75"/>
        <v>1.4053636902492599</v>
      </c>
      <c r="I119" s="65">
        <f t="shared" si="76"/>
        <v>1.5258946081618348</v>
      </c>
      <c r="J119" s="65">
        <f t="shared" si="77"/>
        <v>-3.707671590898812</v>
      </c>
      <c r="K119" s="65">
        <f t="shared" si="78"/>
        <v>-2.7332456218664589</v>
      </c>
      <c r="N119" s="49" t="s">
        <v>22</v>
      </c>
      <c r="O119" s="50">
        <v>56560.55280627629</v>
      </c>
      <c r="P119" s="50">
        <v>201460.44066369903</v>
      </c>
      <c r="Q119" s="50">
        <v>64919.299140194147</v>
      </c>
      <c r="R119" s="50">
        <v>232671.4455873117</v>
      </c>
      <c r="S119" s="65">
        <f t="shared" si="80"/>
        <v>-12.875595461785608</v>
      </c>
      <c r="T119" s="65">
        <f t="shared" si="81"/>
        <v>-13.414196505647496</v>
      </c>
    </row>
    <row r="120" spans="1:20" x14ac:dyDescent="0.35">
      <c r="A120" s="47" t="s">
        <v>23</v>
      </c>
      <c r="B120" s="48">
        <f t="shared" ref="B120:G120" si="88">SUM(B121:B123)</f>
        <v>36442.987535979308</v>
      </c>
      <c r="C120" s="48">
        <f t="shared" si="88"/>
        <v>130692.85056599998</v>
      </c>
      <c r="D120" s="48">
        <f t="shared" si="88"/>
        <v>36586.897962348652</v>
      </c>
      <c r="E120" s="48">
        <f t="shared" si="88"/>
        <v>131053.175666</v>
      </c>
      <c r="F120" s="48">
        <f t="shared" si="88"/>
        <v>37747.49768275502</v>
      </c>
      <c r="G120" s="48">
        <f t="shared" si="88"/>
        <v>134014.96246040001</v>
      </c>
      <c r="H120" s="65">
        <f t="shared" si="75"/>
        <v>-0.3933386933143197</v>
      </c>
      <c r="I120" s="65">
        <f t="shared" si="76"/>
        <v>-0.27494572197039702</v>
      </c>
      <c r="J120" s="65">
        <f t="shared" si="77"/>
        <v>-3.4558850966475632</v>
      </c>
      <c r="K120" s="65">
        <f t="shared" si="78"/>
        <v>-2.4789111852952033</v>
      </c>
      <c r="L120" s="48"/>
      <c r="M120" s="48"/>
      <c r="N120" s="47" t="s">
        <v>23</v>
      </c>
      <c r="O120" s="48">
        <f t="shared" ref="O120:R120" si="89">SUM(O121:O123)</f>
        <v>551327.90202829556</v>
      </c>
      <c r="P120" s="48">
        <f t="shared" si="89"/>
        <v>1963749.5848606352</v>
      </c>
      <c r="Q120" s="48">
        <f t="shared" si="89"/>
        <v>489223.69505200395</v>
      </c>
      <c r="R120" s="48">
        <f t="shared" si="89"/>
        <v>1753382.8283867002</v>
      </c>
      <c r="S120" s="65">
        <f t="shared" si="80"/>
        <v>12.69443970200382</v>
      </c>
      <c r="T120" s="65">
        <f t="shared" si="81"/>
        <v>11.997765295072213</v>
      </c>
    </row>
    <row r="121" spans="1:20" x14ac:dyDescent="0.35">
      <c r="A121" s="49" t="s">
        <v>20</v>
      </c>
      <c r="B121" s="50">
        <v>32477.258895898853</v>
      </c>
      <c r="C121" s="50">
        <v>116470.84475399999</v>
      </c>
      <c r="D121" s="50">
        <v>32515.861526800738</v>
      </c>
      <c r="E121" s="50">
        <v>116470.84475399999</v>
      </c>
      <c r="F121" s="50">
        <v>27438.944715390786</v>
      </c>
      <c r="G121" s="50">
        <v>97416.501005999991</v>
      </c>
      <c r="H121" s="65">
        <f t="shared" si="75"/>
        <v>-0.11871938521471748</v>
      </c>
      <c r="I121" s="65">
        <f t="shared" si="76"/>
        <v>0</v>
      </c>
      <c r="J121" s="65">
        <f t="shared" si="77"/>
        <v>18.361909442100455</v>
      </c>
      <c r="K121" s="65">
        <f t="shared" si="78"/>
        <v>19.559667562712406</v>
      </c>
      <c r="N121" s="49" t="s">
        <v>20</v>
      </c>
      <c r="O121" s="50">
        <v>395489.09518867242</v>
      </c>
      <c r="P121" s="50">
        <v>1408674.481441</v>
      </c>
      <c r="Q121" s="50">
        <v>365371.25818456546</v>
      </c>
      <c r="R121" s="50">
        <v>1309494.4021850002</v>
      </c>
      <c r="S121" s="65">
        <f t="shared" si="80"/>
        <v>8.243077781693799</v>
      </c>
      <c r="T121" s="65">
        <f t="shared" si="81"/>
        <v>7.573921590692521</v>
      </c>
    </row>
    <row r="122" spans="1:20" x14ac:dyDescent="0.35">
      <c r="A122" s="49" t="s">
        <v>21</v>
      </c>
      <c r="B122" s="50">
        <v>1138.7274224650603</v>
      </c>
      <c r="C122" s="50">
        <v>4083.7357999999999</v>
      </c>
      <c r="D122" s="50">
        <v>1254.3831010305671</v>
      </c>
      <c r="E122" s="50">
        <v>4493.1628000000001</v>
      </c>
      <c r="F122" s="50">
        <v>887.00644910487358</v>
      </c>
      <c r="G122" s="50">
        <v>3149.1395000000002</v>
      </c>
      <c r="H122" s="65">
        <f t="shared" si="75"/>
        <v>-9.2201240968957023</v>
      </c>
      <c r="I122" s="65">
        <f t="shared" si="76"/>
        <v>-9.1122226864337108</v>
      </c>
      <c r="J122" s="65">
        <f t="shared" si="77"/>
        <v>28.378708363869521</v>
      </c>
      <c r="K122" s="65">
        <f t="shared" si="78"/>
        <v>29.677831039241028</v>
      </c>
      <c r="N122" s="49" t="s">
        <v>21</v>
      </c>
      <c r="O122" s="50">
        <v>11910.711505507077</v>
      </c>
      <c r="P122" s="50">
        <v>42424.217400000009</v>
      </c>
      <c r="Q122" s="50">
        <v>8398.2773882037636</v>
      </c>
      <c r="R122" s="50">
        <v>30099.513800000004</v>
      </c>
      <c r="S122" s="65">
        <f t="shared" si="80"/>
        <v>41.823268688849055</v>
      </c>
      <c r="T122" s="65">
        <f t="shared" si="81"/>
        <v>40.946520538149031</v>
      </c>
    </row>
    <row r="123" spans="1:20" x14ac:dyDescent="0.35">
      <c r="A123" s="49" t="s">
        <v>22</v>
      </c>
      <c r="B123" s="50">
        <v>2827.001217615395</v>
      </c>
      <c r="C123" s="50">
        <v>10138.270012000001</v>
      </c>
      <c r="D123" s="50">
        <v>2816.6533345173411</v>
      </c>
      <c r="E123" s="50">
        <v>10089.168111999999</v>
      </c>
      <c r="F123" s="50">
        <v>9421.5465182593634</v>
      </c>
      <c r="G123" s="50">
        <v>33449.321954400002</v>
      </c>
      <c r="H123" s="65">
        <f t="shared" si="75"/>
        <v>0.36738220395258736</v>
      </c>
      <c r="I123" s="65">
        <f t="shared" si="76"/>
        <v>0.48667937192561794</v>
      </c>
      <c r="J123" s="65">
        <f t="shared" si="77"/>
        <v>-69.994297516479435</v>
      </c>
      <c r="K123" s="65">
        <f t="shared" si="78"/>
        <v>-69.690656134013537</v>
      </c>
      <c r="N123" s="49" t="s">
        <v>22</v>
      </c>
      <c r="O123" s="50">
        <v>143928.09533411608</v>
      </c>
      <c r="P123" s="50">
        <v>512650.88601963519</v>
      </c>
      <c r="Q123" s="50">
        <v>115454.15947923469</v>
      </c>
      <c r="R123" s="50">
        <v>413788.91240170004</v>
      </c>
      <c r="S123" s="65">
        <f t="shared" si="80"/>
        <v>24.662546575468028</v>
      </c>
      <c r="T123" s="65">
        <f t="shared" si="81"/>
        <v>23.891885610013986</v>
      </c>
    </row>
    <row r="124" spans="1:20" x14ac:dyDescent="0.35">
      <c r="A124" s="47" t="s">
        <v>24</v>
      </c>
      <c r="B124" s="48">
        <f t="shared" ref="B124:G124" si="90">SUM(B125:B127)</f>
        <v>314.98365454286778</v>
      </c>
      <c r="C124" s="48">
        <f t="shared" si="90"/>
        <v>1129.6030999999998</v>
      </c>
      <c r="D124" s="48">
        <f t="shared" si="90"/>
        <v>758.0826475732357</v>
      </c>
      <c r="E124" s="48">
        <f t="shared" si="90"/>
        <v>2715.4294000000004</v>
      </c>
      <c r="F124" s="48">
        <f t="shared" si="90"/>
        <v>2443.9840329066242</v>
      </c>
      <c r="G124" s="48">
        <f t="shared" si="90"/>
        <v>8676.8778999999995</v>
      </c>
      <c r="H124" s="65">
        <f t="shared" si="75"/>
        <v>-58.449958516899265</v>
      </c>
      <c r="I124" s="65">
        <f t="shared" si="76"/>
        <v>-58.400571931643682</v>
      </c>
      <c r="J124" s="65">
        <f t="shared" si="77"/>
        <v>-87.111877561317016</v>
      </c>
      <c r="K124" s="65">
        <f t="shared" si="78"/>
        <v>-86.981456774907485</v>
      </c>
      <c r="L124" s="48"/>
      <c r="M124" s="48"/>
      <c r="N124" s="47" t="s">
        <v>24</v>
      </c>
      <c r="O124" s="48">
        <f t="shared" ref="O124:R124" si="91">SUM(O125:O127)</f>
        <v>22443.518463776898</v>
      </c>
      <c r="P124" s="48">
        <f t="shared" si="91"/>
        <v>79940.539747600007</v>
      </c>
      <c r="Q124" s="48">
        <f t="shared" si="91"/>
        <v>37502.694235102346</v>
      </c>
      <c r="R124" s="48">
        <f t="shared" si="91"/>
        <v>134410.04749999999</v>
      </c>
      <c r="S124" s="65">
        <f t="shared" si="80"/>
        <v>-40.15491707587806</v>
      </c>
      <c r="T124" s="65">
        <f t="shared" si="81"/>
        <v>-40.524877987562633</v>
      </c>
    </row>
    <row r="125" spans="1:20" x14ac:dyDescent="0.35">
      <c r="A125" s="49" t="s">
        <v>25</v>
      </c>
      <c r="B125" s="50">
        <v>0</v>
      </c>
      <c r="C125" s="50">
        <v>0</v>
      </c>
      <c r="D125" s="50">
        <v>0</v>
      </c>
      <c r="E125" s="50">
        <v>0</v>
      </c>
      <c r="F125" s="50">
        <v>0</v>
      </c>
      <c r="G125" s="50">
        <v>0</v>
      </c>
      <c r="H125" s="65" t="str">
        <f t="shared" si="75"/>
        <v>0.00</v>
      </c>
      <c r="I125" s="65" t="str">
        <f t="shared" si="76"/>
        <v>0.00</v>
      </c>
      <c r="J125" s="65" t="str">
        <f t="shared" si="77"/>
        <v>0.00</v>
      </c>
      <c r="K125" s="65" t="str">
        <f t="shared" si="78"/>
        <v>0.00</v>
      </c>
      <c r="N125" s="49" t="s">
        <v>25</v>
      </c>
      <c r="O125" s="50">
        <v>0</v>
      </c>
      <c r="P125" s="50">
        <v>0</v>
      </c>
      <c r="Q125" s="50">
        <v>0</v>
      </c>
      <c r="R125" s="50">
        <v>0</v>
      </c>
      <c r="S125" s="65" t="str">
        <f t="shared" si="80"/>
        <v>0.00</v>
      </c>
      <c r="T125" s="65" t="str">
        <f t="shared" si="81"/>
        <v>0.00</v>
      </c>
    </row>
    <row r="126" spans="1:20" x14ac:dyDescent="0.35">
      <c r="A126" s="49" t="s">
        <v>26</v>
      </c>
      <c r="B126" s="50">
        <v>168.36875799188059</v>
      </c>
      <c r="C126" s="50">
        <v>603.80869999999993</v>
      </c>
      <c r="D126" s="50">
        <v>112.61017968127619</v>
      </c>
      <c r="E126" s="50">
        <v>403.36629999999997</v>
      </c>
      <c r="F126" s="50">
        <v>439.34604131747648</v>
      </c>
      <c r="G126" s="50">
        <v>1559.8105</v>
      </c>
      <c r="H126" s="65">
        <f t="shared" si="75"/>
        <v>49.514687276425178</v>
      </c>
      <c r="I126" s="65">
        <f t="shared" si="76"/>
        <v>49.692401174813057</v>
      </c>
      <c r="J126" s="65">
        <f t="shared" si="77"/>
        <v>-61.677415486210016</v>
      </c>
      <c r="K126" s="65">
        <f t="shared" si="78"/>
        <v>-61.289611782969793</v>
      </c>
      <c r="N126" s="49" t="s">
        <v>26</v>
      </c>
      <c r="O126" s="50">
        <v>3034.0324997346611</v>
      </c>
      <c r="P126" s="50">
        <v>10806.781299999999</v>
      </c>
      <c r="Q126" s="50">
        <v>2957.1764063129854</v>
      </c>
      <c r="R126" s="50">
        <v>10598.551099999999</v>
      </c>
      <c r="S126" s="65">
        <f t="shared" si="80"/>
        <v>2.5989688426298443</v>
      </c>
      <c r="T126" s="65">
        <f t="shared" si="81"/>
        <v>1.9647044019064168</v>
      </c>
    </row>
    <row r="127" spans="1:20" x14ac:dyDescent="0.35">
      <c r="A127" s="49" t="s">
        <v>27</v>
      </c>
      <c r="B127" s="50">
        <v>146.6148965509872</v>
      </c>
      <c r="C127" s="50">
        <v>525.7944</v>
      </c>
      <c r="D127" s="50">
        <v>645.47246789195947</v>
      </c>
      <c r="E127" s="50">
        <v>2312.0631000000003</v>
      </c>
      <c r="F127" s="50">
        <v>2004.6379915891478</v>
      </c>
      <c r="G127" s="50">
        <v>7117.067399999999</v>
      </c>
      <c r="H127" s="65">
        <f t="shared" si="75"/>
        <v>-77.285646740314888</v>
      </c>
      <c r="I127" s="65">
        <f t="shared" si="76"/>
        <v>-77.258648347443454</v>
      </c>
      <c r="J127" s="65">
        <f t="shared" si="77"/>
        <v>-92.686215807236081</v>
      </c>
      <c r="K127" s="65">
        <f t="shared" si="78"/>
        <v>-92.612204290772908</v>
      </c>
      <c r="N127" s="49" t="s">
        <v>27</v>
      </c>
      <c r="O127" s="50">
        <v>19409.485964042236</v>
      </c>
      <c r="P127" s="50">
        <v>69133.758447600005</v>
      </c>
      <c r="Q127" s="50">
        <v>34545.517828789358</v>
      </c>
      <c r="R127" s="50">
        <v>123811.49639999997</v>
      </c>
      <c r="S127" s="65">
        <f t="shared" si="80"/>
        <v>-43.814748818537431</v>
      </c>
      <c r="T127" s="65">
        <f t="shared" si="81"/>
        <v>-44.162084735452709</v>
      </c>
    </row>
    <row r="128" spans="1:20" x14ac:dyDescent="0.35">
      <c r="A128" s="47" t="s">
        <v>28</v>
      </c>
      <c r="B128" s="48">
        <f t="shared" ref="B128:G128" si="92">SUM(B129:B131)</f>
        <v>0</v>
      </c>
      <c r="C128" s="48">
        <f t="shared" si="92"/>
        <v>0</v>
      </c>
      <c r="D128" s="48">
        <f t="shared" si="92"/>
        <v>0</v>
      </c>
      <c r="E128" s="48">
        <f t="shared" si="92"/>
        <v>0</v>
      </c>
      <c r="F128" s="48">
        <f t="shared" si="92"/>
        <v>0</v>
      </c>
      <c r="G128" s="48">
        <f t="shared" si="92"/>
        <v>0</v>
      </c>
      <c r="H128" s="65" t="str">
        <f t="shared" si="75"/>
        <v>0.00</v>
      </c>
      <c r="I128" s="65" t="str">
        <f t="shared" si="76"/>
        <v>0.00</v>
      </c>
      <c r="J128" s="65" t="str">
        <f t="shared" si="77"/>
        <v>0.00</v>
      </c>
      <c r="K128" s="65" t="str">
        <f t="shared" si="78"/>
        <v>0.00</v>
      </c>
      <c r="L128" s="48"/>
      <c r="M128" s="48"/>
      <c r="N128" s="47" t="s">
        <v>28</v>
      </c>
      <c r="O128" s="48">
        <f t="shared" ref="O128:R128" si="93">SUM(O129:O131)</f>
        <v>0</v>
      </c>
      <c r="P128" s="48">
        <f t="shared" si="93"/>
        <v>0</v>
      </c>
      <c r="Q128" s="48">
        <f t="shared" si="93"/>
        <v>0</v>
      </c>
      <c r="R128" s="48">
        <f t="shared" si="93"/>
        <v>0</v>
      </c>
      <c r="S128" s="65" t="str">
        <f t="shared" si="80"/>
        <v>0.00</v>
      </c>
      <c r="T128" s="65" t="str">
        <f t="shared" si="81"/>
        <v>0.00</v>
      </c>
    </row>
    <row r="129" spans="1:20" x14ac:dyDescent="0.35">
      <c r="A129" s="49" t="s">
        <v>29</v>
      </c>
      <c r="B129" s="50">
        <v>0</v>
      </c>
      <c r="C129" s="50">
        <v>0</v>
      </c>
      <c r="D129" s="50">
        <v>0</v>
      </c>
      <c r="E129" s="50">
        <v>0</v>
      </c>
      <c r="F129" s="50">
        <v>0</v>
      </c>
      <c r="G129" s="50">
        <v>0</v>
      </c>
      <c r="H129" s="65" t="str">
        <f t="shared" si="75"/>
        <v>0.00</v>
      </c>
      <c r="I129" s="65" t="str">
        <f t="shared" si="76"/>
        <v>0.00</v>
      </c>
      <c r="J129" s="65" t="str">
        <f t="shared" si="77"/>
        <v>0.00</v>
      </c>
      <c r="K129" s="65" t="str">
        <f t="shared" si="78"/>
        <v>0.00</v>
      </c>
      <c r="N129" s="49" t="s">
        <v>29</v>
      </c>
      <c r="O129" s="50">
        <v>0</v>
      </c>
      <c r="P129" s="50">
        <v>0</v>
      </c>
      <c r="Q129" s="50">
        <v>0</v>
      </c>
      <c r="R129" s="50">
        <v>0</v>
      </c>
      <c r="S129" s="65" t="str">
        <f t="shared" ref="S129:T131" si="94">IFERROR(O129/Q129*100-100,"0.00")</f>
        <v>0.00</v>
      </c>
      <c r="T129" s="65" t="str">
        <f t="shared" si="94"/>
        <v>0.00</v>
      </c>
    </row>
    <row r="130" spans="1:20" x14ac:dyDescent="0.35">
      <c r="A130" s="49" t="s">
        <v>30</v>
      </c>
      <c r="B130" s="50">
        <v>0</v>
      </c>
      <c r="C130" s="50">
        <v>0</v>
      </c>
      <c r="D130" s="50">
        <v>0</v>
      </c>
      <c r="E130" s="50">
        <v>0</v>
      </c>
      <c r="F130" s="50">
        <v>0</v>
      </c>
      <c r="G130" s="50">
        <v>0</v>
      </c>
      <c r="H130" s="65" t="str">
        <f t="shared" si="75"/>
        <v>0.00</v>
      </c>
      <c r="I130" s="65" t="str">
        <f t="shared" si="76"/>
        <v>0.00</v>
      </c>
      <c r="J130" s="65" t="str">
        <f t="shared" si="77"/>
        <v>0.00</v>
      </c>
      <c r="K130" s="65" t="str">
        <f t="shared" si="78"/>
        <v>0.00</v>
      </c>
      <c r="N130" s="49" t="s">
        <v>30</v>
      </c>
      <c r="O130" s="50">
        <v>0</v>
      </c>
      <c r="P130" s="50">
        <v>0</v>
      </c>
      <c r="Q130" s="50">
        <v>0</v>
      </c>
      <c r="R130" s="50">
        <v>0</v>
      </c>
      <c r="S130" s="65" t="str">
        <f t="shared" si="94"/>
        <v>0.00</v>
      </c>
      <c r="T130" s="65" t="str">
        <f t="shared" si="94"/>
        <v>0.00</v>
      </c>
    </row>
    <row r="131" spans="1:20" x14ac:dyDescent="0.35">
      <c r="A131" s="49" t="s">
        <v>31</v>
      </c>
      <c r="B131" s="50">
        <v>0</v>
      </c>
      <c r="C131" s="50">
        <v>0</v>
      </c>
      <c r="D131" s="50">
        <v>0</v>
      </c>
      <c r="E131" s="50">
        <v>0</v>
      </c>
      <c r="F131" s="50">
        <v>0</v>
      </c>
      <c r="G131" s="50">
        <v>0</v>
      </c>
      <c r="H131" s="65" t="str">
        <f t="shared" si="75"/>
        <v>0.00</v>
      </c>
      <c r="I131" s="65" t="str">
        <f t="shared" si="76"/>
        <v>0.00</v>
      </c>
      <c r="J131" s="65" t="str">
        <f t="shared" si="77"/>
        <v>0.00</v>
      </c>
      <c r="K131" s="65" t="str">
        <f t="shared" si="78"/>
        <v>0.00</v>
      </c>
      <c r="N131" s="49" t="s">
        <v>31</v>
      </c>
      <c r="O131" s="50">
        <v>0</v>
      </c>
      <c r="P131" s="50">
        <v>0</v>
      </c>
      <c r="Q131" s="50">
        <v>0</v>
      </c>
      <c r="R131" s="50">
        <v>0</v>
      </c>
      <c r="S131" s="65" t="str">
        <f t="shared" si="94"/>
        <v>0.00</v>
      </c>
      <c r="T131" s="65" t="str">
        <f t="shared" si="94"/>
        <v>0.00</v>
      </c>
    </row>
    <row r="132" spans="1:20" x14ac:dyDescent="0.35">
      <c r="A132" s="47" t="s">
        <v>32</v>
      </c>
      <c r="B132" s="48">
        <v>2951.5433574676508</v>
      </c>
      <c r="C132" s="48">
        <v>10584.906481</v>
      </c>
      <c r="D132" s="48">
        <v>903.11157357897014</v>
      </c>
      <c r="E132" s="48">
        <v>3234.9186809999997</v>
      </c>
      <c r="F132" s="48">
        <v>1320.6189195286711</v>
      </c>
      <c r="G132" s="48">
        <v>4688.5940999999993</v>
      </c>
      <c r="H132" s="65">
        <f t="shared" si="75"/>
        <v>226.81934810899207</v>
      </c>
      <c r="I132" s="65">
        <f t="shared" si="76"/>
        <v>227.20780720608167</v>
      </c>
      <c r="J132" s="65">
        <f t="shared" si="77"/>
        <v>123.49697659344884</v>
      </c>
      <c r="K132" s="65">
        <f t="shared" si="78"/>
        <v>125.75864438766411</v>
      </c>
      <c r="N132" s="47" t="s">
        <v>32</v>
      </c>
      <c r="O132" s="48">
        <v>53241.883306695025</v>
      </c>
      <c r="P132" s="48">
        <v>189639.82387990001</v>
      </c>
      <c r="Q132" s="48">
        <v>33203.975491104546</v>
      </c>
      <c r="R132" s="48">
        <v>119003.39466200002</v>
      </c>
      <c r="S132" s="65">
        <f t="shared" ref="S132" si="95">IFERROR(O132/Q132*100-100,"0.00")</f>
        <v>60.347917739424616</v>
      </c>
      <c r="T132" s="65">
        <f t="shared" ref="T132" si="96">IFERROR(P132/R132*100-100,"0.00")</f>
        <v>59.356650638854006</v>
      </c>
    </row>
    <row r="133" spans="1:20" x14ac:dyDescent="0.35">
      <c r="A133" s="47" t="s">
        <v>33</v>
      </c>
      <c r="B133" s="48">
        <v>0</v>
      </c>
      <c r="C133" s="48">
        <v>0</v>
      </c>
      <c r="D133" s="48">
        <v>0</v>
      </c>
      <c r="E133" s="48">
        <v>0</v>
      </c>
      <c r="F133" s="48">
        <v>0</v>
      </c>
      <c r="G133" s="48">
        <v>0</v>
      </c>
      <c r="H133" s="65" t="str">
        <f t="shared" si="75"/>
        <v>0.00</v>
      </c>
      <c r="I133" s="65" t="str">
        <f t="shared" si="76"/>
        <v>0.00</v>
      </c>
      <c r="J133" s="65" t="str">
        <f t="shared" si="77"/>
        <v>0.00</v>
      </c>
      <c r="K133" s="65" t="str">
        <f t="shared" si="78"/>
        <v>0.00</v>
      </c>
      <c r="N133" s="47" t="s">
        <v>33</v>
      </c>
      <c r="O133" s="48">
        <v>0</v>
      </c>
      <c r="P133" s="48">
        <v>0</v>
      </c>
      <c r="Q133" s="48">
        <v>0</v>
      </c>
      <c r="R133" s="48">
        <v>0</v>
      </c>
      <c r="S133" s="65" t="str">
        <f t="shared" ref="S133" si="97">IFERROR(O133/Q133*100-100,"0.00")</f>
        <v>0.00</v>
      </c>
      <c r="T133" s="65" t="str">
        <f t="shared" ref="T133" si="98">IFERROR(P133/R133*100-100,"0.00")</f>
        <v>0.00</v>
      </c>
    </row>
    <row r="134" spans="1:20" ht="31" x14ac:dyDescent="0.35">
      <c r="A134" s="47" t="s">
        <v>34</v>
      </c>
      <c r="B134" s="48">
        <v>0</v>
      </c>
      <c r="C134" s="48">
        <v>0</v>
      </c>
      <c r="D134" s="48">
        <v>0</v>
      </c>
      <c r="E134" s="48">
        <v>0</v>
      </c>
      <c r="F134" s="48">
        <v>0</v>
      </c>
      <c r="G134" s="48">
        <v>0</v>
      </c>
      <c r="H134" s="65" t="str">
        <f t="shared" si="75"/>
        <v>0.00</v>
      </c>
      <c r="I134" s="65" t="str">
        <f t="shared" si="76"/>
        <v>0.00</v>
      </c>
      <c r="J134" s="65" t="str">
        <f t="shared" si="77"/>
        <v>0.00</v>
      </c>
      <c r="K134" s="65" t="str">
        <f t="shared" si="78"/>
        <v>0.00</v>
      </c>
      <c r="N134" s="47" t="s">
        <v>34</v>
      </c>
      <c r="O134" s="48">
        <v>0</v>
      </c>
      <c r="P134" s="48">
        <v>0</v>
      </c>
      <c r="Q134" s="48">
        <v>0</v>
      </c>
      <c r="R134" s="48">
        <v>0</v>
      </c>
      <c r="S134" s="65" t="str">
        <f t="shared" ref="S134:T138" si="99">IFERROR(O134/Q134*100-100,"0.00")</f>
        <v>0.00</v>
      </c>
      <c r="T134" s="65" t="str">
        <f t="shared" si="99"/>
        <v>0.00</v>
      </c>
    </row>
    <row r="135" spans="1:20" ht="18" x14ac:dyDescent="0.4">
      <c r="A135" s="43" t="s">
        <v>35</v>
      </c>
      <c r="B135" s="44">
        <f t="shared" ref="B135:G135" si="100">B136+B139</f>
        <v>36768.306852164533</v>
      </c>
      <c r="C135" s="44">
        <f t="shared" si="100"/>
        <v>131859.51970185098</v>
      </c>
      <c r="D135" s="44">
        <f t="shared" si="100"/>
        <v>50425.571882037009</v>
      </c>
      <c r="E135" s="44">
        <f t="shared" si="100"/>
        <v>180622.89229099997</v>
      </c>
      <c r="F135" s="44">
        <f t="shared" si="100"/>
        <v>52097.01266799352</v>
      </c>
      <c r="G135" s="44">
        <f t="shared" si="100"/>
        <v>184960.05366177601</v>
      </c>
      <c r="H135" s="65">
        <f t="shared" si="75"/>
        <v>-27.084006229659792</v>
      </c>
      <c r="I135" s="65">
        <f t="shared" si="76"/>
        <v>-26.997337918045702</v>
      </c>
      <c r="J135" s="65">
        <f t="shared" si="77"/>
        <v>-29.423387313043335</v>
      </c>
      <c r="K135" s="65">
        <f t="shared" si="78"/>
        <v>-28.709190394714312</v>
      </c>
      <c r="L135" s="44"/>
      <c r="M135" s="44"/>
      <c r="N135" s="43" t="s">
        <v>35</v>
      </c>
      <c r="O135" s="44">
        <f t="shared" ref="O135:R135" si="101">O136+O139</f>
        <v>780788.30240167002</v>
      </c>
      <c r="P135" s="44">
        <f t="shared" si="101"/>
        <v>2781054.0679412745</v>
      </c>
      <c r="Q135" s="44">
        <f t="shared" si="101"/>
        <v>632094.76607020083</v>
      </c>
      <c r="R135" s="44">
        <f t="shared" si="101"/>
        <v>2265434.2378547043</v>
      </c>
      <c r="S135" s="65">
        <f t="shared" si="99"/>
        <v>23.523930953567685</v>
      </c>
      <c r="T135" s="65">
        <f t="shared" si="99"/>
        <v>22.760308883423889</v>
      </c>
    </row>
    <row r="136" spans="1:20" x14ac:dyDescent="0.35">
      <c r="A136" s="47" t="s">
        <v>36</v>
      </c>
      <c r="B136" s="48">
        <f t="shared" ref="B136:G136" si="102">SUM(B137:B138)</f>
        <v>216.68634689985865</v>
      </c>
      <c r="C136" s="48">
        <f t="shared" si="102"/>
        <v>777.08657467</v>
      </c>
      <c r="D136" s="48">
        <f t="shared" si="102"/>
        <v>545.47265048488066</v>
      </c>
      <c r="E136" s="48">
        <f t="shared" si="102"/>
        <v>1953.8667409999998</v>
      </c>
      <c r="F136" s="48">
        <f t="shared" si="102"/>
        <v>430.46258550276644</v>
      </c>
      <c r="G136" s="48">
        <f t="shared" si="102"/>
        <v>1528.271561776</v>
      </c>
      <c r="H136" s="65">
        <f t="shared" si="75"/>
        <v>-60.275488293090007</v>
      </c>
      <c r="I136" s="65">
        <f t="shared" si="76"/>
        <v>-60.228271541574898</v>
      </c>
      <c r="J136" s="65">
        <f t="shared" si="77"/>
        <v>-49.661978950673266</v>
      </c>
      <c r="K136" s="65">
        <f t="shared" si="78"/>
        <v>-49.152585567518514</v>
      </c>
      <c r="L136" s="48"/>
      <c r="M136" s="48"/>
      <c r="N136" s="47" t="s">
        <v>36</v>
      </c>
      <c r="O136" s="48">
        <f t="shared" ref="O136:R136" si="103">SUM(O137:O138)</f>
        <v>4492.8283318364438</v>
      </c>
      <c r="P136" s="48">
        <f t="shared" si="103"/>
        <v>16002.799312415549</v>
      </c>
      <c r="Q136" s="48">
        <f t="shared" si="103"/>
        <v>4225.2364386915224</v>
      </c>
      <c r="R136" s="48">
        <f t="shared" si="103"/>
        <v>15143.291488953699</v>
      </c>
      <c r="S136" s="65">
        <f t="shared" si="99"/>
        <v>6.3331815160571097</v>
      </c>
      <c r="T136" s="65">
        <f t="shared" si="99"/>
        <v>5.675832259379149</v>
      </c>
    </row>
    <row r="137" spans="1:20" ht="46.5" x14ac:dyDescent="0.35">
      <c r="A137" s="49" t="s">
        <v>92</v>
      </c>
      <c r="B137" s="50">
        <v>0</v>
      </c>
      <c r="C137" s="50">
        <v>0</v>
      </c>
      <c r="D137" s="50">
        <v>0</v>
      </c>
      <c r="E137" s="50">
        <v>0</v>
      </c>
      <c r="F137" s="50">
        <v>0</v>
      </c>
      <c r="G137" s="50">
        <v>0</v>
      </c>
      <c r="H137" s="65" t="str">
        <f t="shared" si="75"/>
        <v>0.00</v>
      </c>
      <c r="I137" s="65" t="str">
        <f t="shared" si="76"/>
        <v>0.00</v>
      </c>
      <c r="J137" s="65" t="str">
        <f t="shared" si="77"/>
        <v>0.00</v>
      </c>
      <c r="K137" s="65" t="str">
        <f t="shared" si="78"/>
        <v>0.00</v>
      </c>
      <c r="N137" s="49" t="s">
        <v>92</v>
      </c>
      <c r="O137" s="50">
        <v>0</v>
      </c>
      <c r="P137" s="50">
        <v>0</v>
      </c>
      <c r="Q137" s="50">
        <v>0</v>
      </c>
      <c r="R137" s="50">
        <v>0</v>
      </c>
      <c r="S137" s="65" t="str">
        <f t="shared" si="99"/>
        <v>0.00</v>
      </c>
      <c r="T137" s="65" t="str">
        <f t="shared" si="99"/>
        <v>0.00</v>
      </c>
    </row>
    <row r="138" spans="1:20" x14ac:dyDescent="0.35">
      <c r="A138" s="49" t="s">
        <v>37</v>
      </c>
      <c r="B138" s="50">
        <v>216.68634689985865</v>
      </c>
      <c r="C138" s="50">
        <v>777.08657467</v>
      </c>
      <c r="D138" s="50">
        <v>545.47265048488066</v>
      </c>
      <c r="E138" s="50">
        <v>1953.8667409999998</v>
      </c>
      <c r="F138" s="50">
        <v>430.46258550276644</v>
      </c>
      <c r="G138" s="50">
        <v>1528.271561776</v>
      </c>
      <c r="H138" s="65">
        <f t="shared" si="75"/>
        <v>-60.275488293090007</v>
      </c>
      <c r="I138" s="65">
        <f t="shared" si="76"/>
        <v>-60.228271541574898</v>
      </c>
      <c r="J138" s="65">
        <f t="shared" si="77"/>
        <v>-49.661978950673266</v>
      </c>
      <c r="K138" s="65">
        <f t="shared" si="78"/>
        <v>-49.152585567518514</v>
      </c>
      <c r="N138" s="49" t="s">
        <v>37</v>
      </c>
      <c r="O138" s="50">
        <v>4492.8283318364438</v>
      </c>
      <c r="P138" s="50">
        <v>16002.799312415549</v>
      </c>
      <c r="Q138" s="50">
        <v>4225.2364386915224</v>
      </c>
      <c r="R138" s="50">
        <v>15143.291488953699</v>
      </c>
      <c r="S138" s="65">
        <f t="shared" si="99"/>
        <v>6.3331815160571097</v>
      </c>
      <c r="T138" s="65">
        <f t="shared" si="99"/>
        <v>5.675832259379149</v>
      </c>
    </row>
    <row r="139" spans="1:20" x14ac:dyDescent="0.35">
      <c r="A139" s="47" t="s">
        <v>38</v>
      </c>
      <c r="B139" s="48">
        <f t="shared" ref="B139:G139" si="104">SUM(B140:B142)</f>
        <v>36551.620505264676</v>
      </c>
      <c r="C139" s="48">
        <f t="shared" si="104"/>
        <v>131082.43312718099</v>
      </c>
      <c r="D139" s="48">
        <f t="shared" si="104"/>
        <v>49880.099231552129</v>
      </c>
      <c r="E139" s="48">
        <f t="shared" si="104"/>
        <v>178669.02554999996</v>
      </c>
      <c r="F139" s="48">
        <f t="shared" si="104"/>
        <v>51666.55008249075</v>
      </c>
      <c r="G139" s="48">
        <f t="shared" si="104"/>
        <v>183431.78210000001</v>
      </c>
      <c r="H139" s="65">
        <f t="shared" si="75"/>
        <v>-26.721034904951424</v>
      </c>
      <c r="I139" s="65">
        <f t="shared" si="76"/>
        <v>-26.633935163821675</v>
      </c>
      <c r="J139" s="65">
        <f t="shared" si="77"/>
        <v>-29.25476841998082</v>
      </c>
      <c r="K139" s="65">
        <f t="shared" si="78"/>
        <v>-28.538865170202698</v>
      </c>
      <c r="L139" s="48"/>
      <c r="M139" s="48"/>
      <c r="N139" s="47" t="s">
        <v>38</v>
      </c>
      <c r="O139" s="48">
        <f t="shared" ref="O139:R139" si="105">SUM(O140:O142)</f>
        <v>776295.47406983352</v>
      </c>
      <c r="P139" s="48">
        <f t="shared" si="105"/>
        <v>2765051.268628859</v>
      </c>
      <c r="Q139" s="48">
        <f t="shared" si="105"/>
        <v>627869.52963150933</v>
      </c>
      <c r="R139" s="48">
        <f t="shared" si="105"/>
        <v>2250290.9463657504</v>
      </c>
      <c r="S139" s="65">
        <f t="shared" ref="S139" si="106">IFERROR(O139/Q139*100-100,"0.00")</f>
        <v>23.639615785374062</v>
      </c>
      <c r="T139" s="65">
        <f t="shared" ref="T139" si="107">IFERROR(P139/R139*100-100,"0.00")</f>
        <v>22.875278554288883</v>
      </c>
    </row>
    <row r="140" spans="1:20" x14ac:dyDescent="0.35">
      <c r="A140" s="49" t="s">
        <v>93</v>
      </c>
      <c r="B140" s="50">
        <v>244.67114826095192</v>
      </c>
      <c r="C140" s="50">
        <v>877.44644387099993</v>
      </c>
      <c r="D140" s="50">
        <v>171.66545158410648</v>
      </c>
      <c r="E140" s="50">
        <v>614.90052000000003</v>
      </c>
      <c r="F140" s="50">
        <v>228.63300852215866</v>
      </c>
      <c r="G140" s="50">
        <v>811.71589999999992</v>
      </c>
      <c r="H140" s="65">
        <f t="shared" si="75"/>
        <v>42.527891316020998</v>
      </c>
      <c r="I140" s="65">
        <f t="shared" si="76"/>
        <v>42.697300674099267</v>
      </c>
      <c r="J140" s="65">
        <f t="shared" si="77"/>
        <v>7.0147962634358123</v>
      </c>
      <c r="K140" s="65">
        <f t="shared" si="78"/>
        <v>8.0977277728574677</v>
      </c>
      <c r="N140" s="49" t="s">
        <v>93</v>
      </c>
      <c r="O140" s="50">
        <v>4369.3141747489171</v>
      </c>
      <c r="P140" s="50">
        <v>15562.859897391001</v>
      </c>
      <c r="Q140" s="50">
        <v>2558.3331788353239</v>
      </c>
      <c r="R140" s="50">
        <v>9169.0928105699986</v>
      </c>
      <c r="S140" s="65">
        <f t="shared" ref="S140:S149" si="108">IFERROR(O140/Q140*100-100,"0.00")</f>
        <v>70.787535059762575</v>
      </c>
      <c r="T140" s="65">
        <f t="shared" ref="T140:T149" si="109">IFERROR(P140/R140*100-100,"0.00")</f>
        <v>69.731730487560981</v>
      </c>
    </row>
    <row r="141" spans="1:20" ht="31" x14ac:dyDescent="0.35">
      <c r="A141" s="49" t="s">
        <v>94</v>
      </c>
      <c r="B141" s="50">
        <v>11509.908677165491</v>
      </c>
      <c r="C141" s="50">
        <v>41277.153067869993</v>
      </c>
      <c r="D141" s="50">
        <v>18776.008417479683</v>
      </c>
      <c r="E141" s="50">
        <v>67255.101319999987</v>
      </c>
      <c r="F141" s="50">
        <v>12465.295473844461</v>
      </c>
      <c r="G141" s="50">
        <v>44255.545600000005</v>
      </c>
      <c r="H141" s="65">
        <f t="shared" si="75"/>
        <v>-38.698852166841569</v>
      </c>
      <c r="I141" s="65">
        <f t="shared" si="76"/>
        <v>-38.625989318679089</v>
      </c>
      <c r="J141" s="65">
        <f t="shared" si="77"/>
        <v>-7.6643734493388251</v>
      </c>
      <c r="K141" s="65">
        <f t="shared" si="78"/>
        <v>-6.7299871501979851</v>
      </c>
      <c r="N141" s="49" t="s">
        <v>94</v>
      </c>
      <c r="O141" s="50">
        <v>163219.72605357875</v>
      </c>
      <c r="P141" s="50">
        <v>581364.86127330421</v>
      </c>
      <c r="Q141" s="50">
        <v>158060.14856296722</v>
      </c>
      <c r="R141" s="50">
        <v>566489.22189489997</v>
      </c>
      <c r="S141" s="65">
        <f t="shared" si="108"/>
        <v>3.2643126920484065</v>
      </c>
      <c r="T141" s="65">
        <f t="shared" si="109"/>
        <v>2.6259351111121561</v>
      </c>
    </row>
    <row r="142" spans="1:20" x14ac:dyDescent="0.35">
      <c r="A142" s="51" t="s">
        <v>39</v>
      </c>
      <c r="B142" s="52">
        <f t="shared" ref="B142:G142" si="110">SUM(B143:B144)</f>
        <v>24797.040679838236</v>
      </c>
      <c r="C142" s="52">
        <f t="shared" si="110"/>
        <v>88927.833615440002</v>
      </c>
      <c r="D142" s="52">
        <f t="shared" si="110"/>
        <v>30932.425362488342</v>
      </c>
      <c r="E142" s="52">
        <f t="shared" si="110"/>
        <v>110799.02370999999</v>
      </c>
      <c r="F142" s="52">
        <f t="shared" si="110"/>
        <v>38972.621600124134</v>
      </c>
      <c r="G142" s="52">
        <f t="shared" si="110"/>
        <v>138364.52059999999</v>
      </c>
      <c r="H142" s="65">
        <f t="shared" si="75"/>
        <v>-19.834799925163551</v>
      </c>
      <c r="I142" s="65">
        <f t="shared" si="76"/>
        <v>-19.7395151710042</v>
      </c>
      <c r="J142" s="65">
        <f t="shared" si="77"/>
        <v>-36.373177729056714</v>
      </c>
      <c r="K142" s="65">
        <f t="shared" si="78"/>
        <v>-35.729308908226002</v>
      </c>
      <c r="L142" s="52"/>
      <c r="M142" s="52"/>
      <c r="N142" s="51" t="s">
        <v>39</v>
      </c>
      <c r="O142" s="52">
        <f t="shared" ref="O142:R142" si="111">SUM(O143:O144)</f>
        <v>608706.4338415059</v>
      </c>
      <c r="P142" s="52">
        <f t="shared" si="111"/>
        <v>2168123.5474581635</v>
      </c>
      <c r="Q142" s="52">
        <f t="shared" si="111"/>
        <v>467251.0478897068</v>
      </c>
      <c r="R142" s="52">
        <f t="shared" si="111"/>
        <v>1674632.6316602803</v>
      </c>
      <c r="S142" s="65">
        <f t="shared" si="108"/>
        <v>30.273957991248665</v>
      </c>
      <c r="T142" s="65">
        <f t="shared" si="109"/>
        <v>29.468607410845777</v>
      </c>
    </row>
    <row r="143" spans="1:20" x14ac:dyDescent="0.35">
      <c r="A143" s="53" t="s">
        <v>40</v>
      </c>
      <c r="B143" s="50">
        <v>4757.0973589319265</v>
      </c>
      <c r="C143" s="50">
        <v>17060.034214950003</v>
      </c>
      <c r="D143" s="50">
        <v>4379.2951724428822</v>
      </c>
      <c r="E143" s="50">
        <v>15686.504499999997</v>
      </c>
      <c r="F143" s="50">
        <v>15063.199714222746</v>
      </c>
      <c r="G143" s="50">
        <v>53478.886500000008</v>
      </c>
      <c r="H143" s="65">
        <f t="shared" si="75"/>
        <v>8.6270089503534706</v>
      </c>
      <c r="I143" s="65">
        <f t="shared" si="76"/>
        <v>8.7561235516172786</v>
      </c>
      <c r="J143" s="65">
        <f t="shared" si="77"/>
        <v>-68.419077956987778</v>
      </c>
      <c r="K143" s="65">
        <f t="shared" si="78"/>
        <v>-68.099496209686421</v>
      </c>
      <c r="N143" s="53" t="s">
        <v>40</v>
      </c>
      <c r="O143" s="50">
        <v>237376.48056723797</v>
      </c>
      <c r="P143" s="50">
        <v>845500.40630025708</v>
      </c>
      <c r="Q143" s="50">
        <v>166239.41289141731</v>
      </c>
      <c r="R143" s="50">
        <v>595803.79060322011</v>
      </c>
      <c r="S143" s="65">
        <f t="shared" si="108"/>
        <v>42.791938709676089</v>
      </c>
      <c r="T143" s="65">
        <f t="shared" si="109"/>
        <v>41.90920226342169</v>
      </c>
    </row>
    <row r="144" spans="1:20" x14ac:dyDescent="0.35">
      <c r="A144" s="53" t="s">
        <v>41</v>
      </c>
      <c r="B144" s="50">
        <v>20039.94332090631</v>
      </c>
      <c r="C144" s="50">
        <v>71867.799400489996</v>
      </c>
      <c r="D144" s="50">
        <v>26553.13019004546</v>
      </c>
      <c r="E144" s="50">
        <v>95112.519209999999</v>
      </c>
      <c r="F144" s="50">
        <v>23909.421885901385</v>
      </c>
      <c r="G144" s="50">
        <v>84885.634099999981</v>
      </c>
      <c r="H144" s="65">
        <f t="shared" si="75"/>
        <v>-24.528885380078052</v>
      </c>
      <c r="I144" s="65">
        <f t="shared" si="76"/>
        <v>-24.439180039157336</v>
      </c>
      <c r="J144" s="65">
        <f t="shared" si="77"/>
        <v>-16.183906844175027</v>
      </c>
      <c r="K144" s="65">
        <f t="shared" si="78"/>
        <v>-15.335733587351484</v>
      </c>
      <c r="N144" s="53" t="s">
        <v>41</v>
      </c>
      <c r="O144" s="50">
        <v>371329.95327426796</v>
      </c>
      <c r="P144" s="50">
        <v>1322623.1411579065</v>
      </c>
      <c r="Q144" s="50">
        <v>301011.63499828952</v>
      </c>
      <c r="R144" s="50">
        <v>1078828.8410570601</v>
      </c>
      <c r="S144" s="65">
        <f t="shared" si="108"/>
        <v>23.360664539222213</v>
      </c>
      <c r="T144" s="65">
        <f t="shared" si="109"/>
        <v>22.598051778257201</v>
      </c>
    </row>
    <row r="145" spans="1:20" ht="18" x14ac:dyDescent="0.4">
      <c r="A145" s="43" t="s">
        <v>42</v>
      </c>
      <c r="B145" s="44">
        <f t="shared" ref="B145:G145" si="112">SUM(B146:B147)</f>
        <v>83.044281275646597</v>
      </c>
      <c r="C145" s="44">
        <f t="shared" si="112"/>
        <v>297.81569999999999</v>
      </c>
      <c r="D145" s="44">
        <f t="shared" si="112"/>
        <v>2273.2077888757781</v>
      </c>
      <c r="E145" s="44">
        <f t="shared" si="112"/>
        <v>8142.5624000000016</v>
      </c>
      <c r="F145" s="44">
        <f t="shared" si="112"/>
        <v>425.47834221476802</v>
      </c>
      <c r="G145" s="44">
        <f t="shared" si="112"/>
        <v>1510.576</v>
      </c>
      <c r="H145" s="65">
        <f t="shared" si="75"/>
        <v>-96.34682400429763</v>
      </c>
      <c r="I145" s="65">
        <f t="shared" si="76"/>
        <v>-96.342481821201645</v>
      </c>
      <c r="J145" s="65">
        <f t="shared" si="77"/>
        <v>-80.482136683298336</v>
      </c>
      <c r="K145" s="65">
        <f t="shared" si="78"/>
        <v>-80.284626526569994</v>
      </c>
      <c r="L145" s="44"/>
      <c r="M145" s="44"/>
      <c r="N145" s="43" t="s">
        <v>42</v>
      </c>
      <c r="O145" s="44">
        <f t="shared" ref="O145:R145" si="113">SUM(O146:O147)</f>
        <v>16368.214047308513</v>
      </c>
      <c r="P145" s="44">
        <f t="shared" si="113"/>
        <v>58301.191400000003</v>
      </c>
      <c r="Q145" s="44">
        <f t="shared" si="113"/>
        <v>9601.9664559598041</v>
      </c>
      <c r="R145" s="44">
        <f t="shared" si="113"/>
        <v>34413.547979999996</v>
      </c>
      <c r="S145" s="65">
        <f t="shared" si="108"/>
        <v>70.467311278191289</v>
      </c>
      <c r="T145" s="65">
        <f t="shared" si="109"/>
        <v>69.413486321964569</v>
      </c>
    </row>
    <row r="146" spans="1:20" x14ac:dyDescent="0.35">
      <c r="A146" s="71" t="s">
        <v>43</v>
      </c>
      <c r="B146" s="46">
        <v>83.044281275646597</v>
      </c>
      <c r="C146" s="46">
        <v>297.81569999999999</v>
      </c>
      <c r="D146" s="46">
        <v>2273.2077888757781</v>
      </c>
      <c r="E146" s="46">
        <v>8142.5624000000016</v>
      </c>
      <c r="F146" s="46">
        <v>425.47834221476802</v>
      </c>
      <c r="G146" s="46">
        <v>1510.576</v>
      </c>
      <c r="H146" s="65">
        <f t="shared" si="75"/>
        <v>-96.34682400429763</v>
      </c>
      <c r="I146" s="65">
        <f t="shared" si="76"/>
        <v>-96.342481821201645</v>
      </c>
      <c r="J146" s="65">
        <f t="shared" si="77"/>
        <v>-80.482136683298336</v>
      </c>
      <c r="K146" s="65">
        <f t="shared" si="78"/>
        <v>-80.284626526569994</v>
      </c>
      <c r="N146" s="71" t="s">
        <v>43</v>
      </c>
      <c r="O146" s="46">
        <v>16368.214047308513</v>
      </c>
      <c r="P146" s="46">
        <v>58301.191400000003</v>
      </c>
      <c r="Q146" s="46">
        <v>9601.9664559598041</v>
      </c>
      <c r="R146" s="46">
        <v>34413.547979999996</v>
      </c>
      <c r="S146" s="65">
        <f t="shared" si="108"/>
        <v>70.467311278191289</v>
      </c>
      <c r="T146" s="65">
        <f t="shared" si="109"/>
        <v>69.413486321964569</v>
      </c>
    </row>
    <row r="147" spans="1:20" x14ac:dyDescent="0.35">
      <c r="A147" s="71" t="s">
        <v>44</v>
      </c>
      <c r="B147" s="46">
        <v>0</v>
      </c>
      <c r="C147" s="46">
        <v>0</v>
      </c>
      <c r="D147" s="46">
        <v>0</v>
      </c>
      <c r="E147" s="46">
        <v>0</v>
      </c>
      <c r="F147" s="46">
        <v>0</v>
      </c>
      <c r="G147" s="46">
        <v>0</v>
      </c>
      <c r="H147" s="65" t="str">
        <f t="shared" si="75"/>
        <v>0.00</v>
      </c>
      <c r="I147" s="65" t="str">
        <f t="shared" si="76"/>
        <v>0.00</v>
      </c>
      <c r="J147" s="65" t="str">
        <f t="shared" si="77"/>
        <v>0.00</v>
      </c>
      <c r="K147" s="65" t="str">
        <f t="shared" si="78"/>
        <v>0.00</v>
      </c>
      <c r="N147" s="71" t="s">
        <v>44</v>
      </c>
      <c r="O147" s="46">
        <v>0</v>
      </c>
      <c r="P147" s="46">
        <v>0</v>
      </c>
      <c r="Q147" s="46">
        <v>0</v>
      </c>
      <c r="R147" s="46">
        <v>0</v>
      </c>
      <c r="S147" s="65" t="str">
        <f t="shared" si="108"/>
        <v>0.00</v>
      </c>
      <c r="T147" s="65" t="str">
        <f t="shared" si="109"/>
        <v>0.00</v>
      </c>
    </row>
    <row r="148" spans="1:20" ht="18" x14ac:dyDescent="0.4">
      <c r="A148" s="43" t="s">
        <v>45</v>
      </c>
      <c r="B148" s="44">
        <f t="shared" ref="B148:G148" si="114">B149+B153+B154+B155</f>
        <v>6011.6199250271329</v>
      </c>
      <c r="C148" s="44">
        <f t="shared" si="114"/>
        <v>21559.037763999997</v>
      </c>
      <c r="D148" s="44">
        <f t="shared" si="114"/>
        <v>4369.7507500286301</v>
      </c>
      <c r="E148" s="44">
        <f t="shared" si="114"/>
        <v>15652.316663999998</v>
      </c>
      <c r="F148" s="44">
        <f t="shared" si="114"/>
        <v>4750.3007675974432</v>
      </c>
      <c r="G148" s="44">
        <f t="shared" si="114"/>
        <v>16864.995512961297</v>
      </c>
      <c r="H148" s="65">
        <f t="shared" si="75"/>
        <v>37.57352006834131</v>
      </c>
      <c r="I148" s="65">
        <f t="shared" si="76"/>
        <v>37.737040636197548</v>
      </c>
      <c r="J148" s="65">
        <f t="shared" si="77"/>
        <v>26.552406239902709</v>
      </c>
      <c r="K148" s="65">
        <f t="shared" si="78"/>
        <v>27.833047731505033</v>
      </c>
      <c r="L148" s="44"/>
      <c r="M148" s="44"/>
      <c r="N148" s="43" t="s">
        <v>45</v>
      </c>
      <c r="O148" s="44">
        <f t="shared" ref="O148:R148" si="115">O149+O153+O154+O155</f>
        <v>82353.236150055265</v>
      </c>
      <c r="P148" s="44">
        <f t="shared" si="115"/>
        <v>293330.2172929041</v>
      </c>
      <c r="Q148" s="44">
        <f t="shared" si="115"/>
        <v>86720.053727063525</v>
      </c>
      <c r="R148" s="44">
        <f t="shared" si="115"/>
        <v>310805.57752960466</v>
      </c>
      <c r="S148" s="65">
        <f t="shared" si="108"/>
        <v>-5.0355337541095935</v>
      </c>
      <c r="T148" s="65">
        <f t="shared" si="109"/>
        <v>-5.6226018772253354</v>
      </c>
    </row>
    <row r="149" spans="1:20" x14ac:dyDescent="0.35">
      <c r="A149" s="47" t="s">
        <v>46</v>
      </c>
      <c r="B149" s="48">
        <f t="shared" ref="B149:G149" si="116">SUM(B150:B152)</f>
        <v>1078.4510386387944</v>
      </c>
      <c r="C149" s="48">
        <f t="shared" si="116"/>
        <v>3867.5709639999995</v>
      </c>
      <c r="D149" s="48">
        <f t="shared" si="116"/>
        <v>922.63512638752582</v>
      </c>
      <c r="E149" s="48">
        <f t="shared" si="116"/>
        <v>3304.8514639999999</v>
      </c>
      <c r="F149" s="48">
        <f t="shared" si="116"/>
        <v>547.10599167743646</v>
      </c>
      <c r="G149" s="48">
        <f t="shared" si="116"/>
        <v>1942.3907129613001</v>
      </c>
      <c r="H149" s="65">
        <f t="shared" si="75"/>
        <v>16.888140045279698</v>
      </c>
      <c r="I149" s="65">
        <f t="shared" si="76"/>
        <v>17.027073867910445</v>
      </c>
      <c r="J149" s="65">
        <f t="shared" si="77"/>
        <v>97.119215480028799</v>
      </c>
      <c r="K149" s="65">
        <f t="shared" si="78"/>
        <v>99.113954684412477</v>
      </c>
      <c r="L149" s="48"/>
      <c r="M149" s="48"/>
      <c r="N149" s="47" t="s">
        <v>46</v>
      </c>
      <c r="O149" s="48">
        <f t="shared" ref="O149:R149" si="117">SUM(O150:O152)</f>
        <v>14140.559833923995</v>
      </c>
      <c r="P149" s="48">
        <f t="shared" si="117"/>
        <v>50366.611958884801</v>
      </c>
      <c r="Q149" s="48">
        <f t="shared" si="117"/>
        <v>17562.777972177926</v>
      </c>
      <c r="R149" s="48">
        <f t="shared" si="117"/>
        <v>62945.179529604691</v>
      </c>
      <c r="S149" s="65">
        <f t="shared" si="108"/>
        <v>-19.485631166522964</v>
      </c>
      <c r="T149" s="65">
        <f t="shared" si="109"/>
        <v>-19.983369123292235</v>
      </c>
    </row>
    <row r="150" spans="1:20" x14ac:dyDescent="0.35">
      <c r="A150" s="49" t="s">
        <v>47</v>
      </c>
      <c r="B150" s="50">
        <v>0</v>
      </c>
      <c r="C150" s="50">
        <v>0</v>
      </c>
      <c r="D150" s="50">
        <v>0</v>
      </c>
      <c r="E150" s="50">
        <v>0</v>
      </c>
      <c r="F150" s="50">
        <v>0</v>
      </c>
      <c r="G150" s="50">
        <v>0</v>
      </c>
      <c r="H150" s="65" t="str">
        <f t="shared" si="75"/>
        <v>0.00</v>
      </c>
      <c r="I150" s="65" t="str">
        <f t="shared" si="76"/>
        <v>0.00</v>
      </c>
      <c r="J150" s="65" t="str">
        <f t="shared" si="77"/>
        <v>0.00</v>
      </c>
      <c r="K150" s="65" t="str">
        <f t="shared" si="78"/>
        <v>0.00</v>
      </c>
      <c r="N150" s="49" t="s">
        <v>47</v>
      </c>
      <c r="O150" s="50">
        <v>1125.3352924651995</v>
      </c>
      <c r="P150" s="50">
        <v>4008.2802000000001</v>
      </c>
      <c r="Q150" s="50">
        <v>397.72852943148132</v>
      </c>
      <c r="R150" s="50">
        <v>1425.4632000000001</v>
      </c>
      <c r="S150" s="65">
        <f t="shared" ref="S150" si="118">IFERROR(O150/Q150*100-100,"0.00")</f>
        <v>182.94055095161752</v>
      </c>
      <c r="T150" s="65">
        <f t="shared" ref="T150" si="119">IFERROR(P150/R150*100-100,"0.00")</f>
        <v>181.19141904189456</v>
      </c>
    </row>
    <row r="151" spans="1:20" x14ac:dyDescent="0.35">
      <c r="A151" s="49" t="s">
        <v>48</v>
      </c>
      <c r="B151" s="50">
        <v>850.49746919774532</v>
      </c>
      <c r="C151" s="50">
        <v>3050.0775639999997</v>
      </c>
      <c r="D151" s="50">
        <v>806.84021886524727</v>
      </c>
      <c r="E151" s="50">
        <v>2890.0775639999997</v>
      </c>
      <c r="F151" s="50">
        <v>258.07688544515781</v>
      </c>
      <c r="G151" s="50">
        <v>916.25051296130005</v>
      </c>
      <c r="H151" s="65">
        <f t="shared" si="75"/>
        <v>5.4108916873155266</v>
      </c>
      <c r="I151" s="65">
        <f t="shared" si="76"/>
        <v>5.5361835956593666</v>
      </c>
      <c r="J151" s="65">
        <f t="shared" si="77"/>
        <v>229.5519735255325</v>
      </c>
      <c r="K151" s="65">
        <f t="shared" si="78"/>
        <v>232.88686018218107</v>
      </c>
      <c r="N151" s="49" t="s">
        <v>48</v>
      </c>
      <c r="O151" s="50">
        <v>4633.4386555834881</v>
      </c>
      <c r="P151" s="50">
        <v>16503.6327798848</v>
      </c>
      <c r="Q151" s="50">
        <v>3425.0323486312664</v>
      </c>
      <c r="R151" s="50">
        <v>12275.351679604699</v>
      </c>
      <c r="S151" s="65">
        <f t="shared" ref="S151:T155" si="120">IFERROR(O151/Q151*100-100,"0.00")</f>
        <v>35.281602739756124</v>
      </c>
      <c r="T151" s="65">
        <f t="shared" si="120"/>
        <v>34.445295015908357</v>
      </c>
    </row>
    <row r="152" spans="1:20" x14ac:dyDescent="0.35">
      <c r="A152" s="49" t="s">
        <v>49</v>
      </c>
      <c r="B152" s="50">
        <v>227.95356944104913</v>
      </c>
      <c r="C152" s="50">
        <v>817.49339999999972</v>
      </c>
      <c r="D152" s="50">
        <v>115.79490752227859</v>
      </c>
      <c r="E152" s="50">
        <v>414.77389999999997</v>
      </c>
      <c r="F152" s="50">
        <v>289.02910623227865</v>
      </c>
      <c r="G152" s="50">
        <v>1026.1402</v>
      </c>
      <c r="H152" s="65">
        <f t="shared" si="75"/>
        <v>96.859753437077131</v>
      </c>
      <c r="I152" s="65">
        <f t="shared" si="76"/>
        <v>97.093741915776235</v>
      </c>
      <c r="J152" s="65">
        <f t="shared" si="77"/>
        <v>-21.131275527021174</v>
      </c>
      <c r="K152" s="65">
        <f t="shared" si="78"/>
        <v>-20.333166949311632</v>
      </c>
      <c r="N152" s="49" t="s">
        <v>49</v>
      </c>
      <c r="O152" s="50">
        <v>8381.7858858753079</v>
      </c>
      <c r="P152" s="50">
        <v>29854.698979000001</v>
      </c>
      <c r="Q152" s="50">
        <v>13740.017094115177</v>
      </c>
      <c r="R152" s="50">
        <v>49244.364649999996</v>
      </c>
      <c r="S152" s="65">
        <f t="shared" si="120"/>
        <v>-38.997267409039758</v>
      </c>
      <c r="T152" s="65">
        <f t="shared" si="120"/>
        <v>-39.374384884057989</v>
      </c>
    </row>
    <row r="153" spans="1:20" x14ac:dyDescent="0.35">
      <c r="A153" s="47" t="s">
        <v>50</v>
      </c>
      <c r="B153" s="48">
        <v>4749.92650497063</v>
      </c>
      <c r="C153" s="48">
        <v>17034.317899999998</v>
      </c>
      <c r="D153" s="48">
        <v>3409.7998183347709</v>
      </c>
      <c r="E153" s="48">
        <v>12213.801099999999</v>
      </c>
      <c r="F153" s="48">
        <v>4201.0872923825218</v>
      </c>
      <c r="G153" s="48">
        <v>14915.122599999999</v>
      </c>
      <c r="H153" s="65">
        <f t="shared" si="75"/>
        <v>39.30221004265087</v>
      </c>
      <c r="I153" s="65">
        <f t="shared" si="76"/>
        <v>39.467785339979059</v>
      </c>
      <c r="J153" s="65">
        <f t="shared" si="77"/>
        <v>13.064218246149565</v>
      </c>
      <c r="K153" s="65">
        <f t="shared" si="78"/>
        <v>14.208366614431995</v>
      </c>
      <c r="N153" s="47" t="s">
        <v>50</v>
      </c>
      <c r="O153" s="48">
        <v>67387.077317214789</v>
      </c>
      <c r="P153" s="48">
        <v>240022.94210000001</v>
      </c>
      <c r="Q153" s="48">
        <v>69097.733936066375</v>
      </c>
      <c r="R153" s="48">
        <v>247646.99949999998</v>
      </c>
      <c r="S153" s="65">
        <f t="shared" si="120"/>
        <v>-2.4757058175516988</v>
      </c>
      <c r="T153" s="65">
        <f t="shared" si="120"/>
        <v>-3.0785987374742945</v>
      </c>
    </row>
    <row r="154" spans="1:20" x14ac:dyDescent="0.35">
      <c r="A154" s="47" t="s">
        <v>51</v>
      </c>
      <c r="B154" s="48">
        <v>183.2423814177082</v>
      </c>
      <c r="C154" s="48">
        <v>657.14890000000003</v>
      </c>
      <c r="D154" s="48">
        <v>37.315805306333409</v>
      </c>
      <c r="E154" s="48">
        <v>133.66410000000002</v>
      </c>
      <c r="F154" s="48">
        <v>2.1074835374845997</v>
      </c>
      <c r="G154" s="48">
        <v>7.4821999999999997</v>
      </c>
      <c r="H154" s="65">
        <f t="shared" si="75"/>
        <v>391.05835962384407</v>
      </c>
      <c r="I154" s="65">
        <f t="shared" si="76"/>
        <v>391.6420340240947</v>
      </c>
      <c r="J154" s="65">
        <f t="shared" si="77"/>
        <v>8594.8428378433891</v>
      </c>
      <c r="K154" s="65">
        <f t="shared" si="78"/>
        <v>8682.8299163347674</v>
      </c>
      <c r="N154" s="47" t="s">
        <v>51</v>
      </c>
      <c r="O154" s="48">
        <v>825.5989989164807</v>
      </c>
      <c r="P154" s="48">
        <v>2940.6632340192846</v>
      </c>
      <c r="Q154" s="48">
        <v>59.541818819232908</v>
      </c>
      <c r="R154" s="48">
        <v>213.39850000000001</v>
      </c>
      <c r="S154" s="65">
        <f t="shared" si="120"/>
        <v>1286.5867977983228</v>
      </c>
      <c r="T154" s="65">
        <f t="shared" si="120"/>
        <v>1278.0149504421465</v>
      </c>
    </row>
    <row r="155" spans="1:20" ht="31" x14ac:dyDescent="0.35">
      <c r="A155" s="54" t="s">
        <v>52</v>
      </c>
      <c r="B155" s="55">
        <v>0</v>
      </c>
      <c r="C155" s="55">
        <v>0</v>
      </c>
      <c r="D155" s="55">
        <v>0</v>
      </c>
      <c r="E155" s="55">
        <v>0</v>
      </c>
      <c r="F155" s="55">
        <v>0</v>
      </c>
      <c r="G155" s="55">
        <v>0</v>
      </c>
      <c r="H155" s="66" t="str">
        <f t="shared" si="75"/>
        <v>0.00</v>
      </c>
      <c r="I155" s="66" t="str">
        <f t="shared" si="76"/>
        <v>0.00</v>
      </c>
      <c r="J155" s="66" t="str">
        <f t="shared" si="77"/>
        <v>0.00</v>
      </c>
      <c r="K155" s="66" t="str">
        <f t="shared" si="78"/>
        <v>0.00</v>
      </c>
      <c r="N155" s="54" t="s">
        <v>52</v>
      </c>
      <c r="O155" s="55">
        <v>0</v>
      </c>
      <c r="P155" s="55">
        <v>0</v>
      </c>
      <c r="Q155" s="55">
        <v>0</v>
      </c>
      <c r="R155" s="55">
        <v>0</v>
      </c>
      <c r="S155" s="66" t="str">
        <f t="shared" si="120"/>
        <v>0.00</v>
      </c>
      <c r="T155" s="66" t="str">
        <f t="shared" si="120"/>
        <v>0.00</v>
      </c>
    </row>
    <row r="156" spans="1:20" x14ac:dyDescent="0.35">
      <c r="A156" s="45"/>
      <c r="B156" s="61"/>
      <c r="C156" s="61"/>
      <c r="D156" s="61"/>
      <c r="E156" s="61"/>
      <c r="F156" s="61"/>
      <c r="G156" s="61"/>
      <c r="J156" s="16" t="s">
        <v>98</v>
      </c>
      <c r="N156" s="45"/>
      <c r="O156" s="61"/>
      <c r="P156" s="61"/>
      <c r="Q156" s="61"/>
      <c r="R156" s="61"/>
    </row>
    <row r="157" spans="1:20" x14ac:dyDescent="0.35">
      <c r="A157" s="25"/>
      <c r="B157" s="95" t="s">
        <v>90</v>
      </c>
      <c r="C157" s="95"/>
      <c r="D157" s="95"/>
      <c r="E157" s="95"/>
      <c r="F157" s="95"/>
      <c r="G157" s="95"/>
      <c r="H157" s="26"/>
      <c r="I157" s="27" t="s">
        <v>9</v>
      </c>
      <c r="J157" s="28"/>
      <c r="K157" s="28"/>
      <c r="N157" s="25"/>
      <c r="O157" s="95" t="s">
        <v>90</v>
      </c>
      <c r="P157" s="95"/>
      <c r="Q157" s="95"/>
      <c r="R157" s="95"/>
      <c r="S157" s="26"/>
      <c r="T157" s="27" t="s">
        <v>9</v>
      </c>
    </row>
    <row r="158" spans="1:20" x14ac:dyDescent="0.35">
      <c r="A158" s="28"/>
      <c r="B158" s="29"/>
      <c r="C158" s="29"/>
      <c r="D158" s="29"/>
      <c r="E158" s="29"/>
      <c r="F158" s="29"/>
      <c r="G158" s="29"/>
      <c r="H158" s="30"/>
      <c r="I158" s="28" t="s">
        <v>8</v>
      </c>
      <c r="J158" s="31"/>
      <c r="K158" s="31"/>
      <c r="N158" s="28"/>
      <c r="O158" s="29"/>
      <c r="P158" s="29"/>
      <c r="Q158" s="29"/>
      <c r="R158" s="29"/>
      <c r="S158" s="30"/>
      <c r="T158" s="28" t="s">
        <v>8</v>
      </c>
    </row>
    <row r="159" spans="1:20" x14ac:dyDescent="0.35">
      <c r="A159" s="32"/>
      <c r="B159" s="83"/>
      <c r="C159" s="84"/>
      <c r="D159" s="89"/>
      <c r="E159" s="89"/>
      <c r="F159" s="83"/>
      <c r="G159" s="84"/>
      <c r="H159" s="83" t="s">
        <v>109</v>
      </c>
      <c r="I159" s="90"/>
      <c r="J159" s="90"/>
      <c r="K159" s="90"/>
      <c r="N159" s="32"/>
      <c r="O159" s="83"/>
      <c r="P159" s="84"/>
      <c r="Q159" s="89"/>
      <c r="R159" s="89"/>
      <c r="S159" s="83" t="s">
        <v>110</v>
      </c>
      <c r="T159" s="90"/>
    </row>
    <row r="160" spans="1:20" x14ac:dyDescent="0.35">
      <c r="A160" s="33"/>
      <c r="B160" s="89" t="s">
        <v>111</v>
      </c>
      <c r="C160" s="89"/>
      <c r="D160" s="79" t="s">
        <v>116</v>
      </c>
      <c r="E160" s="80"/>
      <c r="F160" s="89" t="s">
        <v>112</v>
      </c>
      <c r="G160" s="89"/>
      <c r="H160" s="91" t="s">
        <v>3</v>
      </c>
      <c r="I160" s="92"/>
      <c r="J160" s="92"/>
      <c r="K160" s="92"/>
      <c r="N160" s="33"/>
      <c r="O160" s="79" t="s">
        <v>113</v>
      </c>
      <c r="P160" s="80"/>
      <c r="Q160" s="79" t="s">
        <v>114</v>
      </c>
      <c r="R160" s="80"/>
      <c r="S160" s="91" t="s">
        <v>3</v>
      </c>
      <c r="T160" s="92"/>
    </row>
    <row r="161" spans="1:20" x14ac:dyDescent="0.35">
      <c r="A161" s="34" t="s">
        <v>0</v>
      </c>
      <c r="B161" s="35"/>
      <c r="C161" s="29"/>
      <c r="D161" s="35"/>
      <c r="E161" s="36"/>
      <c r="F161" s="35"/>
      <c r="G161" s="36"/>
      <c r="H161" s="91" t="s">
        <v>108</v>
      </c>
      <c r="I161" s="92"/>
      <c r="J161" s="93" t="s">
        <v>112</v>
      </c>
      <c r="K161" s="94"/>
      <c r="N161" s="34" t="s">
        <v>0</v>
      </c>
      <c r="O161" s="77"/>
      <c r="P161" s="78"/>
      <c r="Q161" s="77"/>
      <c r="R161" s="78"/>
      <c r="S161" s="93" t="s">
        <v>115</v>
      </c>
      <c r="T161" s="94"/>
    </row>
    <row r="162" spans="1:20" x14ac:dyDescent="0.35">
      <c r="A162" s="33"/>
      <c r="B162" s="37" t="s">
        <v>1</v>
      </c>
      <c r="C162" s="38" t="s">
        <v>2</v>
      </c>
      <c r="D162" s="37" t="s">
        <v>1</v>
      </c>
      <c r="E162" s="39" t="s">
        <v>2</v>
      </c>
      <c r="F162" s="37" t="s">
        <v>1</v>
      </c>
      <c r="G162" s="39" t="s">
        <v>2</v>
      </c>
      <c r="H162" s="40" t="s">
        <v>1</v>
      </c>
      <c r="I162" s="40" t="s">
        <v>2</v>
      </c>
      <c r="J162" s="40" t="s">
        <v>1</v>
      </c>
      <c r="K162" s="40" t="s">
        <v>2</v>
      </c>
      <c r="N162" s="33"/>
      <c r="O162" s="37" t="s">
        <v>1</v>
      </c>
      <c r="P162" s="38" t="s">
        <v>2</v>
      </c>
      <c r="Q162" s="37" t="s">
        <v>1</v>
      </c>
      <c r="R162" s="39" t="s">
        <v>2</v>
      </c>
      <c r="S162" s="40" t="s">
        <v>1</v>
      </c>
      <c r="T162" s="40" t="s">
        <v>2</v>
      </c>
    </row>
    <row r="163" spans="1:20" ht="18" x14ac:dyDescent="0.4">
      <c r="A163" s="57" t="s">
        <v>53</v>
      </c>
      <c r="B163" s="44">
        <f t="shared" ref="B163:G163" si="121">SUM(B164:B165)</f>
        <v>12620.769224505324</v>
      </c>
      <c r="C163" s="44">
        <f t="shared" si="121"/>
        <v>45260.951909000003</v>
      </c>
      <c r="D163" s="44">
        <f t="shared" si="121"/>
        <v>16288.33771237934</v>
      </c>
      <c r="E163" s="44">
        <f t="shared" si="121"/>
        <v>58344.339159999996</v>
      </c>
      <c r="F163" s="44">
        <f t="shared" si="121"/>
        <v>22474.38699911072</v>
      </c>
      <c r="G163" s="44">
        <f t="shared" si="121"/>
        <v>79790.828926451359</v>
      </c>
      <c r="H163" s="65">
        <f t="shared" ref="H163:H204" si="122">IFERROR(B163/D163*100-100,"0.00")</f>
        <v>-22.51653024781416</v>
      </c>
      <c r="I163" s="65">
        <f t="shared" ref="I163:I204" si="123">IFERROR(C163/E163*100-100,"0.00")</f>
        <v>-22.424433011608727</v>
      </c>
      <c r="J163" s="65">
        <f t="shared" ref="J163:J204" si="124">IFERROR(B163/F163*100-100,"0.00")</f>
        <v>-43.843766573011713</v>
      </c>
      <c r="K163" s="65">
        <f t="shared" ref="K163:K204" si="125">IFERROR(C163/G163*100-100,"0.00")</f>
        <v>-43.275496046393869</v>
      </c>
      <c r="L163" s="44"/>
      <c r="M163" s="44"/>
      <c r="N163" s="57" t="s">
        <v>53</v>
      </c>
      <c r="O163" s="44">
        <f t="shared" ref="O163:R163" si="126">SUM(O164:O165)</f>
        <v>181414.04663768035</v>
      </c>
      <c r="P163" s="44">
        <f t="shared" si="126"/>
        <v>646170.37784956687</v>
      </c>
      <c r="Q163" s="44">
        <f t="shared" si="126"/>
        <v>227256.48923053607</v>
      </c>
      <c r="R163" s="44">
        <f t="shared" si="126"/>
        <v>814489.62894962064</v>
      </c>
      <c r="S163" s="65">
        <f t="shared" ref="S163:S176" si="127">IFERROR(O163/Q163*100-100,"0.00")</f>
        <v>-20.172115985806556</v>
      </c>
      <c r="T163" s="65">
        <f t="shared" ref="T163:T176" si="128">IFERROR(P163/R163*100-100,"0.00")</f>
        <v>-20.66561010937869</v>
      </c>
    </row>
    <row r="164" spans="1:20" ht="31" x14ac:dyDescent="0.35">
      <c r="A164" s="45" t="s">
        <v>54</v>
      </c>
      <c r="B164" s="50">
        <v>12620.769224505324</v>
      </c>
      <c r="C164" s="46">
        <v>45260.951909000003</v>
      </c>
      <c r="D164" s="46">
        <v>16288.33771237934</v>
      </c>
      <c r="E164" s="46">
        <v>58344.339159999996</v>
      </c>
      <c r="F164" s="46">
        <v>15611.557535868847</v>
      </c>
      <c r="G164" s="46">
        <v>55425.721585609987</v>
      </c>
      <c r="H164" s="65">
        <f t="shared" si="122"/>
        <v>-22.51653024781416</v>
      </c>
      <c r="I164" s="65">
        <f t="shared" si="123"/>
        <v>-22.424433011608727</v>
      </c>
      <c r="J164" s="65">
        <f t="shared" si="124"/>
        <v>-19.157526752163832</v>
      </c>
      <c r="K164" s="65">
        <f t="shared" si="125"/>
        <v>-18.339444910806591</v>
      </c>
      <c r="N164" s="45" t="s">
        <v>54</v>
      </c>
      <c r="O164" s="50">
        <v>181414.04663768035</v>
      </c>
      <c r="P164" s="46">
        <v>646170.37784956687</v>
      </c>
      <c r="Q164" s="46">
        <v>183499.43993179218</v>
      </c>
      <c r="R164" s="46">
        <v>657663.90763386898</v>
      </c>
      <c r="S164" s="65">
        <f t="shared" si="127"/>
        <v>-1.1364575798634462</v>
      </c>
      <c r="T164" s="65">
        <f t="shared" si="128"/>
        <v>-1.7476297012638753</v>
      </c>
    </row>
    <row r="165" spans="1:20" ht="31" x14ac:dyDescent="0.35">
      <c r="A165" s="45" t="s">
        <v>55</v>
      </c>
      <c r="B165" s="46">
        <v>0</v>
      </c>
      <c r="C165" s="46">
        <v>0</v>
      </c>
      <c r="D165" s="46">
        <v>0</v>
      </c>
      <c r="E165" s="46">
        <v>0</v>
      </c>
      <c r="F165" s="46">
        <v>6862.8294632418747</v>
      </c>
      <c r="G165" s="46">
        <v>24365.107340841365</v>
      </c>
      <c r="H165" s="65" t="str">
        <f t="shared" si="122"/>
        <v>0.00</v>
      </c>
      <c r="I165" s="65" t="str">
        <f t="shared" si="123"/>
        <v>0.00</v>
      </c>
      <c r="J165" s="65">
        <f t="shared" si="124"/>
        <v>-100</v>
      </c>
      <c r="K165" s="65">
        <f t="shared" si="125"/>
        <v>-100</v>
      </c>
      <c r="N165" s="45" t="s">
        <v>55</v>
      </c>
      <c r="O165" s="46">
        <v>0</v>
      </c>
      <c r="P165" s="46">
        <v>0</v>
      </c>
      <c r="Q165" s="46">
        <v>43757.049298743892</v>
      </c>
      <c r="R165" s="46">
        <v>156825.72131575167</v>
      </c>
      <c r="S165" s="65">
        <f t="shared" si="127"/>
        <v>-100</v>
      </c>
      <c r="T165" s="65">
        <f t="shared" si="128"/>
        <v>-100</v>
      </c>
    </row>
    <row r="166" spans="1:20" ht="35.5" x14ac:dyDescent="0.4">
      <c r="A166" s="43" t="s">
        <v>56</v>
      </c>
      <c r="B166" s="44">
        <v>5396.0210388716805</v>
      </c>
      <c r="C166" s="44">
        <v>19351.36</v>
      </c>
      <c r="D166" s="44">
        <v>7753.6374086718624</v>
      </c>
      <c r="E166" s="44">
        <v>27773.297600000002</v>
      </c>
      <c r="F166" s="44">
        <v>6877.1179602826896</v>
      </c>
      <c r="G166" s="44">
        <v>24415.835800000001</v>
      </c>
      <c r="H166" s="65">
        <f t="shared" si="122"/>
        <v>-30.406585264915336</v>
      </c>
      <c r="I166" s="65">
        <f t="shared" si="123"/>
        <v>-30.323866187211422</v>
      </c>
      <c r="J166" s="65">
        <f t="shared" si="124"/>
        <v>-21.536593235200627</v>
      </c>
      <c r="K166" s="65">
        <f t="shared" si="125"/>
        <v>-20.742586252156897</v>
      </c>
      <c r="N166" s="43" t="s">
        <v>56</v>
      </c>
      <c r="O166" s="44">
        <v>66145.824954392956</v>
      </c>
      <c r="P166" s="44">
        <v>235601.78219999996</v>
      </c>
      <c r="Q166" s="44">
        <v>76567.002171012689</v>
      </c>
      <c r="R166" s="44">
        <v>274416.93479999999</v>
      </c>
      <c r="S166" s="65">
        <f t="shared" si="127"/>
        <v>-13.610533155449914</v>
      </c>
      <c r="T166" s="65">
        <f t="shared" si="128"/>
        <v>-14.144590831571392</v>
      </c>
    </row>
    <row r="167" spans="1:20" ht="35.5" x14ac:dyDescent="0.4">
      <c r="A167" s="43" t="s">
        <v>57</v>
      </c>
      <c r="B167" s="44">
        <f t="shared" ref="B167:G167" si="129">B168+B171+B178</f>
        <v>16426.547361571476</v>
      </c>
      <c r="C167" s="44">
        <f t="shared" si="129"/>
        <v>58909.338799999998</v>
      </c>
      <c r="D167" s="44">
        <f t="shared" si="129"/>
        <v>20429.144363451196</v>
      </c>
      <c r="E167" s="44">
        <f t="shared" si="129"/>
        <v>73176.584899999987</v>
      </c>
      <c r="F167" s="44">
        <f t="shared" si="129"/>
        <v>9900.1618954916685</v>
      </c>
      <c r="G167" s="44">
        <f t="shared" si="129"/>
        <v>35148.5504</v>
      </c>
      <c r="H167" s="65">
        <f t="shared" si="122"/>
        <v>-19.592582688096201</v>
      </c>
      <c r="I167" s="65">
        <f t="shared" si="123"/>
        <v>-19.497010033328294</v>
      </c>
      <c r="J167" s="65">
        <f t="shared" si="124"/>
        <v>65.922007488097648</v>
      </c>
      <c r="K167" s="65">
        <f t="shared" si="125"/>
        <v>67.601047922590851</v>
      </c>
      <c r="L167" s="44"/>
      <c r="M167" s="44"/>
      <c r="N167" s="43" t="s">
        <v>57</v>
      </c>
      <c r="O167" s="44">
        <f t="shared" ref="O167:R167" si="130">O168+O171+O178</f>
        <v>170381.90251777449</v>
      </c>
      <c r="P167" s="44">
        <f t="shared" si="130"/>
        <v>606875.48935238365</v>
      </c>
      <c r="Q167" s="44">
        <f t="shared" si="130"/>
        <v>128656.67615968204</v>
      </c>
      <c r="R167" s="44">
        <f t="shared" si="130"/>
        <v>461106.86995999998</v>
      </c>
      <c r="S167" s="65">
        <f t="shared" si="127"/>
        <v>32.431450588934268</v>
      </c>
      <c r="T167" s="65">
        <f t="shared" si="128"/>
        <v>31.612762439438114</v>
      </c>
    </row>
    <row r="168" spans="1:20" x14ac:dyDescent="0.35">
      <c r="A168" s="47" t="s">
        <v>58</v>
      </c>
      <c r="B168" s="48">
        <f t="shared" ref="B168:G168" si="131">SUM(B169:B170)</f>
        <v>947.50445460088474</v>
      </c>
      <c r="C168" s="48">
        <f t="shared" si="131"/>
        <v>3397.9667000000004</v>
      </c>
      <c r="D168" s="48">
        <f t="shared" si="131"/>
        <v>1135.4894797848756</v>
      </c>
      <c r="E168" s="48">
        <f t="shared" si="131"/>
        <v>4067.2894000000001</v>
      </c>
      <c r="F168" s="48">
        <f t="shared" si="131"/>
        <v>294.85083867566624</v>
      </c>
      <c r="G168" s="48">
        <f t="shared" si="131"/>
        <v>1046.8090999999999</v>
      </c>
      <c r="H168" s="65">
        <f t="shared" si="122"/>
        <v>-16.555417600135371</v>
      </c>
      <c r="I168" s="65">
        <f t="shared" si="123"/>
        <v>-16.456234955889784</v>
      </c>
      <c r="J168" s="65">
        <f t="shared" si="124"/>
        <v>221.35043564964479</v>
      </c>
      <c r="K168" s="65">
        <f t="shared" si="125"/>
        <v>224.60232720560043</v>
      </c>
      <c r="L168" s="48"/>
      <c r="M168" s="48"/>
      <c r="N168" s="47" t="s">
        <v>58</v>
      </c>
      <c r="O168" s="48">
        <f t="shared" ref="O168:R168" si="132">SUM(O169:O170)</f>
        <v>13837.775573861931</v>
      </c>
      <c r="P168" s="48">
        <f t="shared" si="132"/>
        <v>49288.138580679646</v>
      </c>
      <c r="Q168" s="48">
        <f t="shared" si="132"/>
        <v>32184.352482826369</v>
      </c>
      <c r="R168" s="48">
        <f t="shared" si="132"/>
        <v>115349.05516</v>
      </c>
      <c r="S168" s="65">
        <f t="shared" si="127"/>
        <v>-57.004648202116869</v>
      </c>
      <c r="T168" s="65">
        <f t="shared" si="128"/>
        <v>-57.270444467609764</v>
      </c>
    </row>
    <row r="169" spans="1:20" x14ac:dyDescent="0.35">
      <c r="A169" s="49" t="s">
        <v>59</v>
      </c>
      <c r="B169" s="50">
        <v>0</v>
      </c>
      <c r="C169" s="50">
        <v>0</v>
      </c>
      <c r="D169" s="50">
        <v>0</v>
      </c>
      <c r="E169" s="50">
        <v>0</v>
      </c>
      <c r="F169" s="50">
        <v>0</v>
      </c>
      <c r="G169" s="50">
        <v>0</v>
      </c>
      <c r="H169" s="65" t="str">
        <f t="shared" si="122"/>
        <v>0.00</v>
      </c>
      <c r="I169" s="65" t="str">
        <f t="shared" si="123"/>
        <v>0.00</v>
      </c>
      <c r="J169" s="65" t="str">
        <f t="shared" si="124"/>
        <v>0.00</v>
      </c>
      <c r="K169" s="65" t="str">
        <f t="shared" si="125"/>
        <v>0.00</v>
      </c>
      <c r="N169" s="49" t="s">
        <v>59</v>
      </c>
      <c r="O169" s="50">
        <v>0</v>
      </c>
      <c r="P169" s="50">
        <v>0</v>
      </c>
      <c r="Q169" s="50">
        <v>0</v>
      </c>
      <c r="R169" s="50">
        <v>0</v>
      </c>
      <c r="S169" s="65" t="str">
        <f t="shared" si="127"/>
        <v>0.00</v>
      </c>
      <c r="T169" s="65" t="str">
        <f t="shared" si="128"/>
        <v>0.00</v>
      </c>
    </row>
    <row r="170" spans="1:20" ht="31" x14ac:dyDescent="0.35">
      <c r="A170" s="49" t="s">
        <v>60</v>
      </c>
      <c r="B170" s="50">
        <v>947.50445460088474</v>
      </c>
      <c r="C170" s="50">
        <v>3397.9667000000004</v>
      </c>
      <c r="D170" s="50">
        <v>1135.4894797848756</v>
      </c>
      <c r="E170" s="50">
        <v>4067.2894000000001</v>
      </c>
      <c r="F170" s="50">
        <v>294.85083867566624</v>
      </c>
      <c r="G170" s="50">
        <v>1046.8090999999999</v>
      </c>
      <c r="H170" s="65">
        <f t="shared" si="122"/>
        <v>-16.555417600135371</v>
      </c>
      <c r="I170" s="65">
        <f t="shared" si="123"/>
        <v>-16.456234955889784</v>
      </c>
      <c r="J170" s="65">
        <f t="shared" si="124"/>
        <v>221.35043564964479</v>
      </c>
      <c r="K170" s="65">
        <f t="shared" si="125"/>
        <v>224.60232720560043</v>
      </c>
      <c r="N170" s="49" t="s">
        <v>60</v>
      </c>
      <c r="O170" s="50">
        <v>13837.775573861931</v>
      </c>
      <c r="P170" s="50">
        <v>49288.138580679646</v>
      </c>
      <c r="Q170" s="50">
        <v>32184.352482826369</v>
      </c>
      <c r="R170" s="50">
        <v>115349.05516</v>
      </c>
      <c r="S170" s="65">
        <f t="shared" si="127"/>
        <v>-57.004648202116869</v>
      </c>
      <c r="T170" s="65">
        <f t="shared" si="128"/>
        <v>-57.270444467609764</v>
      </c>
    </row>
    <row r="171" spans="1:20" x14ac:dyDescent="0.35">
      <c r="A171" s="47" t="s">
        <v>61</v>
      </c>
      <c r="B171" s="48">
        <f t="shared" ref="B171:G171" si="133">SUM(B172:B177)</f>
        <v>14500.962814164563</v>
      </c>
      <c r="C171" s="48">
        <f t="shared" si="133"/>
        <v>52003.754200000003</v>
      </c>
      <c r="D171" s="48">
        <f t="shared" si="133"/>
        <v>19205.050124708589</v>
      </c>
      <c r="E171" s="48">
        <f t="shared" si="133"/>
        <v>68791.915899999993</v>
      </c>
      <c r="F171" s="48">
        <f t="shared" si="133"/>
        <v>9521.9075267948756</v>
      </c>
      <c r="G171" s="48">
        <f t="shared" si="133"/>
        <v>33805.633699999998</v>
      </c>
      <c r="H171" s="65">
        <f t="shared" si="122"/>
        <v>-24.494012147835548</v>
      </c>
      <c r="I171" s="65">
        <f t="shared" si="123"/>
        <v>-24.404265356418122</v>
      </c>
      <c r="J171" s="65">
        <f t="shared" si="124"/>
        <v>52.290523441427098</v>
      </c>
      <c r="K171" s="65">
        <f t="shared" si="125"/>
        <v>53.831620674514994</v>
      </c>
      <c r="L171" s="48"/>
      <c r="M171" s="48"/>
      <c r="N171" s="47" t="s">
        <v>61</v>
      </c>
      <c r="O171" s="48">
        <f t="shared" ref="O171:R171" si="134">SUM(O172:O177)</f>
        <v>154277.75987226795</v>
      </c>
      <c r="P171" s="48">
        <f t="shared" si="134"/>
        <v>549514.88177510398</v>
      </c>
      <c r="Q171" s="48">
        <f t="shared" si="134"/>
        <v>95185.492155873508</v>
      </c>
      <c r="R171" s="48">
        <f t="shared" si="134"/>
        <v>341145.79719999997</v>
      </c>
      <c r="S171" s="65">
        <f t="shared" si="127"/>
        <v>62.081170541857745</v>
      </c>
      <c r="T171" s="65">
        <f t="shared" si="128"/>
        <v>61.07918851274772</v>
      </c>
    </row>
    <row r="172" spans="1:20" ht="31" x14ac:dyDescent="0.35">
      <c r="A172" s="49" t="s">
        <v>62</v>
      </c>
      <c r="B172" s="50">
        <v>22.100744046165399</v>
      </c>
      <c r="C172" s="50">
        <v>79.258300000000006</v>
      </c>
      <c r="D172" s="50">
        <v>38.390493218246398</v>
      </c>
      <c r="E172" s="50">
        <v>137.5136</v>
      </c>
      <c r="F172" s="50">
        <v>13.091454965829801</v>
      </c>
      <c r="G172" s="50">
        <v>46.4786</v>
      </c>
      <c r="H172" s="65">
        <f t="shared" si="122"/>
        <v>-42.4317267284775</v>
      </c>
      <c r="I172" s="65">
        <f t="shared" si="123"/>
        <v>-42.36330079352151</v>
      </c>
      <c r="J172" s="65">
        <f t="shared" si="124"/>
        <v>68.818088622317987</v>
      </c>
      <c r="K172" s="65">
        <f t="shared" si="125"/>
        <v>70.526435822077275</v>
      </c>
      <c r="N172" s="49" t="s">
        <v>62</v>
      </c>
      <c r="O172" s="50">
        <v>1051.7632179888735</v>
      </c>
      <c r="P172" s="50">
        <v>3746.2272000000007</v>
      </c>
      <c r="Q172" s="50">
        <v>432.29581159422082</v>
      </c>
      <c r="R172" s="50">
        <v>1549.3527000000001</v>
      </c>
      <c r="S172" s="65">
        <f t="shared" si="127"/>
        <v>143.29711039997827</v>
      </c>
      <c r="T172" s="65">
        <f t="shared" si="128"/>
        <v>141.79305331833098</v>
      </c>
    </row>
    <row r="173" spans="1:20" ht="31" x14ac:dyDescent="0.35">
      <c r="A173" s="49" t="s">
        <v>63</v>
      </c>
      <c r="B173" s="50">
        <v>5472.3848184748304</v>
      </c>
      <c r="C173" s="50">
        <v>19625.2179</v>
      </c>
      <c r="D173" s="50">
        <v>9336.8398345750829</v>
      </c>
      <c r="E173" s="50">
        <v>33444.2814</v>
      </c>
      <c r="F173" s="50">
        <v>4940.0750625199316</v>
      </c>
      <c r="G173" s="50">
        <v>17538.7513</v>
      </c>
      <c r="H173" s="65">
        <f t="shared" si="122"/>
        <v>-41.389325345282877</v>
      </c>
      <c r="I173" s="65">
        <f t="shared" si="123"/>
        <v>-41.319660406876011</v>
      </c>
      <c r="J173" s="65">
        <f t="shared" si="124"/>
        <v>10.775337403139943</v>
      </c>
      <c r="K173" s="65">
        <f t="shared" si="125"/>
        <v>11.896323542714242</v>
      </c>
      <c r="N173" s="49" t="s">
        <v>63</v>
      </c>
      <c r="O173" s="50">
        <v>62100.436509058105</v>
      </c>
      <c r="P173" s="50">
        <v>221192.69851150815</v>
      </c>
      <c r="Q173" s="50">
        <v>50937.327494633122</v>
      </c>
      <c r="R173" s="50">
        <v>182559.91329999999</v>
      </c>
      <c r="S173" s="65">
        <f t="shared" si="127"/>
        <v>21.91538025940045</v>
      </c>
      <c r="T173" s="65">
        <f t="shared" si="128"/>
        <v>21.161702212261162</v>
      </c>
    </row>
    <row r="174" spans="1:20" ht="31" x14ac:dyDescent="0.35">
      <c r="A174" s="49" t="s">
        <v>64</v>
      </c>
      <c r="B174" s="50">
        <v>7.3545246897499998</v>
      </c>
      <c r="C174" s="50">
        <v>26.375</v>
      </c>
      <c r="D174" s="50">
        <v>4.9051218631800007</v>
      </c>
      <c r="E174" s="50">
        <v>17.57</v>
      </c>
      <c r="F174" s="50">
        <v>0</v>
      </c>
      <c r="G174" s="50">
        <v>0</v>
      </c>
      <c r="H174" s="65">
        <f t="shared" si="122"/>
        <v>49.935616176150347</v>
      </c>
      <c r="I174" s="65">
        <f t="shared" si="123"/>
        <v>50.113830392714846</v>
      </c>
      <c r="J174" s="65">
        <v>100</v>
      </c>
      <c r="K174" s="65">
        <v>100</v>
      </c>
      <c r="N174" s="49" t="s">
        <v>64</v>
      </c>
      <c r="O174" s="50">
        <v>59.536969116769349</v>
      </c>
      <c r="P174" s="50">
        <v>212.06200149999998</v>
      </c>
      <c r="Q174" s="50">
        <v>71.42836345018182</v>
      </c>
      <c r="R174" s="50">
        <v>256</v>
      </c>
      <c r="S174" s="65">
        <f t="shared" si="127"/>
        <v>-16.648000540718257</v>
      </c>
      <c r="T174" s="65">
        <f t="shared" si="128"/>
        <v>-17.163280664062512</v>
      </c>
    </row>
    <row r="175" spans="1:20" ht="31" x14ac:dyDescent="0.35">
      <c r="A175" s="49" t="s">
        <v>65</v>
      </c>
      <c r="B175" s="50">
        <v>6400.5816032288803</v>
      </c>
      <c r="C175" s="50">
        <v>22953.942899999998</v>
      </c>
      <c r="D175" s="50">
        <v>6144.710005550839</v>
      </c>
      <c r="E175" s="50">
        <v>22010.167699999998</v>
      </c>
      <c r="F175" s="50">
        <v>3941.3983217267687</v>
      </c>
      <c r="G175" s="50">
        <v>13993.1487</v>
      </c>
      <c r="H175" s="65">
        <f t="shared" si="122"/>
        <v>4.1640955789109597</v>
      </c>
      <c r="I175" s="65">
        <f t="shared" si="123"/>
        <v>4.2879055392204037</v>
      </c>
      <c r="J175" s="65">
        <f t="shared" si="124"/>
        <v>62.393675562959004</v>
      </c>
      <c r="K175" s="65">
        <f t="shared" si="125"/>
        <v>64.037011198201583</v>
      </c>
      <c r="N175" s="49" t="s">
        <v>65</v>
      </c>
      <c r="O175" s="50">
        <v>60768.30174791663</v>
      </c>
      <c r="P175" s="50">
        <v>216447.82876240605</v>
      </c>
      <c r="Q175" s="50">
        <v>37357.899148890559</v>
      </c>
      <c r="R175" s="50">
        <v>133891.1004</v>
      </c>
      <c r="S175" s="65">
        <f t="shared" si="127"/>
        <v>62.665201021405124</v>
      </c>
      <c r="T175" s="65">
        <f t="shared" si="128"/>
        <v>61.65960852944491</v>
      </c>
    </row>
    <row r="176" spans="1:20" ht="31" x14ac:dyDescent="0.35">
      <c r="A176" s="49" t="s">
        <v>103</v>
      </c>
      <c r="B176" s="76">
        <v>0</v>
      </c>
      <c r="C176" s="76">
        <v>0</v>
      </c>
      <c r="D176" s="76">
        <v>0</v>
      </c>
      <c r="E176" s="76">
        <v>0</v>
      </c>
      <c r="F176" s="76">
        <v>0</v>
      </c>
      <c r="G176" s="76">
        <v>0</v>
      </c>
      <c r="H176" s="65" t="str">
        <f t="shared" si="122"/>
        <v>0.00</v>
      </c>
      <c r="I176" s="65" t="str">
        <f t="shared" si="123"/>
        <v>0.00</v>
      </c>
      <c r="J176" s="65" t="str">
        <f t="shared" si="124"/>
        <v>0.00</v>
      </c>
      <c r="K176" s="65" t="str">
        <f t="shared" si="125"/>
        <v>0.00</v>
      </c>
      <c r="L176" s="76"/>
      <c r="M176" s="76"/>
      <c r="N176" s="49" t="s">
        <v>103</v>
      </c>
      <c r="O176" s="76">
        <v>0</v>
      </c>
      <c r="P176" s="76">
        <v>0</v>
      </c>
      <c r="Q176" s="76">
        <v>0</v>
      </c>
      <c r="R176" s="76">
        <v>0</v>
      </c>
      <c r="S176" s="65" t="str">
        <f t="shared" si="127"/>
        <v>0.00</v>
      </c>
      <c r="T176" s="65" t="str">
        <f t="shared" si="128"/>
        <v>0.00</v>
      </c>
    </row>
    <row r="177" spans="1:20" x14ac:dyDescent="0.35">
      <c r="A177" s="49" t="s">
        <v>104</v>
      </c>
      <c r="B177" s="50">
        <v>2598.541123724935</v>
      </c>
      <c r="C177" s="50">
        <v>9318.9601000000039</v>
      </c>
      <c r="D177" s="50">
        <v>3680.2046695012382</v>
      </c>
      <c r="E177" s="50">
        <v>13182.383200000004</v>
      </c>
      <c r="F177" s="50">
        <v>627.34268758234543</v>
      </c>
      <c r="G177" s="50">
        <v>2227.2551000000039</v>
      </c>
      <c r="H177" s="65">
        <f t="shared" si="122"/>
        <v>-29.391396482383584</v>
      </c>
      <c r="I177" s="65">
        <f t="shared" si="123"/>
        <v>-29.307470746260805</v>
      </c>
      <c r="J177" s="65">
        <f t="shared" si="124"/>
        <v>314.21398147465436</v>
      </c>
      <c r="K177" s="65">
        <f t="shared" si="125"/>
        <v>318.4056015855565</v>
      </c>
      <c r="N177" s="49" t="s">
        <v>104</v>
      </c>
      <c r="O177" s="50">
        <v>30297.721428187568</v>
      </c>
      <c r="P177" s="50">
        <v>107916.06529968977</v>
      </c>
      <c r="Q177" s="50">
        <v>6386.5413373054162</v>
      </c>
      <c r="R177" s="50">
        <v>22889.430800000009</v>
      </c>
      <c r="S177" s="65">
        <f t="shared" ref="S177" si="135">IFERROR(O177/Q177*100-100,"0.00")</f>
        <v>374.39951967758907</v>
      </c>
      <c r="T177" s="65">
        <f t="shared" ref="T177" si="136">IFERROR(P177/R177*100-100,"0.00")</f>
        <v>371.46679287319682</v>
      </c>
    </row>
    <row r="178" spans="1:20" x14ac:dyDescent="0.35">
      <c r="A178" s="47" t="s">
        <v>66</v>
      </c>
      <c r="B178" s="48">
        <f t="shared" ref="B178:G178" si="137">SUM(B179:B180)</f>
        <v>978.08009280603028</v>
      </c>
      <c r="C178" s="48">
        <f t="shared" si="137"/>
        <v>3507.6178999999997</v>
      </c>
      <c r="D178" s="48">
        <f t="shared" si="137"/>
        <v>88.604758957730397</v>
      </c>
      <c r="E178" s="48">
        <f t="shared" si="137"/>
        <v>317.37959999999998</v>
      </c>
      <c r="F178" s="48">
        <f t="shared" si="137"/>
        <v>83.403530021126798</v>
      </c>
      <c r="G178" s="48">
        <f t="shared" si="137"/>
        <v>296.10759999999999</v>
      </c>
      <c r="H178" s="65">
        <f t="shared" si="122"/>
        <v>1003.8685780665926</v>
      </c>
      <c r="I178" s="65">
        <f t="shared" si="123"/>
        <v>1005.1806417299663</v>
      </c>
      <c r="J178" s="65">
        <f t="shared" si="124"/>
        <v>1072.708268532848</v>
      </c>
      <c r="K178" s="65">
        <f t="shared" si="125"/>
        <v>1084.5754381177653</v>
      </c>
      <c r="L178" s="48"/>
      <c r="M178" s="48"/>
      <c r="N178" s="47" t="s">
        <v>66</v>
      </c>
      <c r="O178" s="48">
        <f t="shared" ref="O178:R178" si="138">SUM(O179:O180)</f>
        <v>2266.3670716446209</v>
      </c>
      <c r="P178" s="48">
        <f t="shared" si="138"/>
        <v>8072.4689965999996</v>
      </c>
      <c r="Q178" s="48">
        <f t="shared" si="138"/>
        <v>1286.831520982169</v>
      </c>
      <c r="R178" s="48">
        <f t="shared" si="138"/>
        <v>4612.0175999999992</v>
      </c>
      <c r="S178" s="65">
        <f t="shared" ref="S178:S193" si="139">IFERROR(O178/Q178*100-100,"0.00")</f>
        <v>76.119953132234855</v>
      </c>
      <c r="T178" s="65">
        <f t="shared" ref="T178:T193" si="140">IFERROR(P178/R178*100-100,"0.00")</f>
        <v>75.03118367544829</v>
      </c>
    </row>
    <row r="179" spans="1:20" x14ac:dyDescent="0.35">
      <c r="A179" s="49" t="s">
        <v>67</v>
      </c>
      <c r="B179" s="46">
        <v>959.92368840323627</v>
      </c>
      <c r="C179" s="46">
        <v>3442.5048999999999</v>
      </c>
      <c r="D179" s="46">
        <v>80.022638258593815</v>
      </c>
      <c r="E179" s="46">
        <v>286.63870000000003</v>
      </c>
      <c r="F179" s="46">
        <v>78.643116169763104</v>
      </c>
      <c r="G179" s="46">
        <v>279.20670000000001</v>
      </c>
      <c r="H179" s="65">
        <f t="shared" si="122"/>
        <v>1099.5651596754844</v>
      </c>
      <c r="I179" s="65">
        <f t="shared" si="123"/>
        <v>1100.9909687700926</v>
      </c>
      <c r="J179" s="65">
        <f t="shared" si="124"/>
        <v>1120.6073909013157</v>
      </c>
      <c r="K179" s="65">
        <f t="shared" si="125"/>
        <v>1132.9592735417882</v>
      </c>
      <c r="N179" s="49" t="s">
        <v>67</v>
      </c>
      <c r="O179" s="46">
        <v>2146.9678542317865</v>
      </c>
      <c r="P179" s="46">
        <v>7647.1863966000001</v>
      </c>
      <c r="Q179" s="46">
        <v>1220.5486782640296</v>
      </c>
      <c r="R179" s="46">
        <v>4374.4591999999993</v>
      </c>
      <c r="S179" s="65">
        <f t="shared" si="139"/>
        <v>75.901862208837997</v>
      </c>
      <c r="T179" s="65">
        <f t="shared" si="140"/>
        <v>74.814440985070831</v>
      </c>
    </row>
    <row r="180" spans="1:20" x14ac:dyDescent="0.35">
      <c r="A180" s="49" t="s">
        <v>68</v>
      </c>
      <c r="B180" s="46">
        <v>18.156404402793953</v>
      </c>
      <c r="C180" s="46">
        <v>65.112999999999829</v>
      </c>
      <c r="D180" s="46">
        <v>8.5821206991365866</v>
      </c>
      <c r="E180" s="46">
        <v>30.740899999999954</v>
      </c>
      <c r="F180" s="46">
        <v>4.7604138513636931</v>
      </c>
      <c r="G180" s="46">
        <v>16.900899999999979</v>
      </c>
      <c r="H180" s="65">
        <f t="shared" si="122"/>
        <v>111.56081392120947</v>
      </c>
      <c r="I180" s="65">
        <f t="shared" si="123"/>
        <v>111.81227615326787</v>
      </c>
      <c r="J180" s="65">
        <f t="shared" si="124"/>
        <v>281.40390667069369</v>
      </c>
      <c r="K180" s="65">
        <f t="shared" si="125"/>
        <v>285.26350667715866</v>
      </c>
      <c r="N180" s="49" t="s">
        <v>68</v>
      </c>
      <c r="O180" s="46">
        <v>119.39921741283453</v>
      </c>
      <c r="P180" s="46">
        <v>425.28259999999955</v>
      </c>
      <c r="Q180" s="46">
        <v>66.282842718139293</v>
      </c>
      <c r="R180" s="46">
        <v>237.55839999999981</v>
      </c>
      <c r="S180" s="65">
        <f t="shared" si="139"/>
        <v>80.135933397677206</v>
      </c>
      <c r="T180" s="65">
        <f t="shared" si="140"/>
        <v>79.022337244231267</v>
      </c>
    </row>
    <row r="181" spans="1:20" ht="18" x14ac:dyDescent="0.4">
      <c r="A181" s="43" t="s">
        <v>69</v>
      </c>
      <c r="B181" s="44">
        <f t="shared" ref="B181:G181" si="141">B182+B183+B189</f>
        <v>28619.743002988405</v>
      </c>
      <c r="C181" s="44">
        <f t="shared" si="141"/>
        <v>102636.914491</v>
      </c>
      <c r="D181" s="44">
        <f t="shared" si="141"/>
        <v>25136.210552471777</v>
      </c>
      <c r="E181" s="44">
        <f t="shared" si="141"/>
        <v>90037.155391000008</v>
      </c>
      <c r="F181" s="44">
        <f t="shared" si="141"/>
        <v>29378.236186026097</v>
      </c>
      <c r="G181" s="44">
        <f t="shared" si="141"/>
        <v>104301.56861554641</v>
      </c>
      <c r="H181" s="65">
        <f t="shared" si="122"/>
        <v>13.858622178728012</v>
      </c>
      <c r="I181" s="65">
        <f t="shared" si="123"/>
        <v>13.993955101406328</v>
      </c>
      <c r="J181" s="65">
        <f t="shared" si="124"/>
        <v>-2.5818200188562486</v>
      </c>
      <c r="K181" s="65">
        <f t="shared" si="125"/>
        <v>-1.5960010445118797</v>
      </c>
      <c r="L181" s="44"/>
      <c r="M181" s="44"/>
      <c r="N181" s="43" t="s">
        <v>69</v>
      </c>
      <c r="O181" s="44">
        <f t="shared" ref="O181:R181" si="142">O182+O183+O189</f>
        <v>305349.34098411002</v>
      </c>
      <c r="P181" s="44">
        <f t="shared" si="142"/>
        <v>1087609.8223743443</v>
      </c>
      <c r="Q181" s="44">
        <f t="shared" si="142"/>
        <v>334619.77830709651</v>
      </c>
      <c r="R181" s="44">
        <f t="shared" si="142"/>
        <v>1199280.7773954207</v>
      </c>
      <c r="S181" s="65">
        <f t="shared" si="139"/>
        <v>-8.747372158056848</v>
      </c>
      <c r="T181" s="65">
        <f t="shared" si="140"/>
        <v>-9.3114937824319668</v>
      </c>
    </row>
    <row r="182" spans="1:20" ht="31" x14ac:dyDescent="0.35">
      <c r="A182" s="47" t="s">
        <v>70</v>
      </c>
      <c r="B182" s="48">
        <v>760.54819855046196</v>
      </c>
      <c r="C182" s="48">
        <v>2727.4989999999998</v>
      </c>
      <c r="D182" s="48">
        <v>393.46827267741844</v>
      </c>
      <c r="E182" s="48">
        <v>1409.3916000000002</v>
      </c>
      <c r="F182" s="48">
        <v>102.643703829888</v>
      </c>
      <c r="G182" s="48">
        <v>364.416</v>
      </c>
      <c r="H182" s="65">
        <f t="shared" si="122"/>
        <v>93.293399077691532</v>
      </c>
      <c r="I182" s="65">
        <f t="shared" si="123"/>
        <v>93.523148569921887</v>
      </c>
      <c r="J182" s="65">
        <f t="shared" si="124"/>
        <v>640.95942583182978</v>
      </c>
      <c r="K182" s="65">
        <f t="shared" si="125"/>
        <v>648.45753205128199</v>
      </c>
      <c r="N182" s="47" t="s">
        <v>70</v>
      </c>
      <c r="O182" s="48">
        <v>2790.6816045210226</v>
      </c>
      <c r="P182" s="48">
        <v>9940.0008999999991</v>
      </c>
      <c r="Q182" s="48">
        <v>1174.9438445340372</v>
      </c>
      <c r="R182" s="48">
        <v>4211.0109999999995</v>
      </c>
      <c r="S182" s="65">
        <f t="shared" si="139"/>
        <v>137.51616875168699</v>
      </c>
      <c r="T182" s="65">
        <f t="shared" si="140"/>
        <v>136.0478493169455</v>
      </c>
    </row>
    <row r="183" spans="1:20" ht="31" x14ac:dyDescent="0.35">
      <c r="A183" s="47" t="s">
        <v>71</v>
      </c>
      <c r="B183" s="48">
        <f t="shared" ref="B183:G183" si="143">B184+B188</f>
        <v>6132.5649611373192</v>
      </c>
      <c r="C183" s="48">
        <f t="shared" si="143"/>
        <v>21992.7742</v>
      </c>
      <c r="D183" s="48">
        <f t="shared" si="143"/>
        <v>6125.8798652805144</v>
      </c>
      <c r="E183" s="48">
        <f t="shared" si="143"/>
        <v>21942.718700000001</v>
      </c>
      <c r="F183" s="48">
        <f t="shared" si="143"/>
        <v>3724.0624130508832</v>
      </c>
      <c r="G183" s="48">
        <f t="shared" si="143"/>
        <v>13221.5409</v>
      </c>
      <c r="H183" s="65">
        <f t="shared" si="122"/>
        <v>0.10912874564670005</v>
      </c>
      <c r="I183" s="65">
        <f t="shared" si="123"/>
        <v>0.22811895227914647</v>
      </c>
      <c r="J183" s="65">
        <f t="shared" si="124"/>
        <v>64.674065065233577</v>
      </c>
      <c r="K183" s="65">
        <f t="shared" si="125"/>
        <v>66.340477001436341</v>
      </c>
      <c r="L183" s="48"/>
      <c r="M183" s="48"/>
      <c r="N183" s="47" t="s">
        <v>71</v>
      </c>
      <c r="O183" s="48">
        <f t="shared" ref="O183:R183" si="144">O184+O188</f>
        <v>94671.13204788859</v>
      </c>
      <c r="P183" s="48">
        <f t="shared" si="144"/>
        <v>337204.76611718116</v>
      </c>
      <c r="Q183" s="48">
        <f t="shared" si="144"/>
        <v>49973.281382977526</v>
      </c>
      <c r="R183" s="48">
        <f t="shared" si="144"/>
        <v>179104.76197547099</v>
      </c>
      <c r="S183" s="65">
        <f t="shared" si="139"/>
        <v>89.4434974608983</v>
      </c>
      <c r="T183" s="65">
        <f t="shared" si="140"/>
        <v>88.272362162744997</v>
      </c>
    </row>
    <row r="184" spans="1:20" ht="46.5" x14ac:dyDescent="0.35">
      <c r="A184" s="51" t="s">
        <v>72</v>
      </c>
      <c r="B184" s="52">
        <f t="shared" ref="B184:G184" si="145">SUM(B185:B187)</f>
        <v>1980.2191711952382</v>
      </c>
      <c r="C184" s="52">
        <f t="shared" si="145"/>
        <v>7101.5167999999994</v>
      </c>
      <c r="D184" s="52">
        <f t="shared" si="145"/>
        <v>1929.7295757131237</v>
      </c>
      <c r="E184" s="52">
        <f t="shared" si="145"/>
        <v>6912.2336999999998</v>
      </c>
      <c r="F184" s="52">
        <f t="shared" si="145"/>
        <v>1337.1510409300131</v>
      </c>
      <c r="G184" s="52">
        <f t="shared" si="145"/>
        <v>4747.2880999999998</v>
      </c>
      <c r="H184" s="65">
        <f t="shared" si="122"/>
        <v>2.6164078178392458</v>
      </c>
      <c r="I184" s="65">
        <f t="shared" si="123"/>
        <v>2.7383781888045746</v>
      </c>
      <c r="J184" s="65">
        <f t="shared" si="124"/>
        <v>48.092407707207059</v>
      </c>
      <c r="K184" s="65">
        <f t="shared" si="125"/>
        <v>49.591022293338369</v>
      </c>
      <c r="L184" s="52"/>
      <c r="M184" s="52"/>
      <c r="N184" s="51" t="s">
        <v>72</v>
      </c>
      <c r="O184" s="52">
        <f t="shared" ref="O184:R184" si="146">SUM(O185:O187)</f>
        <v>48369.591148097228</v>
      </c>
      <c r="P184" s="52">
        <f t="shared" si="146"/>
        <v>172285.42975515805</v>
      </c>
      <c r="Q184" s="52">
        <f t="shared" si="146"/>
        <v>19963.589304934303</v>
      </c>
      <c r="R184" s="52">
        <f t="shared" si="146"/>
        <v>71549.712400000004</v>
      </c>
      <c r="S184" s="65">
        <f t="shared" si="139"/>
        <v>142.28905137886176</v>
      </c>
      <c r="T184" s="65">
        <f t="shared" si="140"/>
        <v>140.7912260946531</v>
      </c>
    </row>
    <row r="185" spans="1:20" x14ac:dyDescent="0.35">
      <c r="A185" s="58" t="s">
        <v>73</v>
      </c>
      <c r="B185" s="69">
        <v>737.75876426434422</v>
      </c>
      <c r="C185" s="70">
        <v>2645.7709</v>
      </c>
      <c r="D185" s="69">
        <v>519.99808266954244</v>
      </c>
      <c r="E185" s="70">
        <v>1862.6176</v>
      </c>
      <c r="F185" s="69">
        <v>310.71400263113333</v>
      </c>
      <c r="G185" s="70">
        <v>1103.1281000000001</v>
      </c>
      <c r="H185" s="65">
        <f t="shared" si="122"/>
        <v>41.8772085613993</v>
      </c>
      <c r="I185" s="65">
        <f t="shared" si="123"/>
        <v>42.045844514730248</v>
      </c>
      <c r="J185" s="65">
        <f t="shared" si="124"/>
        <v>137.43981861679421</v>
      </c>
      <c r="K185" s="65">
        <f t="shared" si="125"/>
        <v>139.84258038572307</v>
      </c>
      <c r="N185" s="58" t="s">
        <v>73</v>
      </c>
      <c r="O185" s="69">
        <v>4539.1754680960785</v>
      </c>
      <c r="P185" s="70">
        <v>16167.881052799999</v>
      </c>
      <c r="Q185" s="69">
        <v>6515.3140371339668</v>
      </c>
      <c r="R185" s="70">
        <v>23350.953500000003</v>
      </c>
      <c r="S185" s="65">
        <f t="shared" si="139"/>
        <v>-30.330672593445328</v>
      </c>
      <c r="T185" s="65">
        <f t="shared" si="140"/>
        <v>-30.761366756179797</v>
      </c>
    </row>
    <row r="186" spans="1:20" ht="46.5" x14ac:dyDescent="0.35">
      <c r="A186" s="58" t="s">
        <v>74</v>
      </c>
      <c r="B186" s="69">
        <v>30.9674147810356</v>
      </c>
      <c r="C186" s="70">
        <v>111.0562</v>
      </c>
      <c r="D186" s="69">
        <v>25.728048153515399</v>
      </c>
      <c r="E186" s="70">
        <v>92.1571</v>
      </c>
      <c r="F186" s="69">
        <v>0.22533303439999999</v>
      </c>
      <c r="G186" s="70">
        <v>0.8</v>
      </c>
      <c r="H186" s="65">
        <f t="shared" si="122"/>
        <v>20.364415505823402</v>
      </c>
      <c r="I186" s="65">
        <f t="shared" si="123"/>
        <v>20.507481246697211</v>
      </c>
      <c r="J186" s="65">
        <f t="shared" si="124"/>
        <v>13642.953785490585</v>
      </c>
      <c r="K186" s="65">
        <f t="shared" si="125"/>
        <v>13782.024999999998</v>
      </c>
      <c r="N186" s="58" t="s">
        <v>74</v>
      </c>
      <c r="O186" s="69">
        <v>317.67807817402752</v>
      </c>
      <c r="P186" s="70">
        <v>1131.5229863000002</v>
      </c>
      <c r="Q186" s="69">
        <v>151.68186861486041</v>
      </c>
      <c r="R186" s="70">
        <v>543.62939999999992</v>
      </c>
      <c r="S186" s="65">
        <f t="shared" si="139"/>
        <v>109.43708109283162</v>
      </c>
      <c r="T186" s="65">
        <f t="shared" si="140"/>
        <v>108.14234592536761</v>
      </c>
    </row>
    <row r="187" spans="1:20" ht="46.5" x14ac:dyDescent="0.35">
      <c r="A187" s="58" t="s">
        <v>75</v>
      </c>
      <c r="B187" s="46">
        <v>1211.4929921498585</v>
      </c>
      <c r="C187" s="46">
        <v>4344.6896999999999</v>
      </c>
      <c r="D187" s="46">
        <v>1384.003444890066</v>
      </c>
      <c r="E187" s="46">
        <v>4957.4589999999998</v>
      </c>
      <c r="F187" s="46">
        <v>1026.2117052644799</v>
      </c>
      <c r="G187" s="46">
        <v>3643.36</v>
      </c>
      <c r="H187" s="65">
        <f t="shared" si="122"/>
        <v>-12.464597062755885</v>
      </c>
      <c r="I187" s="65">
        <f t="shared" si="123"/>
        <v>-12.360552048942822</v>
      </c>
      <c r="J187" s="65">
        <f t="shared" si="124"/>
        <v>18.054879508281104</v>
      </c>
      <c r="K187" s="65">
        <f t="shared" si="125"/>
        <v>19.249530653023569</v>
      </c>
      <c r="N187" s="58" t="s">
        <v>75</v>
      </c>
      <c r="O187" s="46">
        <v>43512.737601827124</v>
      </c>
      <c r="P187" s="46">
        <v>154986.02571605807</v>
      </c>
      <c r="Q187" s="46">
        <v>13296.593399185474</v>
      </c>
      <c r="R187" s="46">
        <v>47655.129500000003</v>
      </c>
      <c r="S187" s="65">
        <f t="shared" si="139"/>
        <v>227.24726022300297</v>
      </c>
      <c r="T187" s="65">
        <f t="shared" si="140"/>
        <v>225.22422526636518</v>
      </c>
    </row>
    <row r="188" spans="1:20" ht="46.5" x14ac:dyDescent="0.35">
      <c r="A188" s="51" t="s">
        <v>76</v>
      </c>
      <c r="B188" s="52">
        <v>4152.345789942081</v>
      </c>
      <c r="C188" s="52">
        <v>14891.2574</v>
      </c>
      <c r="D188" s="52">
        <v>4196.1502895673902</v>
      </c>
      <c r="E188" s="52">
        <v>15030.485000000001</v>
      </c>
      <c r="F188" s="52">
        <v>2386.9113721208701</v>
      </c>
      <c r="G188" s="52">
        <v>8474.2528000000002</v>
      </c>
      <c r="H188" s="65">
        <f t="shared" si="122"/>
        <v>-1.0439211325251563</v>
      </c>
      <c r="I188" s="65">
        <f t="shared" si="123"/>
        <v>-0.9263014466931736</v>
      </c>
      <c r="J188" s="65">
        <f t="shared" si="124"/>
        <v>73.963132374393496</v>
      </c>
      <c r="K188" s="65">
        <f t="shared" si="125"/>
        <v>75.723544617408635</v>
      </c>
      <c r="N188" s="51" t="s">
        <v>76</v>
      </c>
      <c r="O188" s="52">
        <v>46301.540899791369</v>
      </c>
      <c r="P188" s="52">
        <v>164919.33636202314</v>
      </c>
      <c r="Q188" s="52">
        <v>30009.692078043227</v>
      </c>
      <c r="R188" s="52">
        <v>107555.049575471</v>
      </c>
      <c r="S188" s="65">
        <f t="shared" si="139"/>
        <v>54.288623753217962</v>
      </c>
      <c r="T188" s="65">
        <f t="shared" si="140"/>
        <v>53.334815067236633</v>
      </c>
    </row>
    <row r="189" spans="1:20" ht="31" x14ac:dyDescent="0.35">
      <c r="A189" s="47" t="s">
        <v>95</v>
      </c>
      <c r="B189" s="48">
        <v>21726.629843300623</v>
      </c>
      <c r="C189" s="48">
        <v>77916.641291000007</v>
      </c>
      <c r="D189" s="48">
        <v>18616.862414513846</v>
      </c>
      <c r="E189" s="48">
        <v>66685.045091000007</v>
      </c>
      <c r="F189" s="48">
        <v>25551.530069145327</v>
      </c>
      <c r="G189" s="48">
        <v>90715.611715546402</v>
      </c>
      <c r="H189" s="65">
        <f t="shared" si="122"/>
        <v>16.704036155750828</v>
      </c>
      <c r="I189" s="65">
        <f t="shared" si="123"/>
        <v>16.842751151585929</v>
      </c>
      <c r="J189" s="65">
        <f t="shared" si="124"/>
        <v>-14.969358842676314</v>
      </c>
      <c r="K189" s="65">
        <f t="shared" si="125"/>
        <v>-14.108895020936046</v>
      </c>
      <c r="N189" s="47" t="s">
        <v>95</v>
      </c>
      <c r="O189" s="48">
        <v>207887.52733170037</v>
      </c>
      <c r="P189" s="48">
        <v>740465.05535716331</v>
      </c>
      <c r="Q189" s="48">
        <v>283471.55307958496</v>
      </c>
      <c r="R189" s="48">
        <v>1015965.0044199498</v>
      </c>
      <c r="S189" s="65">
        <f t="shared" si="139"/>
        <v>-26.663707496132531</v>
      </c>
      <c r="T189" s="65">
        <f t="shared" si="140"/>
        <v>-27.11707075186898</v>
      </c>
    </row>
    <row r="190" spans="1:20" ht="46.5" x14ac:dyDescent="0.35">
      <c r="A190" s="49" t="s">
        <v>77</v>
      </c>
      <c r="B190" s="46">
        <v>4383.2087563699333</v>
      </c>
      <c r="C190" s="46">
        <v>15719.18456</v>
      </c>
      <c r="D190" s="46">
        <v>3731.6420666015288</v>
      </c>
      <c r="E190" s="46">
        <v>13366.63042</v>
      </c>
      <c r="F190" s="46">
        <v>3829.8792285045633</v>
      </c>
      <c r="G190" s="46">
        <v>13597.222400000001</v>
      </c>
      <c r="H190" s="65">
        <f t="shared" si="122"/>
        <v>17.460589149210605</v>
      </c>
      <c r="I190" s="65">
        <f t="shared" si="123"/>
        <v>17.600203387683706</v>
      </c>
      <c r="J190" s="65">
        <f t="shared" si="124"/>
        <v>14.447701738141376</v>
      </c>
      <c r="K190" s="65">
        <f t="shared" si="125"/>
        <v>15.605850206583355</v>
      </c>
      <c r="N190" s="49" t="s">
        <v>77</v>
      </c>
      <c r="O190" s="46">
        <v>45607.144670604204</v>
      </c>
      <c r="P190" s="46">
        <v>162445.99825999999</v>
      </c>
      <c r="Q190" s="46">
        <v>48440.734741655622</v>
      </c>
      <c r="R190" s="46">
        <v>173612.09881999998</v>
      </c>
      <c r="S190" s="65">
        <f t="shared" si="139"/>
        <v>-5.8496017580318238</v>
      </c>
      <c r="T190" s="65">
        <f t="shared" si="140"/>
        <v>-6.4316373316682984</v>
      </c>
    </row>
    <row r="191" spans="1:20" ht="46.5" x14ac:dyDescent="0.35">
      <c r="A191" s="49" t="s">
        <v>96</v>
      </c>
      <c r="B191" s="46">
        <v>54.143801632536011</v>
      </c>
      <c r="C191" s="46">
        <v>194.17200000000003</v>
      </c>
      <c r="D191" s="46">
        <v>259.28999019600599</v>
      </c>
      <c r="E191" s="46">
        <v>928.76899999999989</v>
      </c>
      <c r="F191" s="46">
        <v>913.88938427452592</v>
      </c>
      <c r="G191" s="46">
        <v>3244.5819999999999</v>
      </c>
      <c r="H191" s="65">
        <f t="shared" si="122"/>
        <v>-79.118437394514572</v>
      </c>
      <c r="I191" s="65">
        <f t="shared" si="123"/>
        <v>-79.093617465699211</v>
      </c>
      <c r="J191" s="65">
        <f t="shared" si="124"/>
        <v>-94.075453488770194</v>
      </c>
      <c r="K191" s="65">
        <f t="shared" si="125"/>
        <v>-94.01550030173378</v>
      </c>
      <c r="N191" s="49" t="s">
        <v>96</v>
      </c>
      <c r="O191" s="46">
        <v>1140.870842627379</v>
      </c>
      <c r="P191" s="46">
        <v>4063.6155640715901</v>
      </c>
      <c r="Q191" s="46">
        <v>21387.545984684042</v>
      </c>
      <c r="R191" s="46">
        <v>76653.187999999995</v>
      </c>
      <c r="S191" s="65">
        <f t="shared" si="139"/>
        <v>-94.665723484852478</v>
      </c>
      <c r="T191" s="65">
        <f t="shared" si="140"/>
        <v>-94.698699858286929</v>
      </c>
    </row>
    <row r="192" spans="1:20" ht="31" x14ac:dyDescent="0.35">
      <c r="A192" s="49" t="s">
        <v>78</v>
      </c>
      <c r="B192" s="46">
        <v>6800.7242673025985</v>
      </c>
      <c r="C192" s="46">
        <v>24388.945596999998</v>
      </c>
      <c r="D192" s="46">
        <v>5766.4480285757127</v>
      </c>
      <c r="E192" s="46">
        <v>20655.244597000001</v>
      </c>
      <c r="F192" s="46">
        <v>4318.6539676584962</v>
      </c>
      <c r="G192" s="46">
        <v>15332.519634</v>
      </c>
      <c r="H192" s="65">
        <f t="shared" si="122"/>
        <v>17.936106136767663</v>
      </c>
      <c r="I192" s="65">
        <f t="shared" si="123"/>
        <v>18.076285577089152</v>
      </c>
      <c r="J192" s="65">
        <f t="shared" si="124"/>
        <v>57.473238611655688</v>
      </c>
      <c r="K192" s="65">
        <f t="shared" si="125"/>
        <v>59.06678210225337</v>
      </c>
      <c r="N192" s="49" t="s">
        <v>78</v>
      </c>
      <c r="O192" s="46">
        <v>51178.979388187872</v>
      </c>
      <c r="P192" s="46">
        <v>182292.060963</v>
      </c>
      <c r="Q192" s="46">
        <v>42677.445185885474</v>
      </c>
      <c r="R192" s="46">
        <v>152956.40890900002</v>
      </c>
      <c r="S192" s="65">
        <f t="shared" si="139"/>
        <v>19.92043845472287</v>
      </c>
      <c r="T192" s="65">
        <f t="shared" si="140"/>
        <v>19.179093091452586</v>
      </c>
    </row>
    <row r="193" spans="1:20" x14ac:dyDescent="0.35">
      <c r="A193" s="49" t="s">
        <v>97</v>
      </c>
      <c r="B193" s="46">
        <v>33.177425051408406</v>
      </c>
      <c r="C193" s="46">
        <v>118.98180000000001</v>
      </c>
      <c r="D193" s="46">
        <v>25.441027334646002</v>
      </c>
      <c r="E193" s="46">
        <v>91.129000000000005</v>
      </c>
      <c r="F193" s="46">
        <v>4.7101927513217996</v>
      </c>
      <c r="G193" s="46">
        <v>16.7226</v>
      </c>
      <c r="H193" s="65">
        <f t="shared" si="122"/>
        <v>30.409140381791332</v>
      </c>
      <c r="I193" s="65">
        <f t="shared" si="123"/>
        <v>30.56414533244083</v>
      </c>
      <c r="J193" s="65">
        <f t="shared" si="124"/>
        <v>604.37510316532121</v>
      </c>
      <c r="K193" s="65">
        <f t="shared" si="125"/>
        <v>611.50299594560659</v>
      </c>
      <c r="N193" s="49" t="s">
        <v>97</v>
      </c>
      <c r="O193" s="46">
        <v>1505.5262033666288</v>
      </c>
      <c r="P193" s="46">
        <v>5362.4647800000002</v>
      </c>
      <c r="Q193" s="46">
        <v>132.20795768323387</v>
      </c>
      <c r="R193" s="46">
        <v>473.83470000000005</v>
      </c>
      <c r="S193" s="65">
        <f t="shared" si="139"/>
        <v>1038.7561155538174</v>
      </c>
      <c r="T193" s="65">
        <f t="shared" si="140"/>
        <v>1031.71635171506</v>
      </c>
    </row>
    <row r="194" spans="1:20" x14ac:dyDescent="0.35">
      <c r="A194" s="49" t="s">
        <v>105</v>
      </c>
      <c r="B194" s="76">
        <v>0</v>
      </c>
      <c r="C194" s="76">
        <v>0</v>
      </c>
      <c r="D194" s="76">
        <v>0</v>
      </c>
      <c r="E194" s="76">
        <v>0</v>
      </c>
      <c r="F194" s="76">
        <v>0</v>
      </c>
      <c r="G194" s="76">
        <v>0</v>
      </c>
      <c r="H194" s="65" t="str">
        <f t="shared" si="122"/>
        <v>0.00</v>
      </c>
      <c r="I194" s="65" t="str">
        <f t="shared" si="123"/>
        <v>0.00</v>
      </c>
      <c r="J194" s="65" t="str">
        <f t="shared" si="124"/>
        <v>0.00</v>
      </c>
      <c r="K194" s="65" t="str">
        <f t="shared" si="125"/>
        <v>0.00</v>
      </c>
      <c r="N194" s="49" t="s">
        <v>105</v>
      </c>
      <c r="O194" s="76">
        <v>0</v>
      </c>
      <c r="P194" s="76">
        <v>0</v>
      </c>
      <c r="Q194" s="76">
        <v>0</v>
      </c>
      <c r="R194" s="76">
        <v>0</v>
      </c>
      <c r="S194" s="76">
        <v>0</v>
      </c>
      <c r="T194" s="65" t="str">
        <f t="shared" ref="T194" si="147">IFERROR(P194/R194*100-100,"0.00")</f>
        <v>0.00</v>
      </c>
    </row>
    <row r="195" spans="1:20" ht="31" x14ac:dyDescent="0.35">
      <c r="A195" s="49" t="s">
        <v>106</v>
      </c>
      <c r="B195" s="46">
        <v>10455.375592944141</v>
      </c>
      <c r="C195" s="46">
        <v>37495.357334</v>
      </c>
      <c r="D195" s="46">
        <v>8834.0413018059498</v>
      </c>
      <c r="E195" s="46">
        <v>31643.272074</v>
      </c>
      <c r="F195" s="46">
        <v>16484.397295956416</v>
      </c>
      <c r="G195" s="46">
        <v>58524.565081546403</v>
      </c>
      <c r="H195" s="65">
        <f t="shared" si="122"/>
        <v>18.353256858859595</v>
      </c>
      <c r="I195" s="65">
        <f t="shared" si="123"/>
        <v>18.493932126597045</v>
      </c>
      <c r="J195" s="65">
        <f t="shared" si="124"/>
        <v>-36.574110625756276</v>
      </c>
      <c r="K195" s="65">
        <f t="shared" si="125"/>
        <v>-35.932275136508778</v>
      </c>
      <c r="N195" s="49" t="s">
        <v>106</v>
      </c>
      <c r="O195" s="46">
        <v>108455.00622691425</v>
      </c>
      <c r="P195" s="46">
        <v>386300.91579009162</v>
      </c>
      <c r="Q195" s="46">
        <v>170833.6192096766</v>
      </c>
      <c r="R195" s="46">
        <v>612269.4739909498</v>
      </c>
      <c r="S195" s="65">
        <f t="shared" ref="S195:S204" si="148">IFERROR(O195/Q195*100-100,"0.00")</f>
        <v>-36.514248934924524</v>
      </c>
      <c r="T195" s="65">
        <f t="shared" ref="T195:T204" si="149">IFERROR(P195/R195*100-100,"0.00")</f>
        <v>-36.906716372438055</v>
      </c>
    </row>
    <row r="196" spans="1:20" ht="35.5" x14ac:dyDescent="0.4">
      <c r="A196" s="43" t="s">
        <v>79</v>
      </c>
      <c r="B196" s="44">
        <f t="shared" ref="B196:G196" si="150">B197+B200</f>
        <v>2209.9650975576442</v>
      </c>
      <c r="C196" s="44">
        <f t="shared" si="150"/>
        <v>7925.4380000000001</v>
      </c>
      <c r="D196" s="44">
        <f t="shared" si="150"/>
        <v>4379.8006205438105</v>
      </c>
      <c r="E196" s="44">
        <f t="shared" si="150"/>
        <v>15688.315000000001</v>
      </c>
      <c r="F196" s="44">
        <f t="shared" si="150"/>
        <v>630.64057737393478</v>
      </c>
      <c r="G196" s="44">
        <f t="shared" si="150"/>
        <v>2238.9636</v>
      </c>
      <c r="H196" s="65">
        <f t="shared" si="122"/>
        <v>-49.541878979795939</v>
      </c>
      <c r="I196" s="65">
        <f t="shared" si="123"/>
        <v>-49.481904207048366</v>
      </c>
      <c r="J196" s="65">
        <f t="shared" si="124"/>
        <v>250.43179535960275</v>
      </c>
      <c r="K196" s="65">
        <f t="shared" si="125"/>
        <v>253.97797445210813</v>
      </c>
      <c r="L196" s="44"/>
      <c r="M196" s="44"/>
      <c r="N196" s="43" t="s">
        <v>79</v>
      </c>
      <c r="O196" s="44">
        <f t="shared" ref="O196:R196" si="151">O197+O200</f>
        <v>34407.102304706525</v>
      </c>
      <c r="P196" s="44">
        <f t="shared" si="151"/>
        <v>122553.08069580911</v>
      </c>
      <c r="Q196" s="44">
        <f t="shared" si="151"/>
        <v>3202.0395047275779</v>
      </c>
      <c r="R196" s="44">
        <f t="shared" si="151"/>
        <v>11476.143</v>
      </c>
      <c r="S196" s="65">
        <f t="shared" si="148"/>
        <v>974.53709593235635</v>
      </c>
      <c r="T196" s="65">
        <f t="shared" si="149"/>
        <v>967.89433258028521</v>
      </c>
    </row>
    <row r="197" spans="1:20" ht="31" x14ac:dyDescent="0.35">
      <c r="A197" s="47" t="s">
        <v>80</v>
      </c>
      <c r="B197" s="48">
        <f t="shared" ref="B197:G197" si="152">SUM(B198:B199)</f>
        <v>550.01694738146807</v>
      </c>
      <c r="C197" s="48">
        <f t="shared" si="152"/>
        <v>1972.4860000000001</v>
      </c>
      <c r="D197" s="48">
        <f t="shared" si="152"/>
        <v>686.45938142119803</v>
      </c>
      <c r="E197" s="48">
        <f t="shared" si="152"/>
        <v>2458.877</v>
      </c>
      <c r="F197" s="48">
        <f t="shared" si="152"/>
        <v>0</v>
      </c>
      <c r="G197" s="48">
        <f t="shared" si="152"/>
        <v>0</v>
      </c>
      <c r="H197" s="65">
        <f t="shared" si="122"/>
        <v>-19.876257464389084</v>
      </c>
      <c r="I197" s="65">
        <f t="shared" si="123"/>
        <v>-19.781021986866349</v>
      </c>
      <c r="J197" s="65">
        <v>100</v>
      </c>
      <c r="K197" s="65">
        <v>100</v>
      </c>
      <c r="L197" s="48"/>
      <c r="M197" s="48"/>
      <c r="N197" s="47" t="s">
        <v>80</v>
      </c>
      <c r="O197" s="48">
        <f t="shared" ref="O197:R197" si="153">SUM(O198:O199)</f>
        <v>6943.1464877483486</v>
      </c>
      <c r="P197" s="48">
        <f t="shared" si="153"/>
        <v>24730.475244916288</v>
      </c>
      <c r="Q197" s="48">
        <f t="shared" si="153"/>
        <v>0</v>
      </c>
      <c r="R197" s="48">
        <f t="shared" si="153"/>
        <v>0</v>
      </c>
      <c r="S197" s="65">
        <v>100</v>
      </c>
      <c r="T197" s="65">
        <v>100</v>
      </c>
    </row>
    <row r="198" spans="1:20" x14ac:dyDescent="0.35">
      <c r="A198" s="49" t="s">
        <v>81</v>
      </c>
      <c r="B198" s="46">
        <v>550.01694738146807</v>
      </c>
      <c r="C198" s="46">
        <v>1972.4860000000001</v>
      </c>
      <c r="D198" s="46">
        <v>686.45938142119803</v>
      </c>
      <c r="E198" s="46">
        <v>2458.877</v>
      </c>
      <c r="F198" s="46">
        <v>0</v>
      </c>
      <c r="G198" s="46">
        <v>0</v>
      </c>
      <c r="H198" s="65">
        <f t="shared" si="122"/>
        <v>-19.876257464389084</v>
      </c>
      <c r="I198" s="65">
        <f t="shared" si="123"/>
        <v>-19.781021986866349</v>
      </c>
      <c r="J198" s="65">
        <v>100</v>
      </c>
      <c r="K198" s="65">
        <v>100</v>
      </c>
      <c r="N198" s="49" t="s">
        <v>81</v>
      </c>
      <c r="O198" s="46">
        <v>6943.1464877483486</v>
      </c>
      <c r="P198" s="46">
        <v>24730.475244916288</v>
      </c>
      <c r="Q198" s="46">
        <v>0</v>
      </c>
      <c r="R198" s="46">
        <v>0</v>
      </c>
      <c r="S198" s="65">
        <v>100</v>
      </c>
      <c r="T198" s="65">
        <v>100</v>
      </c>
    </row>
    <row r="199" spans="1:20" x14ac:dyDescent="0.35">
      <c r="A199" s="49" t="s">
        <v>82</v>
      </c>
      <c r="B199" s="46">
        <v>0</v>
      </c>
      <c r="C199" s="46">
        <v>0</v>
      </c>
      <c r="D199" s="46">
        <v>0</v>
      </c>
      <c r="E199" s="46">
        <v>0</v>
      </c>
      <c r="F199" s="46">
        <v>0</v>
      </c>
      <c r="G199" s="46">
        <v>0</v>
      </c>
      <c r="H199" s="65" t="str">
        <f t="shared" si="122"/>
        <v>0.00</v>
      </c>
      <c r="I199" s="65" t="str">
        <f t="shared" si="123"/>
        <v>0.00</v>
      </c>
      <c r="J199" s="65" t="str">
        <f t="shared" si="124"/>
        <v>0.00</v>
      </c>
      <c r="K199" s="65" t="str">
        <f t="shared" si="125"/>
        <v>0.00</v>
      </c>
      <c r="N199" s="49" t="s">
        <v>82</v>
      </c>
      <c r="O199" s="46">
        <v>0</v>
      </c>
      <c r="P199" s="46">
        <v>0</v>
      </c>
      <c r="Q199" s="46">
        <v>0</v>
      </c>
      <c r="R199" s="46">
        <v>0</v>
      </c>
      <c r="S199" s="65">
        <v>100</v>
      </c>
      <c r="T199" s="65">
        <v>100</v>
      </c>
    </row>
    <row r="200" spans="1:20" ht="31" x14ac:dyDescent="0.35">
      <c r="A200" s="47" t="s">
        <v>83</v>
      </c>
      <c r="B200" s="48">
        <v>1659.9481501761761</v>
      </c>
      <c r="C200" s="48">
        <v>5952.9520000000002</v>
      </c>
      <c r="D200" s="48">
        <v>3693.341239122612</v>
      </c>
      <c r="E200" s="48">
        <v>13229.438</v>
      </c>
      <c r="F200" s="48">
        <v>630.64057737393478</v>
      </c>
      <c r="G200" s="48">
        <v>2238.9636</v>
      </c>
      <c r="H200" s="65">
        <f t="shared" si="122"/>
        <v>-55.0556517065693</v>
      </c>
      <c r="I200" s="65">
        <f t="shared" si="123"/>
        <v>-55.002230631414577</v>
      </c>
      <c r="J200" s="65">
        <f t="shared" si="124"/>
        <v>163.21619789966661</v>
      </c>
      <c r="K200" s="65">
        <f t="shared" si="125"/>
        <v>165.87980260152506</v>
      </c>
      <c r="N200" s="47" t="s">
        <v>83</v>
      </c>
      <c r="O200" s="48">
        <v>27463.95581695818</v>
      </c>
      <c r="P200" s="48">
        <v>97822.605450892821</v>
      </c>
      <c r="Q200" s="48">
        <v>3202.0395047275779</v>
      </c>
      <c r="R200" s="48">
        <v>11476.143</v>
      </c>
      <c r="S200" s="65">
        <f t="shared" si="148"/>
        <v>757.70196702475573</v>
      </c>
      <c r="T200" s="65">
        <f t="shared" si="149"/>
        <v>752.39967339978955</v>
      </c>
    </row>
    <row r="201" spans="1:20" ht="18" x14ac:dyDescent="0.4">
      <c r="A201" s="43" t="s">
        <v>84</v>
      </c>
      <c r="B201" s="44">
        <f t="shared" ref="B201:G201" si="154">SUM(B202+B203+B204)</f>
        <v>15756.446833703247</v>
      </c>
      <c r="C201" s="44">
        <f t="shared" si="154"/>
        <v>56506.205739999998</v>
      </c>
      <c r="D201" s="44">
        <f t="shared" si="154"/>
        <v>11700.298805964696</v>
      </c>
      <c r="E201" s="44">
        <f t="shared" si="154"/>
        <v>41910.120839999996</v>
      </c>
      <c r="F201" s="44">
        <f t="shared" si="154"/>
        <v>19344.629764170051</v>
      </c>
      <c r="G201" s="44">
        <f t="shared" si="154"/>
        <v>68679.250037810009</v>
      </c>
      <c r="H201" s="65">
        <f t="shared" si="122"/>
        <v>34.667046500306185</v>
      </c>
      <c r="I201" s="65">
        <f t="shared" si="123"/>
        <v>34.827112419273107</v>
      </c>
      <c r="J201" s="65">
        <f t="shared" si="124"/>
        <v>-18.548728893808061</v>
      </c>
      <c r="K201" s="65">
        <f t="shared" si="125"/>
        <v>-17.724486349382644</v>
      </c>
      <c r="L201" s="44"/>
      <c r="M201" s="44"/>
      <c r="N201" s="43" t="s">
        <v>84</v>
      </c>
      <c r="O201" s="44">
        <f t="shared" ref="O201:R201" si="155">SUM(O202+O203+O204)</f>
        <v>188162.29061178066</v>
      </c>
      <c r="P201" s="44">
        <f t="shared" si="155"/>
        <v>670206.63876421517</v>
      </c>
      <c r="Q201" s="44">
        <f t="shared" si="155"/>
        <v>179978.43135271562</v>
      </c>
      <c r="R201" s="44">
        <f t="shared" si="155"/>
        <v>645044.57614278316</v>
      </c>
      <c r="S201" s="65">
        <f t="shared" si="148"/>
        <v>4.5471333412316426</v>
      </c>
      <c r="T201" s="65">
        <f t="shared" si="149"/>
        <v>3.9008253928581667</v>
      </c>
    </row>
    <row r="202" spans="1:20" x14ac:dyDescent="0.35">
      <c r="A202" s="45" t="s">
        <v>85</v>
      </c>
      <c r="B202" s="46">
        <v>4367.7798530849132</v>
      </c>
      <c r="C202" s="46">
        <v>15663.852999999999</v>
      </c>
      <c r="D202" s="46">
        <v>4775.8808915515692</v>
      </c>
      <c r="E202" s="46">
        <v>17107.062699999999</v>
      </c>
      <c r="F202" s="46">
        <v>5287.0394607269054</v>
      </c>
      <c r="G202" s="46">
        <v>18770.5792</v>
      </c>
      <c r="H202" s="65">
        <f t="shared" si="122"/>
        <v>-8.5450422180456371</v>
      </c>
      <c r="I202" s="65">
        <f t="shared" si="123"/>
        <v>-8.4363384019163021</v>
      </c>
      <c r="J202" s="65">
        <f t="shared" si="124"/>
        <v>-17.387038898998583</v>
      </c>
      <c r="K202" s="65">
        <f t="shared" si="125"/>
        <v>-16.551040683923063</v>
      </c>
      <c r="N202" s="45" t="s">
        <v>85</v>
      </c>
      <c r="O202" s="46">
        <v>48953.205004185053</v>
      </c>
      <c r="P202" s="46">
        <v>174364.17720000001</v>
      </c>
      <c r="Q202" s="46">
        <v>50511.375554076352</v>
      </c>
      <c r="R202" s="46">
        <v>181033.2971</v>
      </c>
      <c r="S202" s="65">
        <f t="shared" si="148"/>
        <v>-3.084791361944113</v>
      </c>
      <c r="T202" s="65">
        <f t="shared" si="149"/>
        <v>-3.6839189291879677</v>
      </c>
    </row>
    <row r="203" spans="1:20" x14ac:dyDescent="0.35">
      <c r="A203" s="45" t="s">
        <v>86</v>
      </c>
      <c r="B203" s="46">
        <v>3519.9354680900201</v>
      </c>
      <c r="C203" s="46">
        <v>12623.29</v>
      </c>
      <c r="D203" s="46">
        <v>534.10671511478824</v>
      </c>
      <c r="E203" s="46">
        <v>1913.1543000000001</v>
      </c>
      <c r="F203" s="46">
        <v>0</v>
      </c>
      <c r="G203" s="46">
        <v>0</v>
      </c>
      <c r="H203" s="65">
        <f t="shared" si="122"/>
        <v>559.03224364695143</v>
      </c>
      <c r="I203" s="65">
        <f t="shared" si="123"/>
        <v>559.81557263833861</v>
      </c>
      <c r="J203" s="65">
        <v>100</v>
      </c>
      <c r="K203" s="65">
        <v>100</v>
      </c>
      <c r="N203" s="45" t="s">
        <v>86</v>
      </c>
      <c r="O203" s="46">
        <v>4174.0070215351643</v>
      </c>
      <c r="P203" s="46">
        <v>14867.204300000001</v>
      </c>
      <c r="Q203" s="46">
        <v>0</v>
      </c>
      <c r="R203" s="46">
        <v>0</v>
      </c>
      <c r="S203" s="65">
        <v>100</v>
      </c>
      <c r="T203" s="65">
        <v>100</v>
      </c>
    </row>
    <row r="204" spans="1:20" x14ac:dyDescent="0.35">
      <c r="A204" s="59" t="s">
        <v>87</v>
      </c>
      <c r="B204" s="73">
        <v>7868.731512528313</v>
      </c>
      <c r="C204" s="60">
        <v>28219.062739999998</v>
      </c>
      <c r="D204" s="60">
        <v>6390.3111992983395</v>
      </c>
      <c r="E204" s="60">
        <v>22889.903839999999</v>
      </c>
      <c r="F204" s="60">
        <v>14057.590303443147</v>
      </c>
      <c r="G204" s="60">
        <v>49908.670837810001</v>
      </c>
      <c r="H204" s="66">
        <f t="shared" si="122"/>
        <v>23.135341411734458</v>
      </c>
      <c r="I204" s="66">
        <f t="shared" si="123"/>
        <v>23.281700688874537</v>
      </c>
      <c r="J204" s="66">
        <f t="shared" si="124"/>
        <v>-44.025033148099268</v>
      </c>
      <c r="K204" s="66">
        <f t="shared" si="125"/>
        <v>-43.458596940590745</v>
      </c>
      <c r="N204" s="59" t="s">
        <v>87</v>
      </c>
      <c r="O204" s="73">
        <v>135035.07858606044</v>
      </c>
      <c r="P204" s="60">
        <v>480975.25726421509</v>
      </c>
      <c r="Q204" s="60">
        <v>129467.05579863927</v>
      </c>
      <c r="R204" s="60">
        <v>464011.27904278319</v>
      </c>
      <c r="S204" s="66">
        <f t="shared" si="148"/>
        <v>4.3007255807849134</v>
      </c>
      <c r="T204" s="66">
        <f t="shared" si="149"/>
        <v>3.6559409194593826</v>
      </c>
    </row>
    <row r="205" spans="1:20" x14ac:dyDescent="0.35">
      <c r="A205" s="56" t="s">
        <v>88</v>
      </c>
      <c r="B205" s="56"/>
      <c r="C205" s="56"/>
      <c r="D205" s="56"/>
      <c r="E205" s="56"/>
      <c r="F205" s="56"/>
      <c r="G205" s="56"/>
      <c r="H205" s="56"/>
      <c r="I205" s="56"/>
      <c r="K205" s="56"/>
      <c r="N205" s="56" t="s">
        <v>88</v>
      </c>
      <c r="O205" s="56"/>
      <c r="P205" s="56"/>
      <c r="Q205" s="56"/>
      <c r="R205" s="56"/>
      <c r="S205" s="56"/>
      <c r="T205" s="56"/>
    </row>
    <row r="206" spans="1:20" x14ac:dyDescent="0.35">
      <c r="A206" s="64" t="s">
        <v>99</v>
      </c>
      <c r="B206" s="56"/>
      <c r="C206" s="56"/>
      <c r="D206" s="56"/>
      <c r="E206" s="56"/>
      <c r="F206" s="56"/>
      <c r="G206" s="56"/>
      <c r="H206" s="56"/>
      <c r="I206" s="56"/>
      <c r="J206" s="56"/>
      <c r="K206" s="56"/>
      <c r="N206" s="64" t="s">
        <v>99</v>
      </c>
      <c r="O206" s="56"/>
      <c r="P206" s="56"/>
      <c r="Q206" s="56"/>
      <c r="R206" s="56"/>
      <c r="S206" s="56"/>
      <c r="T206" s="56"/>
    </row>
    <row r="207" spans="1:20" x14ac:dyDescent="0.35">
      <c r="A207" s="62"/>
      <c r="B207" s="62"/>
      <c r="C207" s="62"/>
      <c r="D207" s="62"/>
      <c r="E207" s="62"/>
      <c r="F207" s="62"/>
      <c r="G207" s="62"/>
      <c r="H207" s="62"/>
      <c r="I207" s="62"/>
      <c r="J207" s="62"/>
      <c r="K207" s="62"/>
      <c r="N207" s="62"/>
      <c r="O207" s="62"/>
      <c r="P207" s="62"/>
      <c r="Q207" s="62"/>
      <c r="R207" s="62"/>
      <c r="S207" s="62"/>
      <c r="T207" s="62"/>
    </row>
    <row r="208" spans="1:20" x14ac:dyDescent="0.35">
      <c r="A208" s="62"/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N208" s="62"/>
      <c r="O208" s="62"/>
      <c r="P208" s="62"/>
      <c r="Q208" s="62"/>
      <c r="R208" s="62"/>
      <c r="S208" s="62"/>
      <c r="T208" s="62"/>
    </row>
    <row r="209" spans="1:20" x14ac:dyDescent="0.35">
      <c r="A209" s="62"/>
      <c r="B209" s="62"/>
      <c r="C209" s="62"/>
      <c r="D209" s="62"/>
      <c r="E209" s="62"/>
      <c r="F209" s="62"/>
      <c r="G209" s="62"/>
      <c r="H209" s="62"/>
      <c r="I209" s="62"/>
      <c r="J209" s="62"/>
      <c r="K209" s="62"/>
      <c r="N209" s="62"/>
      <c r="O209" s="62"/>
      <c r="P209" s="62"/>
      <c r="Q209" s="62"/>
      <c r="R209" s="62"/>
      <c r="S209" s="62"/>
      <c r="T209" s="62"/>
    </row>
    <row r="210" spans="1:20" x14ac:dyDescent="0.35">
      <c r="A210" s="62"/>
      <c r="B210" s="62"/>
      <c r="C210" s="62"/>
      <c r="D210" s="62"/>
      <c r="E210" s="62"/>
      <c r="F210" s="62"/>
      <c r="G210" s="62"/>
      <c r="H210" s="62"/>
      <c r="I210" s="62"/>
      <c r="J210" s="62"/>
      <c r="K210" s="62"/>
      <c r="N210" s="62"/>
      <c r="O210" s="62"/>
      <c r="P210" s="62"/>
      <c r="Q210" s="62"/>
      <c r="R210" s="62"/>
      <c r="S210" s="62"/>
      <c r="T210" s="62"/>
    </row>
    <row r="211" spans="1:20" x14ac:dyDescent="0.35">
      <c r="A211" s="62"/>
      <c r="B211" s="62"/>
      <c r="C211" s="62"/>
      <c r="D211" s="62"/>
      <c r="E211" s="62"/>
      <c r="F211" s="62"/>
      <c r="G211" s="62"/>
      <c r="H211" s="62"/>
      <c r="I211" s="62"/>
      <c r="J211" s="62"/>
      <c r="K211" s="62"/>
      <c r="N211" s="62"/>
      <c r="O211" s="62"/>
      <c r="P211" s="62"/>
      <c r="Q211" s="62"/>
      <c r="R211" s="62"/>
      <c r="S211" s="62"/>
      <c r="T211" s="62"/>
    </row>
    <row r="212" spans="1:20" x14ac:dyDescent="0.35">
      <c r="A212" s="62"/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N212" s="62"/>
      <c r="O212" s="62"/>
      <c r="P212" s="62"/>
      <c r="Q212" s="62"/>
      <c r="R212" s="62"/>
      <c r="S212" s="62"/>
      <c r="T212" s="62"/>
    </row>
    <row r="213" spans="1:20" x14ac:dyDescent="0.35">
      <c r="A213" s="62"/>
      <c r="B213" s="62"/>
      <c r="C213" s="62"/>
      <c r="D213" s="62"/>
      <c r="E213" s="62"/>
      <c r="F213" s="62"/>
      <c r="G213" s="62"/>
      <c r="H213" s="62"/>
      <c r="I213" s="62"/>
      <c r="J213" s="62"/>
      <c r="K213" s="62"/>
      <c r="N213" s="62"/>
      <c r="O213" s="62"/>
      <c r="P213" s="62"/>
      <c r="Q213" s="62"/>
      <c r="R213" s="62"/>
      <c r="S213" s="62"/>
      <c r="T213" s="62"/>
    </row>
    <row r="214" spans="1:20" x14ac:dyDescent="0.35">
      <c r="A214" s="62"/>
      <c r="B214" s="62"/>
      <c r="C214" s="62"/>
      <c r="D214" s="62"/>
      <c r="E214" s="62"/>
      <c r="F214" s="62"/>
      <c r="G214" s="62"/>
      <c r="H214" s="62"/>
      <c r="I214" s="62"/>
      <c r="J214" s="62"/>
      <c r="K214" s="62"/>
      <c r="N214" s="62"/>
      <c r="O214" s="62"/>
      <c r="P214" s="62"/>
      <c r="Q214" s="62"/>
      <c r="R214" s="62"/>
      <c r="S214" s="62"/>
      <c r="T214" s="62"/>
    </row>
    <row r="215" spans="1:20" x14ac:dyDescent="0.35">
      <c r="A215" s="62"/>
      <c r="B215" s="62"/>
      <c r="C215" s="62"/>
      <c r="D215" s="62"/>
      <c r="E215" s="62"/>
      <c r="F215" s="62"/>
      <c r="G215" s="62"/>
      <c r="H215" s="62"/>
      <c r="I215" s="62"/>
      <c r="J215" s="62"/>
      <c r="K215" s="62"/>
      <c r="N215" s="62"/>
      <c r="O215" s="62"/>
      <c r="P215" s="62"/>
      <c r="Q215" s="62"/>
      <c r="R215" s="62"/>
      <c r="S215" s="62"/>
      <c r="T215" s="62"/>
    </row>
    <row r="216" spans="1:20" x14ac:dyDescent="0.35">
      <c r="A216" s="62"/>
      <c r="B216" s="62"/>
      <c r="C216" s="62"/>
      <c r="D216" s="62"/>
      <c r="E216" s="62"/>
      <c r="F216" s="62"/>
      <c r="G216" s="62"/>
      <c r="H216" s="62"/>
      <c r="I216" s="62"/>
      <c r="J216" s="62"/>
      <c r="K216" s="62"/>
      <c r="N216" s="62"/>
      <c r="O216" s="62"/>
      <c r="P216" s="62"/>
      <c r="Q216" s="62"/>
      <c r="R216" s="62"/>
      <c r="S216" s="62"/>
      <c r="T216" s="62"/>
    </row>
    <row r="217" spans="1:20" x14ac:dyDescent="0.35">
      <c r="A217" s="62"/>
      <c r="B217" s="62"/>
      <c r="C217" s="62"/>
      <c r="D217" s="62"/>
      <c r="E217" s="62"/>
      <c r="F217" s="62"/>
      <c r="G217" s="62"/>
      <c r="H217" s="62"/>
      <c r="I217" s="62"/>
      <c r="J217" s="62"/>
      <c r="K217" s="62"/>
      <c r="N217" s="62"/>
      <c r="O217" s="62"/>
      <c r="P217" s="62"/>
      <c r="Q217" s="62"/>
      <c r="R217" s="62"/>
      <c r="S217" s="62"/>
      <c r="T217" s="62"/>
    </row>
    <row r="218" spans="1:20" x14ac:dyDescent="0.35">
      <c r="A218" s="62"/>
      <c r="B218" s="62"/>
      <c r="C218" s="62"/>
      <c r="D218" s="62"/>
      <c r="E218" s="62"/>
      <c r="F218" s="62"/>
      <c r="G218" s="62"/>
      <c r="H218" s="62"/>
      <c r="I218" s="62"/>
      <c r="J218" s="62"/>
      <c r="K218" s="62"/>
      <c r="N218" s="62"/>
      <c r="O218" s="62"/>
      <c r="P218" s="62"/>
      <c r="Q218" s="62"/>
      <c r="R218" s="62"/>
      <c r="S218" s="62"/>
      <c r="T218" s="62"/>
    </row>
    <row r="219" spans="1:20" x14ac:dyDescent="0.35">
      <c r="A219" s="62"/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N219" s="62"/>
      <c r="O219" s="62"/>
      <c r="P219" s="62"/>
      <c r="Q219" s="62"/>
      <c r="R219" s="62"/>
      <c r="S219" s="62"/>
      <c r="T219" s="62"/>
    </row>
    <row r="220" spans="1:20" x14ac:dyDescent="0.35">
      <c r="A220" s="62"/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N220" s="62"/>
      <c r="O220" s="62"/>
      <c r="P220" s="62"/>
      <c r="Q220" s="62"/>
      <c r="R220" s="62"/>
      <c r="S220" s="62"/>
      <c r="T220" s="62"/>
    </row>
    <row r="221" spans="1:20" x14ac:dyDescent="0.35">
      <c r="A221" s="62"/>
      <c r="B221" s="62"/>
      <c r="C221" s="62"/>
      <c r="D221" s="62"/>
      <c r="E221" s="62"/>
      <c r="F221" s="62"/>
      <c r="G221" s="62"/>
      <c r="H221" s="62"/>
      <c r="I221" s="62"/>
      <c r="J221" s="62"/>
      <c r="K221" s="62"/>
      <c r="N221" s="62"/>
      <c r="O221" s="62"/>
      <c r="P221" s="62"/>
      <c r="Q221" s="62"/>
      <c r="R221" s="62"/>
      <c r="S221" s="62"/>
      <c r="T221" s="62"/>
    </row>
    <row r="222" spans="1:20" x14ac:dyDescent="0.35">
      <c r="A222" s="62"/>
      <c r="B222" s="62"/>
      <c r="C222" s="62"/>
      <c r="D222" s="62"/>
      <c r="E222" s="62"/>
      <c r="F222" s="62"/>
      <c r="G222" s="62"/>
      <c r="H222" s="62"/>
      <c r="I222" s="62"/>
      <c r="J222" s="62"/>
      <c r="K222" s="62"/>
      <c r="N222" s="62"/>
      <c r="O222" s="62"/>
      <c r="P222" s="62"/>
      <c r="Q222" s="62"/>
      <c r="R222" s="62"/>
      <c r="S222" s="62"/>
      <c r="T222" s="62"/>
    </row>
    <row r="223" spans="1:20" x14ac:dyDescent="0.35">
      <c r="A223" s="62"/>
      <c r="B223" s="62"/>
      <c r="C223" s="62"/>
      <c r="D223" s="62"/>
      <c r="E223" s="62"/>
      <c r="F223" s="62"/>
      <c r="G223" s="62"/>
      <c r="H223" s="62"/>
      <c r="I223" s="62"/>
      <c r="J223" s="62"/>
      <c r="K223" s="62"/>
      <c r="N223" s="62"/>
      <c r="O223" s="62"/>
      <c r="P223" s="62"/>
      <c r="Q223" s="62"/>
      <c r="R223" s="62"/>
      <c r="S223" s="62"/>
      <c r="T223" s="62"/>
    </row>
    <row r="224" spans="1:20" x14ac:dyDescent="0.35">
      <c r="A224" s="62"/>
      <c r="B224" s="62"/>
      <c r="C224" s="62"/>
      <c r="D224" s="62"/>
      <c r="E224" s="62"/>
      <c r="F224" s="62"/>
      <c r="G224" s="62"/>
      <c r="H224" s="62"/>
      <c r="I224" s="62"/>
      <c r="J224" s="62"/>
      <c r="K224" s="62"/>
      <c r="N224" s="62"/>
      <c r="O224" s="62"/>
      <c r="P224" s="62"/>
      <c r="Q224" s="62"/>
      <c r="R224" s="62"/>
      <c r="S224" s="62"/>
      <c r="T224" s="62"/>
    </row>
    <row r="225" spans="1:20" x14ac:dyDescent="0.35">
      <c r="A225" s="62"/>
      <c r="B225" s="62"/>
      <c r="C225" s="62"/>
      <c r="D225" s="62"/>
      <c r="E225" s="62"/>
      <c r="F225" s="62"/>
      <c r="G225" s="62"/>
      <c r="H225" s="62"/>
      <c r="I225" s="62"/>
      <c r="J225" s="62"/>
      <c r="K225" s="62"/>
      <c r="N225" s="62"/>
      <c r="O225" s="62"/>
      <c r="P225" s="62"/>
      <c r="Q225" s="62"/>
      <c r="R225" s="62"/>
      <c r="S225" s="62"/>
      <c r="T225" s="62"/>
    </row>
    <row r="226" spans="1:20" x14ac:dyDescent="0.35">
      <c r="A226" s="62"/>
      <c r="B226" s="62"/>
      <c r="C226" s="62"/>
      <c r="D226" s="62"/>
      <c r="E226" s="62"/>
      <c r="F226" s="62"/>
      <c r="G226" s="62"/>
      <c r="H226" s="62"/>
      <c r="I226" s="62"/>
      <c r="J226" s="62"/>
      <c r="K226" s="62"/>
      <c r="N226" s="62"/>
      <c r="O226" s="62"/>
      <c r="P226" s="62"/>
      <c r="Q226" s="62"/>
      <c r="R226" s="62"/>
      <c r="S226" s="62"/>
      <c r="T226" s="62"/>
    </row>
    <row r="227" spans="1:20" x14ac:dyDescent="0.35">
      <c r="A227" s="62"/>
      <c r="B227" s="62"/>
      <c r="C227" s="62"/>
      <c r="D227" s="62"/>
      <c r="E227" s="62"/>
      <c r="F227" s="62"/>
      <c r="G227" s="62"/>
      <c r="H227" s="62"/>
      <c r="I227" s="62"/>
      <c r="J227" s="62"/>
      <c r="K227" s="62"/>
      <c r="N227" s="62"/>
      <c r="O227" s="62"/>
      <c r="P227" s="62"/>
      <c r="Q227" s="62"/>
      <c r="R227" s="62"/>
      <c r="S227" s="62"/>
      <c r="T227" s="62"/>
    </row>
    <row r="228" spans="1:20" x14ac:dyDescent="0.35">
      <c r="A228" s="62"/>
      <c r="B228" s="62"/>
      <c r="C228" s="62"/>
      <c r="D228" s="62"/>
      <c r="E228" s="62"/>
      <c r="F228" s="62"/>
      <c r="G228" s="62"/>
      <c r="H228" s="62"/>
      <c r="I228" s="62"/>
      <c r="J228" s="62"/>
      <c r="K228" s="62"/>
      <c r="N228" s="62"/>
      <c r="O228" s="62"/>
      <c r="P228" s="62"/>
      <c r="Q228" s="62"/>
      <c r="R228" s="62"/>
      <c r="S228" s="62"/>
      <c r="T228" s="62"/>
    </row>
    <row r="229" spans="1:20" x14ac:dyDescent="0.35">
      <c r="A229" s="62"/>
      <c r="B229" s="62"/>
      <c r="C229" s="62"/>
      <c r="D229" s="62"/>
      <c r="E229" s="62"/>
      <c r="F229" s="62"/>
      <c r="G229" s="62"/>
      <c r="H229" s="62"/>
      <c r="I229" s="62"/>
      <c r="J229" s="62"/>
      <c r="K229" s="62"/>
      <c r="N229" s="62"/>
      <c r="O229" s="62"/>
      <c r="P229" s="62"/>
      <c r="Q229" s="62"/>
      <c r="R229" s="62"/>
      <c r="S229" s="62"/>
      <c r="T229" s="62"/>
    </row>
    <row r="230" spans="1:20" x14ac:dyDescent="0.35">
      <c r="A230" s="62"/>
      <c r="B230" s="62"/>
      <c r="C230" s="62"/>
      <c r="D230" s="62"/>
      <c r="E230" s="62"/>
      <c r="F230" s="62"/>
      <c r="G230" s="62"/>
      <c r="H230" s="62"/>
      <c r="I230" s="62"/>
      <c r="J230" s="62"/>
      <c r="K230" s="62"/>
      <c r="N230" s="62"/>
      <c r="O230" s="62"/>
      <c r="P230" s="62"/>
      <c r="Q230" s="62"/>
      <c r="R230" s="62"/>
      <c r="S230" s="62"/>
      <c r="T230" s="62"/>
    </row>
    <row r="231" spans="1:20" x14ac:dyDescent="0.35">
      <c r="A231" s="62"/>
      <c r="B231" s="62"/>
      <c r="C231" s="62"/>
      <c r="D231" s="62"/>
      <c r="E231" s="62"/>
      <c r="F231" s="62"/>
      <c r="G231" s="62"/>
      <c r="H231" s="62"/>
      <c r="I231" s="62"/>
      <c r="J231" s="62"/>
      <c r="K231" s="62"/>
      <c r="N231" s="62"/>
      <c r="O231" s="62"/>
      <c r="P231" s="62"/>
      <c r="Q231" s="62"/>
      <c r="R231" s="62"/>
      <c r="S231" s="62"/>
      <c r="T231" s="62"/>
    </row>
    <row r="232" spans="1:20" x14ac:dyDescent="0.35">
      <c r="A232" s="62"/>
      <c r="B232" s="62"/>
      <c r="C232" s="62"/>
      <c r="D232" s="62"/>
      <c r="E232" s="62"/>
      <c r="F232" s="62"/>
      <c r="G232" s="62"/>
      <c r="H232" s="62"/>
      <c r="I232" s="62"/>
      <c r="J232" s="62"/>
      <c r="K232" s="62"/>
      <c r="N232" s="62"/>
      <c r="O232" s="62"/>
      <c r="P232" s="62"/>
      <c r="Q232" s="62"/>
      <c r="R232" s="62"/>
      <c r="S232" s="62"/>
      <c r="T232" s="62"/>
    </row>
    <row r="233" spans="1:20" x14ac:dyDescent="0.35">
      <c r="A233" s="62"/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N233" s="62"/>
      <c r="O233" s="62"/>
      <c r="P233" s="62"/>
      <c r="Q233" s="62"/>
      <c r="R233" s="62"/>
      <c r="S233" s="62"/>
      <c r="T233" s="62"/>
    </row>
    <row r="234" spans="1:20" x14ac:dyDescent="0.35">
      <c r="A234" s="62"/>
      <c r="B234" s="62"/>
      <c r="C234" s="62"/>
      <c r="D234" s="62"/>
      <c r="E234" s="62"/>
      <c r="F234" s="62"/>
      <c r="G234" s="62"/>
      <c r="H234" s="62"/>
      <c r="I234" s="62"/>
      <c r="J234" s="62"/>
      <c r="K234" s="62"/>
      <c r="N234" s="62"/>
      <c r="O234" s="62"/>
      <c r="P234" s="62"/>
      <c r="Q234" s="62"/>
      <c r="R234" s="62"/>
      <c r="S234" s="62"/>
      <c r="T234" s="62"/>
    </row>
    <row r="235" spans="1:20" x14ac:dyDescent="0.35">
      <c r="A235" s="62"/>
      <c r="B235" s="62"/>
      <c r="C235" s="62"/>
      <c r="D235" s="62"/>
      <c r="E235" s="62"/>
      <c r="F235" s="62"/>
      <c r="G235" s="62"/>
      <c r="H235" s="62"/>
      <c r="I235" s="62"/>
      <c r="J235" s="62"/>
      <c r="K235" s="62"/>
      <c r="N235" s="62"/>
      <c r="O235" s="62"/>
      <c r="P235" s="62"/>
      <c r="Q235" s="62"/>
      <c r="R235" s="62"/>
      <c r="S235" s="62"/>
      <c r="T235" s="62"/>
    </row>
    <row r="236" spans="1:20" x14ac:dyDescent="0.35">
      <c r="A236" s="62"/>
      <c r="B236" s="62"/>
      <c r="C236" s="62"/>
      <c r="D236" s="62"/>
      <c r="E236" s="62"/>
      <c r="F236" s="62"/>
      <c r="G236" s="62"/>
      <c r="H236" s="62"/>
      <c r="I236" s="62"/>
      <c r="J236" s="62"/>
      <c r="K236" s="62"/>
      <c r="N236" s="62"/>
      <c r="O236" s="62"/>
      <c r="P236" s="62"/>
      <c r="Q236" s="62"/>
      <c r="R236" s="62"/>
      <c r="S236" s="62"/>
      <c r="T236" s="62"/>
    </row>
    <row r="237" spans="1:20" x14ac:dyDescent="0.35">
      <c r="A237" s="62"/>
      <c r="B237" s="62"/>
      <c r="C237" s="62"/>
      <c r="D237" s="62"/>
      <c r="E237" s="62"/>
      <c r="F237" s="62"/>
      <c r="G237" s="62"/>
      <c r="H237" s="62"/>
      <c r="I237" s="62"/>
      <c r="J237" s="62"/>
      <c r="K237" s="62"/>
      <c r="N237" s="62"/>
      <c r="O237" s="62"/>
      <c r="P237" s="62"/>
      <c r="Q237" s="62"/>
      <c r="R237" s="62"/>
      <c r="S237" s="62"/>
      <c r="T237" s="62"/>
    </row>
    <row r="238" spans="1:20" x14ac:dyDescent="0.35">
      <c r="A238" s="62"/>
      <c r="B238" s="62"/>
      <c r="C238" s="62"/>
      <c r="D238" s="62"/>
      <c r="E238" s="62"/>
      <c r="F238" s="62"/>
      <c r="G238" s="62"/>
      <c r="H238" s="62"/>
      <c r="I238" s="62"/>
      <c r="J238" s="62"/>
      <c r="K238" s="62"/>
      <c r="N238" s="62"/>
      <c r="O238" s="62"/>
      <c r="P238" s="62"/>
      <c r="Q238" s="62"/>
      <c r="R238" s="62"/>
      <c r="S238" s="62"/>
      <c r="T238" s="62"/>
    </row>
    <row r="239" spans="1:20" x14ac:dyDescent="0.35">
      <c r="A239" s="62"/>
      <c r="B239" s="62"/>
      <c r="C239" s="62"/>
      <c r="D239" s="62"/>
      <c r="E239" s="62"/>
      <c r="F239" s="62"/>
      <c r="G239" s="62"/>
      <c r="H239" s="62"/>
      <c r="I239" s="62"/>
      <c r="J239" s="62"/>
      <c r="K239" s="62"/>
      <c r="N239" s="62"/>
      <c r="O239" s="62"/>
      <c r="P239" s="62"/>
      <c r="Q239" s="62"/>
      <c r="R239" s="62"/>
      <c r="S239" s="62"/>
      <c r="T239" s="62"/>
    </row>
    <row r="240" spans="1:20" x14ac:dyDescent="0.35">
      <c r="A240" s="62"/>
      <c r="B240" s="62"/>
      <c r="C240" s="62"/>
      <c r="D240" s="62"/>
      <c r="E240" s="62"/>
      <c r="F240" s="62"/>
      <c r="G240" s="62"/>
      <c r="H240" s="62"/>
      <c r="I240" s="62"/>
      <c r="J240" s="62"/>
      <c r="K240" s="62"/>
      <c r="N240" s="62"/>
      <c r="O240" s="62"/>
      <c r="P240" s="62"/>
      <c r="Q240" s="62"/>
      <c r="R240" s="62"/>
      <c r="S240" s="62"/>
      <c r="T240" s="62"/>
    </row>
    <row r="241" spans="1:20" x14ac:dyDescent="0.35">
      <c r="A241" s="62"/>
      <c r="B241" s="62"/>
      <c r="C241" s="62"/>
      <c r="D241" s="62"/>
      <c r="E241" s="62"/>
      <c r="F241" s="62"/>
      <c r="G241" s="62"/>
      <c r="H241" s="62"/>
      <c r="I241" s="62"/>
      <c r="J241" s="62"/>
      <c r="K241" s="62"/>
      <c r="N241" s="62"/>
      <c r="O241" s="62"/>
      <c r="P241" s="62"/>
      <c r="Q241" s="62"/>
      <c r="R241" s="62"/>
      <c r="S241" s="62"/>
      <c r="T241" s="62"/>
    </row>
    <row r="242" spans="1:20" x14ac:dyDescent="0.35">
      <c r="A242" s="62"/>
      <c r="B242" s="62"/>
      <c r="C242" s="62"/>
      <c r="D242" s="62"/>
      <c r="E242" s="62"/>
      <c r="F242" s="62"/>
      <c r="G242" s="62"/>
      <c r="H242" s="62"/>
      <c r="I242" s="62"/>
      <c r="J242" s="62"/>
      <c r="K242" s="62"/>
      <c r="N242" s="62"/>
      <c r="O242" s="62"/>
      <c r="P242" s="62"/>
      <c r="Q242" s="62"/>
      <c r="R242" s="62"/>
      <c r="S242" s="62"/>
      <c r="T242" s="62"/>
    </row>
    <row r="243" spans="1:20" x14ac:dyDescent="0.35">
      <c r="A243" s="62"/>
      <c r="B243" s="62"/>
      <c r="C243" s="62"/>
      <c r="D243" s="62"/>
      <c r="E243" s="62"/>
      <c r="F243" s="62"/>
      <c r="G243" s="62"/>
      <c r="H243" s="62"/>
      <c r="I243" s="62"/>
      <c r="J243" s="62"/>
      <c r="K243" s="62"/>
      <c r="N243" s="62"/>
      <c r="O243" s="62"/>
      <c r="P243" s="62"/>
      <c r="Q243" s="62"/>
      <c r="R243" s="62"/>
      <c r="S243" s="62"/>
      <c r="T243" s="62"/>
    </row>
    <row r="244" spans="1:20" x14ac:dyDescent="0.35">
      <c r="A244" s="62"/>
      <c r="B244" s="62"/>
      <c r="C244" s="62"/>
      <c r="D244" s="62"/>
      <c r="E244" s="62"/>
      <c r="F244" s="62"/>
      <c r="G244" s="62"/>
      <c r="H244" s="62"/>
      <c r="I244" s="62"/>
      <c r="J244" s="62"/>
      <c r="K244" s="62"/>
      <c r="N244" s="62"/>
      <c r="O244" s="62"/>
      <c r="P244" s="62"/>
      <c r="Q244" s="62"/>
      <c r="R244" s="62"/>
      <c r="S244" s="62"/>
      <c r="T244" s="62"/>
    </row>
    <row r="245" spans="1:20" x14ac:dyDescent="0.35">
      <c r="A245" s="62"/>
      <c r="B245" s="62"/>
      <c r="C245" s="62"/>
      <c r="D245" s="62"/>
      <c r="E245" s="62"/>
      <c r="F245" s="62"/>
      <c r="G245" s="62"/>
      <c r="H245" s="62"/>
      <c r="I245" s="62"/>
      <c r="J245" s="62"/>
      <c r="K245" s="62"/>
      <c r="N245" s="62"/>
      <c r="O245" s="62"/>
      <c r="P245" s="62"/>
      <c r="Q245" s="62"/>
      <c r="R245" s="62"/>
      <c r="S245" s="62"/>
      <c r="T245" s="62"/>
    </row>
    <row r="246" spans="1:20" x14ac:dyDescent="0.35">
      <c r="A246" s="62"/>
      <c r="B246" s="62"/>
      <c r="C246" s="62"/>
      <c r="D246" s="62"/>
      <c r="E246" s="62"/>
      <c r="F246" s="62"/>
      <c r="G246" s="62"/>
      <c r="H246" s="62"/>
      <c r="I246" s="62"/>
      <c r="J246" s="62"/>
      <c r="K246" s="62"/>
      <c r="N246" s="62"/>
      <c r="O246" s="62"/>
      <c r="P246" s="62"/>
      <c r="Q246" s="62"/>
      <c r="R246" s="62"/>
      <c r="S246" s="62"/>
      <c r="T246" s="62"/>
    </row>
    <row r="247" spans="1:20" x14ac:dyDescent="0.35">
      <c r="A247" s="62"/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N247" s="62"/>
      <c r="O247" s="62"/>
      <c r="P247" s="62"/>
      <c r="Q247" s="62"/>
      <c r="R247" s="62"/>
      <c r="S247" s="62"/>
      <c r="T247" s="62"/>
    </row>
    <row r="248" spans="1:20" x14ac:dyDescent="0.35">
      <c r="A248" s="62"/>
      <c r="B248" s="62"/>
      <c r="C248" s="62"/>
      <c r="D248" s="62"/>
      <c r="E248" s="62"/>
      <c r="F248" s="62"/>
      <c r="G248" s="62"/>
      <c r="H248" s="62"/>
      <c r="I248" s="62"/>
      <c r="J248" s="62"/>
      <c r="K248" s="62"/>
      <c r="N248" s="62"/>
      <c r="O248" s="62"/>
      <c r="P248" s="62"/>
      <c r="Q248" s="62"/>
      <c r="R248" s="62"/>
      <c r="S248" s="62"/>
      <c r="T248" s="62"/>
    </row>
    <row r="249" spans="1:20" x14ac:dyDescent="0.35">
      <c r="A249" s="62"/>
      <c r="B249" s="62"/>
      <c r="C249" s="62"/>
      <c r="D249" s="62"/>
      <c r="E249" s="62"/>
      <c r="F249" s="62"/>
      <c r="G249" s="62"/>
      <c r="H249" s="62"/>
      <c r="I249" s="62"/>
      <c r="J249" s="62"/>
      <c r="K249" s="62"/>
      <c r="N249" s="62"/>
      <c r="O249" s="62"/>
      <c r="P249" s="62"/>
      <c r="Q249" s="62"/>
      <c r="R249" s="62"/>
      <c r="S249" s="62"/>
      <c r="T249" s="62"/>
    </row>
    <row r="250" spans="1:20" x14ac:dyDescent="0.35">
      <c r="A250" s="62"/>
      <c r="B250" s="62"/>
      <c r="C250" s="62"/>
      <c r="D250" s="62"/>
      <c r="E250" s="62"/>
      <c r="F250" s="62"/>
      <c r="G250" s="62"/>
      <c r="H250" s="62"/>
      <c r="I250" s="62"/>
      <c r="J250" s="62"/>
      <c r="K250" s="62"/>
      <c r="N250" s="62"/>
      <c r="O250" s="62"/>
      <c r="P250" s="62"/>
      <c r="Q250" s="62"/>
      <c r="R250" s="62"/>
      <c r="S250" s="62"/>
      <c r="T250" s="62"/>
    </row>
    <row r="251" spans="1:20" x14ac:dyDescent="0.35">
      <c r="A251" s="62"/>
      <c r="B251" s="62"/>
      <c r="C251" s="62"/>
      <c r="D251" s="62"/>
      <c r="E251" s="62"/>
      <c r="F251" s="62"/>
      <c r="G251" s="62"/>
      <c r="H251" s="62"/>
      <c r="I251" s="62"/>
      <c r="J251" s="62"/>
      <c r="K251" s="62"/>
      <c r="N251" s="62"/>
      <c r="O251" s="62"/>
      <c r="P251" s="62"/>
      <c r="Q251" s="62"/>
      <c r="R251" s="62"/>
      <c r="S251" s="62"/>
      <c r="T251" s="62"/>
    </row>
    <row r="252" spans="1:20" x14ac:dyDescent="0.35">
      <c r="A252" s="62"/>
      <c r="B252" s="62"/>
      <c r="C252" s="62"/>
      <c r="D252" s="62"/>
      <c r="E252" s="62"/>
      <c r="F252" s="62"/>
      <c r="G252" s="62"/>
      <c r="H252" s="62"/>
      <c r="I252" s="62"/>
      <c r="J252" s="62"/>
      <c r="K252" s="62"/>
      <c r="N252" s="62"/>
      <c r="O252" s="62"/>
      <c r="P252" s="62"/>
      <c r="Q252" s="62"/>
      <c r="R252" s="62"/>
      <c r="S252" s="62"/>
      <c r="T252" s="62"/>
    </row>
    <row r="253" spans="1:20" x14ac:dyDescent="0.35">
      <c r="A253" s="62"/>
      <c r="B253" s="62"/>
      <c r="C253" s="62"/>
      <c r="D253" s="62"/>
      <c r="E253" s="62"/>
      <c r="F253" s="62"/>
      <c r="G253" s="62"/>
      <c r="H253" s="62"/>
      <c r="I253" s="62"/>
      <c r="J253" s="62"/>
      <c r="K253" s="62"/>
      <c r="N253" s="62"/>
      <c r="O253" s="62"/>
      <c r="P253" s="62"/>
      <c r="Q253" s="62"/>
      <c r="R253" s="62"/>
      <c r="S253" s="62"/>
      <c r="T253" s="62"/>
    </row>
    <row r="254" spans="1:20" x14ac:dyDescent="0.35">
      <c r="A254" s="62"/>
      <c r="B254" s="62"/>
      <c r="C254" s="62"/>
      <c r="D254" s="62"/>
      <c r="E254" s="62"/>
      <c r="F254" s="62"/>
      <c r="G254" s="62"/>
      <c r="H254" s="62"/>
      <c r="I254" s="62"/>
      <c r="J254" s="62"/>
      <c r="K254" s="62"/>
      <c r="N254" s="62"/>
      <c r="O254" s="62"/>
      <c r="P254" s="62"/>
      <c r="Q254" s="62"/>
      <c r="R254" s="62"/>
      <c r="S254" s="62"/>
      <c r="T254" s="62"/>
    </row>
    <row r="255" spans="1:20" x14ac:dyDescent="0.35">
      <c r="A255" s="62"/>
      <c r="B255" s="62"/>
      <c r="C255" s="62"/>
      <c r="D255" s="62"/>
      <c r="E255" s="62"/>
      <c r="F255" s="62"/>
      <c r="G255" s="62"/>
      <c r="H255" s="62"/>
      <c r="I255" s="62"/>
      <c r="J255" s="62"/>
      <c r="K255" s="62"/>
      <c r="N255" s="62"/>
      <c r="O255" s="62"/>
      <c r="P255" s="62"/>
      <c r="Q255" s="62"/>
      <c r="R255" s="62"/>
      <c r="S255" s="62"/>
      <c r="T255" s="62"/>
    </row>
    <row r="256" spans="1:20" x14ac:dyDescent="0.35">
      <c r="A256" s="62"/>
      <c r="B256" s="62"/>
      <c r="C256" s="62"/>
      <c r="D256" s="62"/>
      <c r="E256" s="62"/>
      <c r="F256" s="62"/>
      <c r="G256" s="62"/>
      <c r="H256" s="62"/>
      <c r="I256" s="62"/>
      <c r="J256" s="62"/>
      <c r="K256" s="62"/>
      <c r="N256" s="62"/>
      <c r="O256" s="62"/>
      <c r="P256" s="62"/>
      <c r="Q256" s="62"/>
      <c r="R256" s="62"/>
      <c r="S256" s="62"/>
      <c r="T256" s="62"/>
    </row>
    <row r="257" spans="1:20" x14ac:dyDescent="0.35">
      <c r="A257" s="62"/>
      <c r="B257" s="62"/>
      <c r="C257" s="62"/>
      <c r="D257" s="62"/>
      <c r="E257" s="62"/>
      <c r="F257" s="62"/>
      <c r="G257" s="62"/>
      <c r="H257" s="62"/>
      <c r="I257" s="62"/>
      <c r="J257" s="62"/>
      <c r="K257" s="62"/>
      <c r="N257" s="62"/>
      <c r="O257" s="62"/>
      <c r="P257" s="62"/>
      <c r="Q257" s="62"/>
      <c r="R257" s="62"/>
      <c r="S257" s="62"/>
      <c r="T257" s="62"/>
    </row>
    <row r="258" spans="1:20" x14ac:dyDescent="0.35">
      <c r="A258" s="62"/>
      <c r="B258" s="62"/>
      <c r="C258" s="62"/>
      <c r="D258" s="62"/>
      <c r="E258" s="62"/>
      <c r="F258" s="62"/>
      <c r="G258" s="62"/>
      <c r="H258" s="62"/>
      <c r="I258" s="62"/>
      <c r="J258" s="62"/>
      <c r="K258" s="62"/>
      <c r="N258" s="62"/>
      <c r="O258" s="62"/>
      <c r="P258" s="62"/>
      <c r="Q258" s="62"/>
      <c r="R258" s="62"/>
      <c r="S258" s="62"/>
      <c r="T258" s="62"/>
    </row>
    <row r="259" spans="1:20" x14ac:dyDescent="0.35">
      <c r="A259" s="62"/>
      <c r="B259" s="62"/>
      <c r="C259" s="62"/>
      <c r="D259" s="62"/>
      <c r="E259" s="62"/>
      <c r="F259" s="62"/>
      <c r="G259" s="62"/>
      <c r="H259" s="62"/>
      <c r="I259" s="62"/>
      <c r="J259" s="62"/>
      <c r="K259" s="62"/>
      <c r="N259" s="62"/>
      <c r="O259" s="62"/>
      <c r="P259" s="62"/>
      <c r="Q259" s="62"/>
      <c r="R259" s="62"/>
      <c r="S259" s="62"/>
      <c r="T259" s="62"/>
    </row>
    <row r="260" spans="1:20" x14ac:dyDescent="0.35">
      <c r="A260" s="62"/>
      <c r="B260" s="62"/>
      <c r="C260" s="62"/>
      <c r="D260" s="62"/>
      <c r="E260" s="62"/>
      <c r="F260" s="62"/>
      <c r="G260" s="62"/>
      <c r="H260" s="62"/>
      <c r="I260" s="62"/>
      <c r="J260" s="62"/>
      <c r="K260" s="62"/>
      <c r="N260" s="62"/>
      <c r="O260" s="62"/>
      <c r="P260" s="62"/>
      <c r="Q260" s="62"/>
      <c r="R260" s="62"/>
      <c r="S260" s="62"/>
      <c r="T260" s="62"/>
    </row>
    <row r="261" spans="1:20" x14ac:dyDescent="0.35">
      <c r="A261" s="62"/>
      <c r="B261" s="62"/>
      <c r="C261" s="62"/>
      <c r="D261" s="62"/>
      <c r="E261" s="62"/>
      <c r="F261" s="62"/>
      <c r="G261" s="62"/>
      <c r="H261" s="62"/>
      <c r="I261" s="62"/>
      <c r="J261" s="62"/>
      <c r="K261" s="62"/>
      <c r="N261" s="62"/>
      <c r="O261" s="62"/>
      <c r="P261" s="62"/>
      <c r="Q261" s="62"/>
      <c r="R261" s="62"/>
      <c r="S261" s="62"/>
      <c r="T261" s="62"/>
    </row>
    <row r="262" spans="1:20" x14ac:dyDescent="0.35">
      <c r="A262" s="62"/>
      <c r="B262" s="62"/>
      <c r="C262" s="62"/>
      <c r="D262" s="62"/>
      <c r="E262" s="62"/>
      <c r="F262" s="62"/>
      <c r="G262" s="62"/>
      <c r="H262" s="62"/>
      <c r="I262" s="62"/>
      <c r="J262" s="62"/>
      <c r="K262" s="62"/>
      <c r="N262" s="62"/>
      <c r="O262" s="62"/>
      <c r="P262" s="62"/>
      <c r="Q262" s="62"/>
      <c r="R262" s="62"/>
      <c r="S262" s="62"/>
      <c r="T262" s="62"/>
    </row>
    <row r="263" spans="1:20" x14ac:dyDescent="0.35">
      <c r="A263" s="62"/>
      <c r="B263" s="62"/>
      <c r="C263" s="62"/>
      <c r="D263" s="62"/>
      <c r="E263" s="62"/>
      <c r="F263" s="62"/>
      <c r="G263" s="62"/>
      <c r="H263" s="62"/>
      <c r="I263" s="62"/>
      <c r="J263" s="62"/>
      <c r="K263" s="62"/>
      <c r="N263" s="62"/>
      <c r="O263" s="62"/>
      <c r="P263" s="62"/>
      <c r="Q263" s="62"/>
      <c r="R263" s="62"/>
      <c r="S263" s="62"/>
      <c r="T263" s="62"/>
    </row>
    <row r="264" spans="1:20" x14ac:dyDescent="0.35">
      <c r="A264" s="62"/>
      <c r="B264" s="62"/>
      <c r="C264" s="62"/>
      <c r="D264" s="62"/>
      <c r="E264" s="62"/>
      <c r="F264" s="62"/>
      <c r="G264" s="62"/>
      <c r="H264" s="62"/>
      <c r="I264" s="62"/>
      <c r="J264" s="62"/>
      <c r="K264" s="62"/>
      <c r="N264" s="62"/>
      <c r="O264" s="62"/>
      <c r="P264" s="62"/>
      <c r="Q264" s="62"/>
      <c r="R264" s="62"/>
      <c r="S264" s="62"/>
      <c r="T264" s="62"/>
    </row>
    <row r="265" spans="1:20" x14ac:dyDescent="0.35">
      <c r="A265" s="62"/>
      <c r="B265" s="62"/>
      <c r="C265" s="62"/>
      <c r="D265" s="62"/>
      <c r="E265" s="62"/>
      <c r="F265" s="62"/>
      <c r="G265" s="62"/>
      <c r="H265" s="62"/>
      <c r="I265" s="62"/>
      <c r="J265" s="62"/>
      <c r="K265" s="62"/>
      <c r="N265" s="62"/>
      <c r="O265" s="62"/>
      <c r="P265" s="62"/>
      <c r="Q265" s="62"/>
      <c r="R265" s="62"/>
      <c r="S265" s="62"/>
      <c r="T265" s="62"/>
    </row>
    <row r="266" spans="1:20" x14ac:dyDescent="0.35">
      <c r="A266" s="62"/>
      <c r="B266" s="62"/>
      <c r="C266" s="62"/>
      <c r="D266" s="62"/>
      <c r="E266" s="62"/>
      <c r="F266" s="62"/>
      <c r="G266" s="62"/>
      <c r="H266" s="62"/>
      <c r="I266" s="62"/>
      <c r="J266" s="62"/>
      <c r="K266" s="62"/>
      <c r="N266" s="62"/>
      <c r="O266" s="62"/>
      <c r="P266" s="62"/>
      <c r="Q266" s="62"/>
      <c r="R266" s="62"/>
      <c r="S266" s="62"/>
      <c r="T266" s="62"/>
    </row>
    <row r="267" spans="1:20" x14ac:dyDescent="0.35">
      <c r="A267" s="62"/>
      <c r="B267" s="62"/>
      <c r="C267" s="62"/>
      <c r="D267" s="62"/>
      <c r="E267" s="62"/>
      <c r="F267" s="62"/>
      <c r="G267" s="62"/>
      <c r="H267" s="62"/>
      <c r="I267" s="62"/>
      <c r="J267" s="62"/>
      <c r="K267" s="62"/>
      <c r="N267" s="62"/>
      <c r="O267" s="62"/>
      <c r="P267" s="62"/>
      <c r="Q267" s="62"/>
      <c r="R267" s="62"/>
      <c r="S267" s="62"/>
      <c r="T267" s="62"/>
    </row>
    <row r="268" spans="1:20" x14ac:dyDescent="0.35">
      <c r="A268" s="62"/>
      <c r="B268" s="62"/>
      <c r="C268" s="62"/>
      <c r="D268" s="62"/>
      <c r="E268" s="62"/>
      <c r="F268" s="62"/>
      <c r="G268" s="62"/>
      <c r="H268" s="62"/>
      <c r="I268" s="62"/>
      <c r="J268" s="62"/>
      <c r="K268" s="62"/>
      <c r="N268" s="62"/>
      <c r="O268" s="62"/>
      <c r="P268" s="62"/>
      <c r="Q268" s="62"/>
      <c r="R268" s="62"/>
      <c r="S268" s="62"/>
      <c r="T268" s="62"/>
    </row>
    <row r="269" spans="1:20" x14ac:dyDescent="0.35">
      <c r="A269" s="62"/>
      <c r="B269" s="62"/>
      <c r="C269" s="62"/>
      <c r="D269" s="62"/>
      <c r="E269" s="62"/>
      <c r="F269" s="62"/>
      <c r="G269" s="62"/>
      <c r="H269" s="62"/>
      <c r="I269" s="62"/>
      <c r="J269" s="62"/>
      <c r="K269" s="62"/>
      <c r="N269" s="62"/>
      <c r="O269" s="62"/>
      <c r="P269" s="62"/>
      <c r="Q269" s="62"/>
      <c r="R269" s="62"/>
      <c r="S269" s="62"/>
      <c r="T269" s="62"/>
    </row>
    <row r="270" spans="1:20" x14ac:dyDescent="0.35">
      <c r="A270" s="62"/>
      <c r="B270" s="62"/>
      <c r="C270" s="62"/>
      <c r="D270" s="62"/>
      <c r="E270" s="62"/>
      <c r="F270" s="62"/>
      <c r="G270" s="62"/>
      <c r="H270" s="62"/>
      <c r="I270" s="62"/>
      <c r="J270" s="62"/>
      <c r="K270" s="62"/>
      <c r="N270" s="62"/>
      <c r="O270" s="62"/>
      <c r="P270" s="62"/>
      <c r="Q270" s="62"/>
      <c r="R270" s="62"/>
      <c r="S270" s="62"/>
      <c r="T270" s="62"/>
    </row>
    <row r="271" spans="1:20" x14ac:dyDescent="0.35">
      <c r="A271" s="62"/>
      <c r="B271" s="62"/>
      <c r="C271" s="62"/>
      <c r="D271" s="62"/>
      <c r="E271" s="62"/>
      <c r="F271" s="62"/>
      <c r="G271" s="62"/>
      <c r="H271" s="62"/>
      <c r="I271" s="62"/>
      <c r="J271" s="62"/>
      <c r="K271" s="62"/>
      <c r="N271" s="62"/>
      <c r="O271" s="62"/>
      <c r="P271" s="62"/>
      <c r="Q271" s="62"/>
      <c r="R271" s="62"/>
      <c r="S271" s="62"/>
      <c r="T271" s="62"/>
    </row>
    <row r="272" spans="1:20" x14ac:dyDescent="0.35">
      <c r="A272" s="62"/>
      <c r="B272" s="62"/>
      <c r="C272" s="62"/>
      <c r="D272" s="62"/>
      <c r="E272" s="62"/>
      <c r="F272" s="62"/>
      <c r="G272" s="62"/>
      <c r="H272" s="62"/>
      <c r="I272" s="62"/>
      <c r="J272" s="62"/>
      <c r="K272" s="62"/>
      <c r="N272" s="62"/>
      <c r="O272" s="62"/>
      <c r="P272" s="62"/>
      <c r="Q272" s="62"/>
      <c r="R272" s="62"/>
      <c r="S272" s="62"/>
      <c r="T272" s="62"/>
    </row>
    <row r="273" spans="1:20" x14ac:dyDescent="0.35">
      <c r="A273" s="62"/>
      <c r="B273" s="62"/>
      <c r="C273" s="62"/>
      <c r="D273" s="62"/>
      <c r="E273" s="62"/>
      <c r="F273" s="62"/>
      <c r="G273" s="62"/>
      <c r="H273" s="62"/>
      <c r="I273" s="62"/>
      <c r="J273" s="62"/>
      <c r="K273" s="62"/>
      <c r="N273" s="62"/>
      <c r="O273" s="62"/>
      <c r="P273" s="62"/>
      <c r="Q273" s="62"/>
      <c r="R273" s="62"/>
      <c r="S273" s="62"/>
      <c r="T273" s="62"/>
    </row>
    <row r="274" spans="1:20" x14ac:dyDescent="0.35">
      <c r="A274" s="62"/>
      <c r="B274" s="62"/>
      <c r="C274" s="62"/>
      <c r="D274" s="62"/>
      <c r="E274" s="62"/>
      <c r="F274" s="62"/>
      <c r="G274" s="62"/>
      <c r="H274" s="62"/>
      <c r="I274" s="62"/>
      <c r="J274" s="62"/>
      <c r="K274" s="62"/>
      <c r="N274" s="62"/>
      <c r="O274" s="62"/>
      <c r="P274" s="62"/>
      <c r="Q274" s="62"/>
      <c r="R274" s="62"/>
      <c r="S274" s="62"/>
      <c r="T274" s="62"/>
    </row>
    <row r="275" spans="1:20" x14ac:dyDescent="0.35">
      <c r="A275" s="62"/>
      <c r="B275" s="62"/>
      <c r="C275" s="62"/>
      <c r="D275" s="62"/>
      <c r="E275" s="62"/>
      <c r="F275" s="62"/>
      <c r="G275" s="62"/>
      <c r="H275" s="62"/>
      <c r="I275" s="62"/>
      <c r="J275" s="62"/>
      <c r="K275" s="62"/>
      <c r="N275" s="62"/>
      <c r="O275" s="62"/>
      <c r="P275" s="62"/>
      <c r="Q275" s="62"/>
      <c r="R275" s="62"/>
      <c r="S275" s="62"/>
      <c r="T275" s="62"/>
    </row>
    <row r="276" spans="1:20" x14ac:dyDescent="0.35">
      <c r="A276" s="62"/>
      <c r="B276" s="62"/>
      <c r="C276" s="62"/>
      <c r="D276" s="62"/>
      <c r="E276" s="62"/>
      <c r="F276" s="62"/>
      <c r="G276" s="62"/>
      <c r="H276" s="62"/>
      <c r="I276" s="62"/>
      <c r="J276" s="62"/>
      <c r="K276" s="62"/>
      <c r="N276" s="62"/>
      <c r="O276" s="62"/>
      <c r="P276" s="62"/>
      <c r="Q276" s="62"/>
      <c r="R276" s="62"/>
      <c r="S276" s="62"/>
      <c r="T276" s="62"/>
    </row>
    <row r="277" spans="1:20" x14ac:dyDescent="0.35">
      <c r="A277" s="62"/>
      <c r="B277" s="62"/>
      <c r="C277" s="62"/>
      <c r="D277" s="62"/>
      <c r="E277" s="62"/>
      <c r="F277" s="62"/>
      <c r="G277" s="62"/>
      <c r="H277" s="62"/>
      <c r="I277" s="62"/>
      <c r="J277" s="62"/>
      <c r="K277" s="62"/>
      <c r="N277" s="62"/>
      <c r="O277" s="62"/>
      <c r="P277" s="62"/>
      <c r="Q277" s="62"/>
      <c r="R277" s="62"/>
      <c r="S277" s="62"/>
      <c r="T277" s="62"/>
    </row>
    <row r="278" spans="1:20" x14ac:dyDescent="0.35">
      <c r="A278" s="62"/>
      <c r="B278" s="62"/>
      <c r="C278" s="62"/>
      <c r="D278" s="62"/>
      <c r="E278" s="62"/>
      <c r="F278" s="62"/>
      <c r="G278" s="62"/>
      <c r="H278" s="62"/>
      <c r="I278" s="62"/>
      <c r="J278" s="62"/>
      <c r="K278" s="62"/>
      <c r="N278" s="62"/>
      <c r="O278" s="62"/>
      <c r="P278" s="62"/>
      <c r="Q278" s="62"/>
      <c r="R278" s="62"/>
      <c r="S278" s="62"/>
      <c r="T278" s="62"/>
    </row>
    <row r="279" spans="1:20" x14ac:dyDescent="0.35">
      <c r="A279" s="62"/>
      <c r="B279" s="62"/>
      <c r="C279" s="62"/>
      <c r="D279" s="62"/>
      <c r="E279" s="62"/>
      <c r="F279" s="62"/>
      <c r="G279" s="62"/>
      <c r="H279" s="62"/>
      <c r="I279" s="62"/>
      <c r="J279" s="62"/>
      <c r="K279" s="62"/>
      <c r="N279" s="62"/>
      <c r="O279" s="62"/>
      <c r="P279" s="62"/>
      <c r="Q279" s="62"/>
      <c r="R279" s="62"/>
      <c r="S279" s="62"/>
      <c r="T279" s="62"/>
    </row>
    <row r="280" spans="1:20" x14ac:dyDescent="0.35">
      <c r="A280" s="62"/>
      <c r="B280" s="62"/>
      <c r="C280" s="62"/>
      <c r="D280" s="62"/>
      <c r="E280" s="62"/>
      <c r="F280" s="62"/>
      <c r="G280" s="62"/>
      <c r="H280" s="62"/>
      <c r="I280" s="62"/>
      <c r="J280" s="62"/>
      <c r="K280" s="62"/>
      <c r="N280" s="62"/>
      <c r="O280" s="62"/>
      <c r="P280" s="62"/>
      <c r="Q280" s="62"/>
      <c r="R280" s="62"/>
      <c r="S280" s="62"/>
      <c r="T280" s="62"/>
    </row>
    <row r="281" spans="1:20" x14ac:dyDescent="0.35">
      <c r="A281" s="62"/>
      <c r="B281" s="62"/>
      <c r="C281" s="62"/>
      <c r="D281" s="62"/>
      <c r="E281" s="62"/>
      <c r="F281" s="62"/>
      <c r="G281" s="62"/>
      <c r="H281" s="62"/>
      <c r="I281" s="62"/>
      <c r="J281" s="62"/>
      <c r="K281" s="62"/>
      <c r="N281" s="62"/>
      <c r="O281" s="62"/>
      <c r="P281" s="62"/>
      <c r="Q281" s="62"/>
      <c r="R281" s="62"/>
      <c r="S281" s="62"/>
      <c r="T281" s="62"/>
    </row>
    <row r="282" spans="1:20" x14ac:dyDescent="0.35">
      <c r="A282" s="62"/>
      <c r="B282" s="62"/>
      <c r="C282" s="62"/>
      <c r="D282" s="62"/>
      <c r="E282" s="62"/>
      <c r="F282" s="62"/>
      <c r="G282" s="62"/>
      <c r="H282" s="62"/>
      <c r="I282" s="62"/>
      <c r="J282" s="62"/>
      <c r="K282" s="62"/>
      <c r="N282" s="62"/>
      <c r="O282" s="62"/>
      <c r="P282" s="62"/>
      <c r="Q282" s="62"/>
      <c r="R282" s="62"/>
      <c r="S282" s="62"/>
      <c r="T282" s="62"/>
    </row>
    <row r="283" spans="1:20" x14ac:dyDescent="0.35">
      <c r="A283" s="62"/>
      <c r="B283" s="62"/>
      <c r="C283" s="62"/>
      <c r="D283" s="62"/>
      <c r="E283" s="62"/>
      <c r="F283" s="62"/>
      <c r="G283" s="62"/>
      <c r="H283" s="62"/>
      <c r="I283" s="62"/>
      <c r="J283" s="62"/>
      <c r="K283" s="62"/>
      <c r="N283" s="62"/>
      <c r="O283" s="62"/>
      <c r="P283" s="62"/>
      <c r="Q283" s="62"/>
      <c r="R283" s="62"/>
      <c r="S283" s="62"/>
      <c r="T283" s="62"/>
    </row>
    <row r="284" spans="1:20" x14ac:dyDescent="0.35">
      <c r="A284" s="62"/>
      <c r="B284" s="62"/>
      <c r="C284" s="62"/>
      <c r="D284" s="62"/>
      <c r="E284" s="62"/>
      <c r="F284" s="62"/>
      <c r="G284" s="62"/>
      <c r="H284" s="62"/>
      <c r="I284" s="62"/>
      <c r="J284" s="62"/>
      <c r="K284" s="62"/>
      <c r="N284" s="62"/>
      <c r="O284" s="62"/>
      <c r="P284" s="62"/>
      <c r="Q284" s="62"/>
      <c r="R284" s="62"/>
      <c r="S284" s="62"/>
      <c r="T284" s="62"/>
    </row>
    <row r="285" spans="1:20" x14ac:dyDescent="0.35">
      <c r="A285" s="62"/>
      <c r="B285" s="62"/>
      <c r="C285" s="62"/>
      <c r="D285" s="62"/>
      <c r="E285" s="62"/>
      <c r="F285" s="62"/>
      <c r="G285" s="62"/>
      <c r="H285" s="62"/>
      <c r="I285" s="62"/>
      <c r="J285" s="62"/>
      <c r="K285" s="62"/>
      <c r="N285" s="62"/>
      <c r="O285" s="62"/>
      <c r="P285" s="62"/>
      <c r="Q285" s="62"/>
      <c r="R285" s="62"/>
      <c r="S285" s="62"/>
      <c r="T285" s="62"/>
    </row>
    <row r="286" spans="1:20" x14ac:dyDescent="0.35">
      <c r="A286" s="62"/>
      <c r="B286" s="62"/>
      <c r="C286" s="62"/>
      <c r="D286" s="62"/>
      <c r="E286" s="62"/>
      <c r="F286" s="62"/>
      <c r="G286" s="62"/>
      <c r="H286" s="62"/>
      <c r="I286" s="62"/>
      <c r="J286" s="62"/>
      <c r="K286" s="62"/>
      <c r="N286" s="62"/>
      <c r="O286" s="62"/>
      <c r="P286" s="62"/>
      <c r="Q286" s="62"/>
      <c r="R286" s="62"/>
      <c r="S286" s="62"/>
      <c r="T286" s="62"/>
    </row>
    <row r="287" spans="1:20" x14ac:dyDescent="0.35">
      <c r="A287" s="62"/>
      <c r="B287" s="62"/>
      <c r="C287" s="62"/>
      <c r="D287" s="62"/>
      <c r="E287" s="62"/>
      <c r="F287" s="62"/>
      <c r="G287" s="62"/>
      <c r="H287" s="62"/>
      <c r="I287" s="62"/>
      <c r="J287" s="62"/>
      <c r="K287" s="62"/>
      <c r="N287" s="62"/>
      <c r="O287" s="62"/>
      <c r="P287" s="62"/>
      <c r="Q287" s="62"/>
      <c r="R287" s="62"/>
      <c r="S287" s="62"/>
      <c r="T287" s="62"/>
    </row>
    <row r="288" spans="1:20" x14ac:dyDescent="0.35">
      <c r="A288" s="62"/>
      <c r="B288" s="62"/>
      <c r="C288" s="62"/>
      <c r="D288" s="62"/>
      <c r="E288" s="62"/>
      <c r="F288" s="62"/>
      <c r="G288" s="62"/>
      <c r="H288" s="62"/>
      <c r="I288" s="62"/>
      <c r="J288" s="62"/>
      <c r="K288" s="62"/>
      <c r="N288" s="62"/>
      <c r="O288" s="62"/>
      <c r="P288" s="62"/>
      <c r="Q288" s="62"/>
      <c r="R288" s="62"/>
      <c r="S288" s="62"/>
      <c r="T288" s="62"/>
    </row>
    <row r="289" spans="1:20" x14ac:dyDescent="0.35">
      <c r="A289" s="62"/>
      <c r="B289" s="62"/>
      <c r="C289" s="62"/>
      <c r="D289" s="62"/>
      <c r="E289" s="62"/>
      <c r="F289" s="62"/>
      <c r="G289" s="62"/>
      <c r="H289" s="62"/>
      <c r="I289" s="62"/>
      <c r="J289" s="62"/>
      <c r="K289" s="62"/>
      <c r="N289" s="62"/>
      <c r="O289" s="62"/>
      <c r="P289" s="62"/>
      <c r="Q289" s="62"/>
      <c r="R289" s="62"/>
      <c r="S289" s="62"/>
      <c r="T289" s="62"/>
    </row>
    <row r="290" spans="1:20" x14ac:dyDescent="0.35">
      <c r="A290" s="62"/>
      <c r="B290" s="62"/>
      <c r="C290" s="62"/>
      <c r="D290" s="62"/>
      <c r="E290" s="62"/>
      <c r="F290" s="62"/>
      <c r="G290" s="62"/>
      <c r="H290" s="62"/>
      <c r="I290" s="62"/>
      <c r="J290" s="62"/>
      <c r="K290" s="62"/>
      <c r="N290" s="62"/>
      <c r="O290" s="62"/>
      <c r="P290" s="62"/>
      <c r="Q290" s="62"/>
      <c r="R290" s="62"/>
      <c r="S290" s="62"/>
      <c r="T290" s="62"/>
    </row>
    <row r="291" spans="1:20" x14ac:dyDescent="0.35">
      <c r="A291" s="62"/>
      <c r="B291" s="62"/>
      <c r="C291" s="62"/>
      <c r="D291" s="62"/>
      <c r="E291" s="62"/>
      <c r="F291" s="62"/>
      <c r="G291" s="62"/>
      <c r="H291" s="62"/>
      <c r="I291" s="62"/>
      <c r="J291" s="62"/>
      <c r="K291" s="62"/>
      <c r="N291" s="62"/>
      <c r="O291" s="62"/>
      <c r="P291" s="62"/>
      <c r="Q291" s="62"/>
      <c r="R291" s="62"/>
      <c r="S291" s="62"/>
      <c r="T291" s="62"/>
    </row>
    <row r="292" spans="1:20" x14ac:dyDescent="0.35">
      <c r="A292" s="62"/>
      <c r="B292" s="62"/>
      <c r="C292" s="62"/>
      <c r="D292" s="62"/>
      <c r="E292" s="62"/>
      <c r="F292" s="62"/>
      <c r="G292" s="62"/>
      <c r="H292" s="62"/>
      <c r="I292" s="62"/>
      <c r="J292" s="62"/>
      <c r="K292" s="62"/>
      <c r="N292" s="62"/>
      <c r="O292" s="62"/>
      <c r="P292" s="62"/>
      <c r="Q292" s="62"/>
      <c r="R292" s="62"/>
      <c r="S292" s="62"/>
      <c r="T292" s="62"/>
    </row>
    <row r="293" spans="1:20" x14ac:dyDescent="0.35">
      <c r="A293" s="62"/>
      <c r="B293" s="62"/>
      <c r="C293" s="62"/>
      <c r="D293" s="62"/>
      <c r="E293" s="62"/>
      <c r="F293" s="62"/>
      <c r="G293" s="62"/>
      <c r="H293" s="62"/>
      <c r="I293" s="62"/>
      <c r="J293" s="62"/>
      <c r="K293" s="62"/>
      <c r="N293" s="62"/>
      <c r="O293" s="62"/>
      <c r="P293" s="62"/>
      <c r="Q293" s="62"/>
      <c r="R293" s="62"/>
      <c r="S293" s="62"/>
      <c r="T293" s="62"/>
    </row>
    <row r="294" spans="1:20" x14ac:dyDescent="0.35">
      <c r="A294" s="62"/>
      <c r="B294" s="62"/>
      <c r="C294" s="62"/>
      <c r="D294" s="62"/>
      <c r="E294" s="62"/>
      <c r="F294" s="62"/>
      <c r="G294" s="62"/>
      <c r="H294" s="62"/>
      <c r="I294" s="62"/>
      <c r="J294" s="62"/>
      <c r="K294" s="62"/>
      <c r="N294" s="62"/>
      <c r="O294" s="62"/>
      <c r="P294" s="62"/>
      <c r="Q294" s="62"/>
      <c r="R294" s="62"/>
      <c r="S294" s="62"/>
      <c r="T294" s="62"/>
    </row>
    <row r="295" spans="1:20" x14ac:dyDescent="0.35">
      <c r="A295" s="62"/>
      <c r="B295" s="62"/>
      <c r="C295" s="62"/>
      <c r="D295" s="62"/>
      <c r="E295" s="62"/>
      <c r="F295" s="62"/>
      <c r="G295" s="62"/>
      <c r="H295" s="62"/>
      <c r="I295" s="62"/>
      <c r="J295" s="62"/>
      <c r="K295" s="62"/>
      <c r="N295" s="62"/>
      <c r="O295" s="62"/>
      <c r="P295" s="62"/>
      <c r="Q295" s="62"/>
      <c r="R295" s="62"/>
      <c r="S295" s="62"/>
      <c r="T295" s="62"/>
    </row>
    <row r="296" spans="1:20" x14ac:dyDescent="0.35">
      <c r="A296" s="62"/>
      <c r="B296" s="62"/>
      <c r="C296" s="62"/>
      <c r="D296" s="62"/>
      <c r="E296" s="62"/>
      <c r="F296" s="62"/>
      <c r="G296" s="62"/>
      <c r="H296" s="62"/>
      <c r="I296" s="62"/>
      <c r="J296" s="62"/>
      <c r="K296" s="62"/>
      <c r="N296" s="62"/>
      <c r="O296" s="62"/>
      <c r="P296" s="62"/>
      <c r="Q296" s="62"/>
      <c r="R296" s="62"/>
      <c r="S296" s="62"/>
      <c r="T296" s="62"/>
    </row>
    <row r="297" spans="1:20" x14ac:dyDescent="0.35">
      <c r="A297" s="62"/>
      <c r="B297" s="62"/>
      <c r="C297" s="62"/>
      <c r="D297" s="62"/>
      <c r="E297" s="62"/>
      <c r="F297" s="62"/>
      <c r="G297" s="62"/>
      <c r="H297" s="62"/>
      <c r="I297" s="62"/>
      <c r="J297" s="62"/>
      <c r="K297" s="62"/>
      <c r="N297" s="62"/>
      <c r="O297" s="62"/>
      <c r="P297" s="62"/>
      <c r="Q297" s="62"/>
      <c r="R297" s="62"/>
      <c r="S297" s="62"/>
      <c r="T297" s="62"/>
    </row>
    <row r="298" spans="1:20" x14ac:dyDescent="0.35">
      <c r="A298" s="62"/>
      <c r="B298" s="62"/>
      <c r="C298" s="62"/>
      <c r="D298" s="62"/>
      <c r="E298" s="62"/>
      <c r="F298" s="62"/>
      <c r="G298" s="62"/>
      <c r="H298" s="62"/>
      <c r="I298" s="62"/>
      <c r="J298" s="62"/>
      <c r="K298" s="62"/>
      <c r="N298" s="62"/>
      <c r="O298" s="62"/>
      <c r="P298" s="62"/>
      <c r="Q298" s="62"/>
      <c r="R298" s="62"/>
      <c r="S298" s="62"/>
      <c r="T298" s="62"/>
    </row>
    <row r="299" spans="1:20" x14ac:dyDescent="0.35">
      <c r="A299" s="62"/>
      <c r="B299" s="62"/>
      <c r="C299" s="62"/>
      <c r="D299" s="62"/>
      <c r="E299" s="62"/>
      <c r="F299" s="62"/>
      <c r="G299" s="62"/>
      <c r="H299" s="62"/>
      <c r="I299" s="62"/>
      <c r="J299" s="62"/>
      <c r="K299" s="62"/>
      <c r="N299" s="62"/>
      <c r="O299" s="62"/>
      <c r="P299" s="62"/>
      <c r="Q299" s="62"/>
      <c r="R299" s="62"/>
      <c r="S299" s="62"/>
      <c r="T299" s="62"/>
    </row>
    <row r="300" spans="1:20" x14ac:dyDescent="0.35">
      <c r="A300" s="62"/>
      <c r="B300" s="62"/>
      <c r="C300" s="62"/>
      <c r="D300" s="62"/>
      <c r="E300" s="62"/>
      <c r="F300" s="62"/>
      <c r="G300" s="62"/>
      <c r="H300" s="62"/>
      <c r="I300" s="62"/>
      <c r="J300" s="62"/>
      <c r="K300" s="62"/>
      <c r="N300" s="62"/>
      <c r="O300" s="62"/>
      <c r="P300" s="62"/>
      <c r="Q300" s="62"/>
      <c r="R300" s="62"/>
      <c r="S300" s="62"/>
      <c r="T300" s="62"/>
    </row>
    <row r="301" spans="1:20" x14ac:dyDescent="0.35">
      <c r="A301" s="62"/>
      <c r="B301" s="62"/>
      <c r="C301" s="62"/>
      <c r="D301" s="62"/>
      <c r="E301" s="62"/>
      <c r="F301" s="62"/>
      <c r="G301" s="62"/>
      <c r="H301" s="62"/>
      <c r="I301" s="62"/>
      <c r="J301" s="62"/>
      <c r="K301" s="62"/>
      <c r="N301" s="62"/>
      <c r="O301" s="62"/>
      <c r="P301" s="62"/>
      <c r="Q301" s="62"/>
      <c r="R301" s="62"/>
      <c r="S301" s="62"/>
      <c r="T301" s="62"/>
    </row>
    <row r="302" spans="1:20" x14ac:dyDescent="0.35">
      <c r="A302" s="62"/>
      <c r="B302" s="62"/>
      <c r="C302" s="62"/>
      <c r="D302" s="62"/>
      <c r="E302" s="62"/>
      <c r="F302" s="62"/>
      <c r="G302" s="62"/>
      <c r="H302" s="62"/>
      <c r="I302" s="62"/>
      <c r="J302" s="62"/>
      <c r="K302" s="62"/>
      <c r="N302" s="62"/>
      <c r="O302" s="62"/>
      <c r="P302" s="62"/>
      <c r="Q302" s="62"/>
      <c r="R302" s="62"/>
      <c r="S302" s="62"/>
      <c r="T302" s="62"/>
    </row>
    <row r="303" spans="1:20" x14ac:dyDescent="0.35">
      <c r="A303" s="62"/>
      <c r="B303" s="62"/>
      <c r="C303" s="62"/>
      <c r="D303" s="62"/>
      <c r="E303" s="62"/>
      <c r="F303" s="62"/>
      <c r="G303" s="62"/>
      <c r="H303" s="62"/>
      <c r="I303" s="62"/>
      <c r="J303" s="62"/>
      <c r="K303" s="62"/>
      <c r="N303" s="62"/>
      <c r="O303" s="62"/>
      <c r="P303" s="62"/>
      <c r="Q303" s="62"/>
      <c r="R303" s="62"/>
      <c r="S303" s="62"/>
      <c r="T303" s="62"/>
    </row>
    <row r="304" spans="1:20" x14ac:dyDescent="0.35">
      <c r="A304" s="62"/>
      <c r="B304" s="62"/>
      <c r="C304" s="62"/>
      <c r="D304" s="62"/>
      <c r="E304" s="62"/>
      <c r="F304" s="62"/>
      <c r="G304" s="62"/>
      <c r="H304" s="62"/>
      <c r="I304" s="62"/>
      <c r="J304" s="62"/>
      <c r="K304" s="62"/>
      <c r="N304" s="62"/>
      <c r="O304" s="62"/>
      <c r="P304" s="62"/>
      <c r="Q304" s="62"/>
      <c r="R304" s="62"/>
      <c r="S304" s="62"/>
      <c r="T304" s="62"/>
    </row>
    <row r="305" spans="1:20" x14ac:dyDescent="0.35">
      <c r="A305" s="62"/>
      <c r="B305" s="62"/>
      <c r="C305" s="62"/>
      <c r="D305" s="62"/>
      <c r="E305" s="62"/>
      <c r="F305" s="62"/>
      <c r="G305" s="62"/>
      <c r="H305" s="62"/>
      <c r="I305" s="62"/>
      <c r="J305" s="62"/>
      <c r="K305" s="62"/>
      <c r="N305" s="62"/>
      <c r="O305" s="62"/>
      <c r="P305" s="62"/>
      <c r="Q305" s="62"/>
      <c r="R305" s="62"/>
      <c r="S305" s="62"/>
      <c r="T305" s="62"/>
    </row>
    <row r="306" spans="1:20" x14ac:dyDescent="0.35">
      <c r="A306" s="62"/>
      <c r="B306" s="62"/>
      <c r="C306" s="62"/>
      <c r="D306" s="62"/>
      <c r="E306" s="62"/>
      <c r="F306" s="62"/>
      <c r="G306" s="62"/>
      <c r="H306" s="62"/>
      <c r="I306" s="62"/>
      <c r="J306" s="62"/>
      <c r="K306" s="62"/>
      <c r="N306" s="62"/>
      <c r="O306" s="62"/>
      <c r="P306" s="62"/>
      <c r="Q306" s="62"/>
      <c r="R306" s="62"/>
      <c r="S306" s="62"/>
      <c r="T306" s="62"/>
    </row>
    <row r="307" spans="1:20" x14ac:dyDescent="0.35">
      <c r="A307" s="62"/>
      <c r="B307" s="62"/>
      <c r="C307" s="62"/>
      <c r="D307" s="62"/>
      <c r="E307" s="62"/>
      <c r="F307" s="62"/>
      <c r="G307" s="62"/>
      <c r="H307" s="62"/>
      <c r="I307" s="62"/>
      <c r="J307" s="62"/>
      <c r="K307" s="62"/>
      <c r="N307" s="62"/>
      <c r="O307" s="62"/>
      <c r="P307" s="62"/>
      <c r="Q307" s="62"/>
      <c r="R307" s="62"/>
      <c r="S307" s="62"/>
      <c r="T307" s="62"/>
    </row>
    <row r="308" spans="1:20" x14ac:dyDescent="0.35">
      <c r="A308" s="62"/>
      <c r="B308" s="62"/>
      <c r="C308" s="62"/>
      <c r="D308" s="62"/>
      <c r="E308" s="62"/>
      <c r="F308" s="62"/>
      <c r="G308" s="62"/>
      <c r="H308" s="62"/>
      <c r="I308" s="62"/>
      <c r="J308" s="62"/>
      <c r="K308" s="62"/>
      <c r="N308" s="62"/>
      <c r="O308" s="62"/>
      <c r="P308" s="62"/>
      <c r="Q308" s="62"/>
      <c r="R308" s="62"/>
      <c r="S308" s="62"/>
      <c r="T308" s="62"/>
    </row>
    <row r="309" spans="1:20" x14ac:dyDescent="0.35">
      <c r="A309" s="62"/>
      <c r="B309" s="62"/>
      <c r="C309" s="62"/>
      <c r="D309" s="62"/>
      <c r="E309" s="62"/>
      <c r="F309" s="62"/>
      <c r="G309" s="62"/>
      <c r="H309" s="62"/>
      <c r="I309" s="62"/>
      <c r="J309" s="62"/>
      <c r="K309" s="62"/>
      <c r="N309" s="62"/>
      <c r="O309" s="62"/>
      <c r="P309" s="62"/>
      <c r="Q309" s="62"/>
      <c r="R309" s="62"/>
      <c r="S309" s="62"/>
      <c r="T309" s="62"/>
    </row>
    <row r="310" spans="1:20" x14ac:dyDescent="0.35">
      <c r="A310" s="62"/>
      <c r="B310" s="62"/>
      <c r="C310" s="62"/>
      <c r="D310" s="62"/>
      <c r="E310" s="62"/>
      <c r="F310" s="62"/>
      <c r="G310" s="62"/>
      <c r="H310" s="62"/>
      <c r="I310" s="62"/>
      <c r="J310" s="62"/>
      <c r="K310" s="62"/>
      <c r="N310" s="62"/>
      <c r="O310" s="62"/>
      <c r="P310" s="62"/>
      <c r="Q310" s="62"/>
      <c r="R310" s="62"/>
      <c r="S310" s="62"/>
      <c r="T310" s="62"/>
    </row>
    <row r="311" spans="1:20" x14ac:dyDescent="0.35">
      <c r="A311" s="62"/>
      <c r="B311" s="62"/>
      <c r="C311" s="62"/>
      <c r="D311" s="62"/>
      <c r="E311" s="62"/>
      <c r="F311" s="62"/>
      <c r="G311" s="62"/>
      <c r="H311" s="62"/>
      <c r="I311" s="62"/>
      <c r="J311" s="62"/>
      <c r="K311" s="62"/>
      <c r="N311" s="62"/>
      <c r="O311" s="62"/>
      <c r="P311" s="62"/>
      <c r="Q311" s="62"/>
      <c r="R311" s="62"/>
      <c r="S311" s="62"/>
      <c r="T311" s="62"/>
    </row>
    <row r="312" spans="1:20" x14ac:dyDescent="0.35">
      <c r="A312" s="62"/>
      <c r="B312" s="62"/>
      <c r="C312" s="62"/>
      <c r="D312" s="62"/>
      <c r="E312" s="62"/>
      <c r="F312" s="62"/>
      <c r="G312" s="62"/>
      <c r="H312" s="62"/>
      <c r="I312" s="62"/>
      <c r="J312" s="62"/>
      <c r="K312" s="62"/>
      <c r="N312" s="62"/>
      <c r="O312" s="62"/>
      <c r="P312" s="62"/>
      <c r="Q312" s="62"/>
      <c r="R312" s="62"/>
      <c r="S312" s="62"/>
      <c r="T312" s="62"/>
    </row>
    <row r="313" spans="1:20" x14ac:dyDescent="0.35">
      <c r="A313" s="62"/>
      <c r="B313" s="62"/>
      <c r="C313" s="62"/>
      <c r="D313" s="62"/>
      <c r="E313" s="62"/>
      <c r="F313" s="62"/>
      <c r="G313" s="62"/>
      <c r="H313" s="62"/>
      <c r="I313" s="62"/>
      <c r="J313" s="62"/>
      <c r="K313" s="62"/>
      <c r="N313" s="62"/>
      <c r="O313" s="62"/>
      <c r="P313" s="62"/>
      <c r="Q313" s="62"/>
      <c r="R313" s="62"/>
      <c r="S313" s="62"/>
      <c r="T313" s="62"/>
    </row>
    <row r="314" spans="1:20" x14ac:dyDescent="0.35">
      <c r="A314" s="62"/>
      <c r="B314" s="62"/>
      <c r="C314" s="62"/>
      <c r="D314" s="62"/>
      <c r="E314" s="62"/>
      <c r="F314" s="62"/>
      <c r="G314" s="62"/>
      <c r="H314" s="62"/>
      <c r="I314" s="62"/>
      <c r="J314" s="62"/>
      <c r="K314" s="62"/>
      <c r="N314" s="62"/>
      <c r="O314" s="62"/>
      <c r="P314" s="62"/>
      <c r="Q314" s="62"/>
      <c r="R314" s="62"/>
      <c r="S314" s="62"/>
      <c r="T314" s="62"/>
    </row>
    <row r="315" spans="1:20" x14ac:dyDescent="0.35">
      <c r="A315" s="62"/>
      <c r="B315" s="62"/>
      <c r="C315" s="62"/>
      <c r="D315" s="62"/>
      <c r="E315" s="62"/>
      <c r="F315" s="62"/>
      <c r="G315" s="62"/>
      <c r="H315" s="62"/>
      <c r="I315" s="62"/>
      <c r="J315" s="62"/>
      <c r="K315" s="62"/>
      <c r="N315" s="62"/>
      <c r="O315" s="62"/>
      <c r="P315" s="62"/>
      <c r="Q315" s="62"/>
      <c r="R315" s="62"/>
      <c r="S315" s="62"/>
      <c r="T315" s="62"/>
    </row>
    <row r="316" spans="1:20" x14ac:dyDescent="0.35">
      <c r="A316" s="62"/>
      <c r="B316" s="62"/>
      <c r="C316" s="62"/>
      <c r="D316" s="62"/>
      <c r="E316" s="62"/>
      <c r="F316" s="62"/>
      <c r="G316" s="62"/>
      <c r="H316" s="62"/>
      <c r="I316" s="62"/>
      <c r="J316" s="62"/>
      <c r="K316" s="62"/>
      <c r="N316" s="62"/>
      <c r="O316" s="62"/>
      <c r="P316" s="62"/>
      <c r="Q316" s="62"/>
      <c r="R316" s="62"/>
      <c r="S316" s="62"/>
      <c r="T316" s="62"/>
    </row>
    <row r="317" spans="1:20" x14ac:dyDescent="0.35">
      <c r="A317" s="62"/>
      <c r="B317" s="62"/>
      <c r="C317" s="62"/>
      <c r="D317" s="62"/>
      <c r="E317" s="62"/>
      <c r="F317" s="62"/>
      <c r="G317" s="62"/>
      <c r="H317" s="62"/>
      <c r="I317" s="62"/>
      <c r="J317" s="62"/>
      <c r="K317" s="62"/>
      <c r="N317" s="62"/>
      <c r="O317" s="62"/>
      <c r="P317" s="62"/>
      <c r="Q317" s="62"/>
      <c r="R317" s="62"/>
      <c r="S317" s="62"/>
      <c r="T317" s="62"/>
    </row>
    <row r="318" spans="1:20" x14ac:dyDescent="0.35">
      <c r="A318" s="62"/>
      <c r="B318" s="62"/>
      <c r="C318" s="62"/>
      <c r="D318" s="62"/>
      <c r="E318" s="62"/>
      <c r="F318" s="62"/>
      <c r="G318" s="62"/>
      <c r="H318" s="62"/>
      <c r="I318" s="62"/>
      <c r="J318" s="62"/>
      <c r="K318" s="62"/>
      <c r="N318" s="62"/>
      <c r="O318" s="62"/>
      <c r="P318" s="62"/>
      <c r="Q318" s="62"/>
      <c r="R318" s="62"/>
      <c r="S318" s="62"/>
      <c r="T318" s="62"/>
    </row>
    <row r="319" spans="1:20" x14ac:dyDescent="0.35">
      <c r="A319" s="62"/>
      <c r="B319" s="62"/>
      <c r="C319" s="62"/>
      <c r="D319" s="62"/>
      <c r="E319" s="62"/>
      <c r="F319" s="62"/>
      <c r="G319" s="62"/>
      <c r="H319" s="62"/>
      <c r="I319" s="62"/>
      <c r="J319" s="62"/>
      <c r="K319" s="62"/>
      <c r="N319" s="62"/>
      <c r="O319" s="62"/>
      <c r="P319" s="62"/>
      <c r="Q319" s="62"/>
      <c r="R319" s="62"/>
      <c r="S319" s="62"/>
      <c r="T319" s="62"/>
    </row>
    <row r="320" spans="1:20" x14ac:dyDescent="0.35">
      <c r="A320" s="62"/>
      <c r="B320" s="62"/>
      <c r="C320" s="62"/>
      <c r="D320" s="62"/>
      <c r="E320" s="62"/>
      <c r="F320" s="62"/>
      <c r="G320" s="62"/>
      <c r="H320" s="62"/>
      <c r="I320" s="62"/>
      <c r="J320" s="62"/>
      <c r="K320" s="62"/>
      <c r="N320" s="62"/>
      <c r="O320" s="62"/>
      <c r="P320" s="62"/>
      <c r="Q320" s="62"/>
      <c r="R320" s="62"/>
      <c r="S320" s="62"/>
      <c r="T320" s="62"/>
    </row>
    <row r="321" spans="1:20" x14ac:dyDescent="0.35">
      <c r="A321" s="62"/>
      <c r="B321" s="62"/>
      <c r="C321" s="62"/>
      <c r="D321" s="62"/>
      <c r="E321" s="62"/>
      <c r="F321" s="62"/>
      <c r="G321" s="62"/>
      <c r="H321" s="62"/>
      <c r="I321" s="62"/>
      <c r="J321" s="62"/>
      <c r="K321" s="62"/>
      <c r="N321" s="62"/>
      <c r="O321" s="62"/>
      <c r="P321" s="62"/>
      <c r="Q321" s="62"/>
      <c r="R321" s="62"/>
      <c r="S321" s="62"/>
      <c r="T321" s="62"/>
    </row>
    <row r="322" spans="1:20" x14ac:dyDescent="0.35">
      <c r="A322" s="62"/>
      <c r="B322" s="62"/>
      <c r="C322" s="62"/>
      <c r="D322" s="62"/>
      <c r="E322" s="62"/>
      <c r="F322" s="62"/>
      <c r="G322" s="62"/>
      <c r="H322" s="62"/>
      <c r="I322" s="62"/>
      <c r="J322" s="62"/>
      <c r="K322" s="62"/>
      <c r="N322" s="62"/>
      <c r="O322" s="62"/>
      <c r="P322" s="62"/>
      <c r="Q322" s="62"/>
      <c r="R322" s="62"/>
      <c r="S322" s="62"/>
      <c r="T322" s="62"/>
    </row>
    <row r="323" spans="1:20" x14ac:dyDescent="0.35">
      <c r="A323" s="62"/>
      <c r="H323" s="62"/>
      <c r="I323" s="62"/>
      <c r="J323" s="62"/>
      <c r="K323" s="62"/>
      <c r="N323" s="62"/>
      <c r="S323" s="62"/>
      <c r="T323" s="62"/>
    </row>
  </sheetData>
  <mergeCells count="84">
    <mergeCell ref="H56:K56"/>
    <mergeCell ref="B160:C160"/>
    <mergeCell ref="D160:E160"/>
    <mergeCell ref="F160:G160"/>
    <mergeCell ref="H160:K160"/>
    <mergeCell ref="B107:C107"/>
    <mergeCell ref="D107:E107"/>
    <mergeCell ref="F107:G107"/>
    <mergeCell ref="H107:K107"/>
    <mergeCell ref="B157:G157"/>
    <mergeCell ref="B159:C159"/>
    <mergeCell ref="D159:E159"/>
    <mergeCell ref="F159:G159"/>
    <mergeCell ref="H159:K159"/>
    <mergeCell ref="B106:C106"/>
    <mergeCell ref="D106:E106"/>
    <mergeCell ref="H161:I161"/>
    <mergeCell ref="J161:K161"/>
    <mergeCell ref="H108:I108"/>
    <mergeCell ref="J108:K108"/>
    <mergeCell ref="H58:I58"/>
    <mergeCell ref="J58:K58"/>
    <mergeCell ref="H106:K106"/>
    <mergeCell ref="F106:G106"/>
    <mergeCell ref="B54:G54"/>
    <mergeCell ref="B57:C57"/>
    <mergeCell ref="D57:E57"/>
    <mergeCell ref="F57:G57"/>
    <mergeCell ref="D56:E56"/>
    <mergeCell ref="F56:G56"/>
    <mergeCell ref="B56:C56"/>
    <mergeCell ref="O1:R1"/>
    <mergeCell ref="O3:P3"/>
    <mergeCell ref="Q3:R3"/>
    <mergeCell ref="B1:G1"/>
    <mergeCell ref="B104:G104"/>
    <mergeCell ref="B3:C3"/>
    <mergeCell ref="D3:E3"/>
    <mergeCell ref="F3:G3"/>
    <mergeCell ref="B4:C4"/>
    <mergeCell ref="D4:E4"/>
    <mergeCell ref="F4:G4"/>
    <mergeCell ref="H3:K3"/>
    <mergeCell ref="H5:I5"/>
    <mergeCell ref="J5:K5"/>
    <mergeCell ref="H57:K57"/>
    <mergeCell ref="H4:K4"/>
    <mergeCell ref="O54:R54"/>
    <mergeCell ref="O56:P56"/>
    <mergeCell ref="Q56:R56"/>
    <mergeCell ref="S56:T56"/>
    <mergeCell ref="O4:P4"/>
    <mergeCell ref="Q4:R4"/>
    <mergeCell ref="O5:P5"/>
    <mergeCell ref="Q5:R5"/>
    <mergeCell ref="O57:P57"/>
    <mergeCell ref="Q57:R57"/>
    <mergeCell ref="S57:T57"/>
    <mergeCell ref="O58:P58"/>
    <mergeCell ref="Q58:R58"/>
    <mergeCell ref="S58:T58"/>
    <mergeCell ref="O161:P161"/>
    <mergeCell ref="Q161:R161"/>
    <mergeCell ref="S161:T161"/>
    <mergeCell ref="O157:R157"/>
    <mergeCell ref="O159:P159"/>
    <mergeCell ref="Q159:R159"/>
    <mergeCell ref="S159:T159"/>
    <mergeCell ref="S3:T3"/>
    <mergeCell ref="S4:T4"/>
    <mergeCell ref="S5:T5"/>
    <mergeCell ref="O160:P160"/>
    <mergeCell ref="Q160:R160"/>
    <mergeCell ref="S160:T160"/>
    <mergeCell ref="O107:P107"/>
    <mergeCell ref="Q107:R107"/>
    <mergeCell ref="S107:T107"/>
    <mergeCell ref="O108:P108"/>
    <mergeCell ref="Q108:R108"/>
    <mergeCell ref="S108:T108"/>
    <mergeCell ref="O104:R104"/>
    <mergeCell ref="O106:P106"/>
    <mergeCell ref="Q106:R106"/>
    <mergeCell ref="S106:T106"/>
  </mergeCells>
  <phoneticPr fontId="2" type="noConversion"/>
  <printOptions horizontalCentered="1"/>
  <pageMargins left="0.1" right="0.1" top="0.25" bottom="0" header="0" footer="0"/>
  <pageSetup scale="47" orientation="portrait" r:id="rId1"/>
  <headerFooter alignWithMargins="0"/>
  <rowBreaks count="3" manualBreakCount="3">
    <brk id="53" max="16383" man="1"/>
    <brk id="103" max="16383" man="1"/>
    <brk id="1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detail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Anis</dc:creator>
  <cp:lastModifiedBy>AHMER</cp:lastModifiedBy>
  <cp:lastPrinted>2022-05-31T06:16:18Z</cp:lastPrinted>
  <dcterms:created xsi:type="dcterms:W3CDTF">2006-10-13T05:00:31Z</dcterms:created>
  <dcterms:modified xsi:type="dcterms:W3CDTF">2026-07-01T04:54:45Z</dcterms:modified>
</cp:coreProperties>
</file>