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Jan,26\"/>
    </mc:Choice>
  </mc:AlternateContent>
  <xr:revisionPtr revIDLastSave="0" documentId="13_ncr:1_{930ED6A4-5ACC-4B8B-AA7B-D4488DF0231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1" i="3" l="1"/>
  <c r="D61" i="3"/>
  <c r="C61" i="3"/>
  <c r="B61" i="3"/>
  <c r="E48" i="3"/>
  <c r="D48" i="3"/>
  <c r="C48" i="3"/>
  <c r="B48" i="3"/>
  <c r="E27" i="3"/>
  <c r="D27" i="3"/>
  <c r="C27" i="3"/>
  <c r="B27" i="3"/>
  <c r="E14" i="3"/>
  <c r="D14" i="3"/>
  <c r="C14" i="3"/>
  <c r="B14" i="3"/>
  <c r="R201" i="2"/>
  <c r="Q201" i="2"/>
  <c r="P201" i="2"/>
  <c r="O201" i="2"/>
  <c r="R197" i="2"/>
  <c r="R196" i="2" s="1"/>
  <c r="Q197" i="2"/>
  <c r="Q196" i="2" s="1"/>
  <c r="P197" i="2"/>
  <c r="P196" i="2" s="1"/>
  <c r="O197" i="2"/>
  <c r="O196" i="2" s="1"/>
  <c r="R184" i="2"/>
  <c r="R183" i="2" s="1"/>
  <c r="R181" i="2" s="1"/>
  <c r="Q184" i="2"/>
  <c r="Q183" i="2" s="1"/>
  <c r="Q181" i="2" s="1"/>
  <c r="P184" i="2"/>
  <c r="P183" i="2" s="1"/>
  <c r="P181" i="2" s="1"/>
  <c r="O184" i="2"/>
  <c r="O183" i="2" s="1"/>
  <c r="O181" i="2" s="1"/>
  <c r="R178" i="2"/>
  <c r="Q178" i="2"/>
  <c r="P178" i="2"/>
  <c r="O178" i="2"/>
  <c r="R171" i="2"/>
  <c r="Q171" i="2"/>
  <c r="P171" i="2"/>
  <c r="O171" i="2"/>
  <c r="R168" i="2"/>
  <c r="Q168" i="2"/>
  <c r="P168" i="2"/>
  <c r="O168" i="2"/>
  <c r="O167" i="2" s="1"/>
  <c r="R163" i="2"/>
  <c r="Q163" i="2"/>
  <c r="P163" i="2"/>
  <c r="O163" i="2"/>
  <c r="R149" i="2"/>
  <c r="R148" i="2" s="1"/>
  <c r="Q149" i="2"/>
  <c r="Q148" i="2" s="1"/>
  <c r="P149" i="2"/>
  <c r="P148" i="2" s="1"/>
  <c r="O149" i="2"/>
  <c r="O148" i="2" s="1"/>
  <c r="R145" i="2"/>
  <c r="Q145" i="2"/>
  <c r="S145" i="2" s="1"/>
  <c r="P145" i="2"/>
  <c r="O145" i="2"/>
  <c r="R142" i="2"/>
  <c r="R139" i="2" s="1"/>
  <c r="Q142" i="2"/>
  <c r="Q139" i="2" s="1"/>
  <c r="P142" i="2"/>
  <c r="P139" i="2" s="1"/>
  <c r="O142" i="2"/>
  <c r="O139" i="2" s="1"/>
  <c r="R136" i="2"/>
  <c r="Q136" i="2"/>
  <c r="P136" i="2"/>
  <c r="O136" i="2"/>
  <c r="R128" i="2"/>
  <c r="Q128" i="2"/>
  <c r="P128" i="2"/>
  <c r="O128" i="2"/>
  <c r="S128" i="2" s="1"/>
  <c r="R124" i="2"/>
  <c r="Q124" i="2"/>
  <c r="P124" i="2"/>
  <c r="O124" i="2"/>
  <c r="S124" i="2" s="1"/>
  <c r="R120" i="2"/>
  <c r="Q120" i="2"/>
  <c r="P120" i="2"/>
  <c r="O120" i="2"/>
  <c r="O115" i="2" s="1"/>
  <c r="R116" i="2"/>
  <c r="Q116" i="2"/>
  <c r="P116" i="2"/>
  <c r="O116" i="2"/>
  <c r="R111" i="2"/>
  <c r="Q111" i="2"/>
  <c r="P111" i="2"/>
  <c r="O111" i="2"/>
  <c r="S153" i="2"/>
  <c r="S152" i="2"/>
  <c r="S151" i="2"/>
  <c r="S136" i="2"/>
  <c r="S133" i="2"/>
  <c r="S132" i="2"/>
  <c r="S131" i="2"/>
  <c r="S129" i="2"/>
  <c r="S125" i="2"/>
  <c r="S123" i="2"/>
  <c r="S121" i="2"/>
  <c r="S113" i="2"/>
  <c r="S112" i="2"/>
  <c r="G201" i="2"/>
  <c r="F201" i="2"/>
  <c r="E201" i="2"/>
  <c r="D201" i="2"/>
  <c r="C201" i="2"/>
  <c r="B201" i="2"/>
  <c r="G197" i="2"/>
  <c r="G196" i="2" s="1"/>
  <c r="F197" i="2"/>
  <c r="E197" i="2"/>
  <c r="E196" i="2" s="1"/>
  <c r="D197" i="2"/>
  <c r="D196" i="2" s="1"/>
  <c r="C197" i="2"/>
  <c r="C196" i="2" s="1"/>
  <c r="B197" i="2"/>
  <c r="B196" i="2" s="1"/>
  <c r="F196" i="2"/>
  <c r="G184" i="2"/>
  <c r="G183" i="2" s="1"/>
  <c r="G181" i="2" s="1"/>
  <c r="F184" i="2"/>
  <c r="E184" i="2"/>
  <c r="E183" i="2" s="1"/>
  <c r="E181" i="2" s="1"/>
  <c r="D184" i="2"/>
  <c r="C184" i="2"/>
  <c r="B184" i="2"/>
  <c r="B183" i="2" s="1"/>
  <c r="B181" i="2" s="1"/>
  <c r="F183" i="2"/>
  <c r="F181" i="2" s="1"/>
  <c r="D183" i="2"/>
  <c r="D181" i="2" s="1"/>
  <c r="C183" i="2"/>
  <c r="C181" i="2" s="1"/>
  <c r="G178" i="2"/>
  <c r="F178" i="2"/>
  <c r="E178" i="2"/>
  <c r="D178" i="2"/>
  <c r="C178" i="2"/>
  <c r="B178" i="2"/>
  <c r="G171" i="2"/>
  <c r="F171" i="2"/>
  <c r="E171" i="2"/>
  <c r="D171" i="2"/>
  <c r="C171" i="2"/>
  <c r="B171" i="2"/>
  <c r="G168" i="2"/>
  <c r="F168" i="2"/>
  <c r="E168" i="2"/>
  <c r="D168" i="2"/>
  <c r="C168" i="2"/>
  <c r="B168" i="2"/>
  <c r="G163" i="2"/>
  <c r="F163" i="2"/>
  <c r="E163" i="2"/>
  <c r="D163" i="2"/>
  <c r="C163" i="2"/>
  <c r="B163" i="2"/>
  <c r="G149" i="2"/>
  <c r="G148" i="2" s="1"/>
  <c r="F149" i="2"/>
  <c r="F148" i="2" s="1"/>
  <c r="E149" i="2"/>
  <c r="E148" i="2" s="1"/>
  <c r="D149" i="2"/>
  <c r="C149" i="2"/>
  <c r="C148" i="2" s="1"/>
  <c r="B149" i="2"/>
  <c r="B148" i="2" s="1"/>
  <c r="D148" i="2"/>
  <c r="G145" i="2"/>
  <c r="F145" i="2"/>
  <c r="E145" i="2"/>
  <c r="D145" i="2"/>
  <c r="C145" i="2"/>
  <c r="B145" i="2"/>
  <c r="G142" i="2"/>
  <c r="G139" i="2" s="1"/>
  <c r="F142" i="2"/>
  <c r="F139" i="2" s="1"/>
  <c r="E142" i="2"/>
  <c r="E139" i="2" s="1"/>
  <c r="E135" i="2" s="1"/>
  <c r="D142" i="2"/>
  <c r="D139" i="2" s="1"/>
  <c r="C142" i="2"/>
  <c r="C139" i="2" s="1"/>
  <c r="B142" i="2"/>
  <c r="B139" i="2" s="1"/>
  <c r="G136" i="2"/>
  <c r="F136" i="2"/>
  <c r="E136" i="2"/>
  <c r="D136" i="2"/>
  <c r="C136" i="2"/>
  <c r="B136" i="2"/>
  <c r="G128" i="2"/>
  <c r="F128" i="2"/>
  <c r="E128" i="2"/>
  <c r="D128" i="2"/>
  <c r="C128" i="2"/>
  <c r="B128" i="2"/>
  <c r="G124" i="2"/>
  <c r="F124" i="2"/>
  <c r="E124" i="2"/>
  <c r="D124" i="2"/>
  <c r="C124" i="2"/>
  <c r="B124" i="2"/>
  <c r="G120" i="2"/>
  <c r="F120" i="2"/>
  <c r="E120" i="2"/>
  <c r="D120" i="2"/>
  <c r="C120" i="2"/>
  <c r="B120" i="2"/>
  <c r="G116" i="2"/>
  <c r="F116" i="2"/>
  <c r="E116" i="2"/>
  <c r="D116" i="2"/>
  <c r="C116" i="2"/>
  <c r="B116" i="2"/>
  <c r="G111" i="2"/>
  <c r="F111" i="2"/>
  <c r="E111" i="2"/>
  <c r="D111" i="2"/>
  <c r="C111" i="2"/>
  <c r="B111" i="2"/>
  <c r="R98" i="2"/>
  <c r="Q98" i="2"/>
  <c r="P98" i="2"/>
  <c r="O98" i="2"/>
  <c r="R94" i="2"/>
  <c r="R93" i="2" s="1"/>
  <c r="Q94" i="2"/>
  <c r="Q93" i="2" s="1"/>
  <c r="P94" i="2"/>
  <c r="O94" i="2"/>
  <c r="O93" i="2" s="1"/>
  <c r="P93" i="2"/>
  <c r="R81" i="2"/>
  <c r="R80" i="2" s="1"/>
  <c r="R78" i="2" s="1"/>
  <c r="Q81" i="2"/>
  <c r="Q80" i="2" s="1"/>
  <c r="Q78" i="2" s="1"/>
  <c r="P81" i="2"/>
  <c r="P80" i="2" s="1"/>
  <c r="P78" i="2" s="1"/>
  <c r="O81" i="2"/>
  <c r="O80" i="2" s="1"/>
  <c r="O78" i="2" s="1"/>
  <c r="R75" i="2"/>
  <c r="Q75" i="2"/>
  <c r="P75" i="2"/>
  <c r="O75" i="2"/>
  <c r="R68" i="2"/>
  <c r="Q68" i="2"/>
  <c r="P68" i="2"/>
  <c r="O68" i="2"/>
  <c r="R65" i="2"/>
  <c r="Q65" i="2"/>
  <c r="Q64" i="2" s="1"/>
  <c r="P65" i="2"/>
  <c r="O65" i="2"/>
  <c r="O64" i="2"/>
  <c r="R60" i="2"/>
  <c r="Q60" i="2"/>
  <c r="P60" i="2"/>
  <c r="O60" i="2"/>
  <c r="R46" i="2"/>
  <c r="R45" i="2" s="1"/>
  <c r="Q46" i="2"/>
  <c r="Q45" i="2" s="1"/>
  <c r="P46" i="2"/>
  <c r="P45" i="2" s="1"/>
  <c r="O46" i="2"/>
  <c r="O45" i="2" s="1"/>
  <c r="R42" i="2"/>
  <c r="Q42" i="2"/>
  <c r="P42" i="2"/>
  <c r="O42" i="2"/>
  <c r="R39" i="2"/>
  <c r="R36" i="2" s="1"/>
  <c r="Q39" i="2"/>
  <c r="Q36" i="2" s="1"/>
  <c r="P39" i="2"/>
  <c r="P36" i="2" s="1"/>
  <c r="O39" i="2"/>
  <c r="O36" i="2"/>
  <c r="O32" i="2" s="1"/>
  <c r="R33" i="2"/>
  <c r="Q33" i="2"/>
  <c r="P33" i="2"/>
  <c r="O33" i="2"/>
  <c r="R25" i="2"/>
  <c r="Q25" i="2"/>
  <c r="P25" i="2"/>
  <c r="O25" i="2"/>
  <c r="R21" i="2"/>
  <c r="Q21" i="2"/>
  <c r="P21" i="2"/>
  <c r="O21" i="2"/>
  <c r="R17" i="2"/>
  <c r="Q17" i="2"/>
  <c r="P17" i="2"/>
  <c r="O17" i="2"/>
  <c r="R13" i="2"/>
  <c r="Q13" i="2"/>
  <c r="P13" i="2"/>
  <c r="P12" i="2" s="1"/>
  <c r="O13" i="2"/>
  <c r="R8" i="2"/>
  <c r="Q8" i="2"/>
  <c r="P8" i="2"/>
  <c r="O8" i="2"/>
  <c r="G98" i="2"/>
  <c r="F98" i="2"/>
  <c r="E98" i="2"/>
  <c r="D98" i="2"/>
  <c r="C98" i="2"/>
  <c r="B98" i="2"/>
  <c r="G94" i="2"/>
  <c r="F94" i="2"/>
  <c r="E94" i="2"/>
  <c r="E93" i="2" s="1"/>
  <c r="D94" i="2"/>
  <c r="D93" i="2" s="1"/>
  <c r="C94" i="2"/>
  <c r="C93" i="2" s="1"/>
  <c r="B94" i="2"/>
  <c r="G93" i="2"/>
  <c r="F93" i="2"/>
  <c r="B93" i="2"/>
  <c r="G81" i="2"/>
  <c r="G80" i="2" s="1"/>
  <c r="G78" i="2" s="1"/>
  <c r="F81" i="2"/>
  <c r="F80" i="2" s="1"/>
  <c r="F78" i="2" s="1"/>
  <c r="E81" i="2"/>
  <c r="E80" i="2" s="1"/>
  <c r="E78" i="2" s="1"/>
  <c r="D81" i="2"/>
  <c r="C81" i="2"/>
  <c r="C80" i="2" s="1"/>
  <c r="C78" i="2" s="1"/>
  <c r="B81" i="2"/>
  <c r="B80" i="2" s="1"/>
  <c r="B78" i="2" s="1"/>
  <c r="D80" i="2"/>
  <c r="D78" i="2" s="1"/>
  <c r="G75" i="2"/>
  <c r="F75" i="2"/>
  <c r="E75" i="2"/>
  <c r="D75" i="2"/>
  <c r="C75" i="2"/>
  <c r="B75" i="2"/>
  <c r="G68" i="2"/>
  <c r="F68" i="2"/>
  <c r="E68" i="2"/>
  <c r="D68" i="2"/>
  <c r="C68" i="2"/>
  <c r="B68" i="2"/>
  <c r="G65" i="2"/>
  <c r="F65" i="2"/>
  <c r="E65" i="2"/>
  <c r="D65" i="2"/>
  <c r="C65" i="2"/>
  <c r="B65" i="2"/>
  <c r="D64" i="2"/>
  <c r="G60" i="2"/>
  <c r="F60" i="2"/>
  <c r="E60" i="2"/>
  <c r="D60" i="2"/>
  <c r="C60" i="2"/>
  <c r="B60" i="2"/>
  <c r="G46" i="2"/>
  <c r="G45" i="2" s="1"/>
  <c r="F46" i="2"/>
  <c r="F45" i="2" s="1"/>
  <c r="E46" i="2"/>
  <c r="E45" i="2" s="1"/>
  <c r="D46" i="2"/>
  <c r="D45" i="2" s="1"/>
  <c r="C46" i="2"/>
  <c r="C45" i="2" s="1"/>
  <c r="B46" i="2"/>
  <c r="B45" i="2" s="1"/>
  <c r="G42" i="2"/>
  <c r="F42" i="2"/>
  <c r="E42" i="2"/>
  <c r="D42" i="2"/>
  <c r="C42" i="2"/>
  <c r="B42" i="2"/>
  <c r="G39" i="2"/>
  <c r="G36" i="2" s="1"/>
  <c r="G32" i="2" s="1"/>
  <c r="F39" i="2"/>
  <c r="E39" i="2"/>
  <c r="E36" i="2" s="1"/>
  <c r="E32" i="2" s="1"/>
  <c r="D39" i="2"/>
  <c r="D36" i="2" s="1"/>
  <c r="C39" i="2"/>
  <c r="C36" i="2" s="1"/>
  <c r="B39" i="2"/>
  <c r="B36" i="2" s="1"/>
  <c r="F36" i="2"/>
  <c r="F32" i="2" s="1"/>
  <c r="G33" i="2"/>
  <c r="F33" i="2"/>
  <c r="E33" i="2"/>
  <c r="D33" i="2"/>
  <c r="C33" i="2"/>
  <c r="B33" i="2"/>
  <c r="G25" i="2"/>
  <c r="F25" i="2"/>
  <c r="E25" i="2"/>
  <c r="D25" i="2"/>
  <c r="C25" i="2"/>
  <c r="B25" i="2"/>
  <c r="G21" i="2"/>
  <c r="F21" i="2"/>
  <c r="E21" i="2"/>
  <c r="D21" i="2"/>
  <c r="C21" i="2"/>
  <c r="B21" i="2"/>
  <c r="G17" i="2"/>
  <c r="F17" i="2"/>
  <c r="E17" i="2"/>
  <c r="D17" i="2"/>
  <c r="C17" i="2"/>
  <c r="B17" i="2"/>
  <c r="H17" i="2" s="1"/>
  <c r="G13" i="2"/>
  <c r="F13" i="2"/>
  <c r="E13" i="2"/>
  <c r="D13" i="2"/>
  <c r="C13" i="2"/>
  <c r="B13" i="2"/>
  <c r="G8" i="2"/>
  <c r="F8" i="2"/>
  <c r="E8" i="2"/>
  <c r="D8" i="2"/>
  <c r="C8" i="2"/>
  <c r="B8" i="2"/>
  <c r="S144" i="2"/>
  <c r="S141" i="2"/>
  <c r="S140" i="2"/>
  <c r="S134" i="2"/>
  <c r="S126" i="2"/>
  <c r="S118" i="2"/>
  <c r="S117" i="2"/>
  <c r="S114" i="2"/>
  <c r="S119" i="2"/>
  <c r="S122" i="2"/>
  <c r="S127" i="2"/>
  <c r="S130" i="2"/>
  <c r="S137" i="2"/>
  <c r="S138" i="2"/>
  <c r="S143" i="2"/>
  <c r="S146" i="2"/>
  <c r="S147" i="2"/>
  <c r="S150" i="2"/>
  <c r="S154" i="2"/>
  <c r="S155" i="2"/>
  <c r="H9" i="2"/>
  <c r="J11" i="2"/>
  <c r="I11" i="2"/>
  <c r="H11" i="2"/>
  <c r="H10" i="2"/>
  <c r="D167" i="2" l="1"/>
  <c r="C167" i="2"/>
  <c r="D12" i="2"/>
  <c r="D115" i="2"/>
  <c r="Q12" i="2"/>
  <c r="D135" i="2"/>
  <c r="C64" i="2"/>
  <c r="S120" i="2"/>
  <c r="O12" i="2"/>
  <c r="S139" i="2"/>
  <c r="P167" i="2"/>
  <c r="Q167" i="2"/>
  <c r="R167" i="2"/>
  <c r="S142" i="2"/>
  <c r="O135" i="2"/>
  <c r="P135" i="2"/>
  <c r="Q135" i="2"/>
  <c r="R135" i="2"/>
  <c r="P115" i="2"/>
  <c r="Q115" i="2"/>
  <c r="R115" i="2"/>
  <c r="F167" i="2"/>
  <c r="G167" i="2"/>
  <c r="E167" i="2"/>
  <c r="B167" i="2"/>
  <c r="C135" i="2"/>
  <c r="F135" i="2"/>
  <c r="G135" i="2"/>
  <c r="B135" i="2"/>
  <c r="D110" i="2"/>
  <c r="F115" i="2"/>
  <c r="C115" i="2"/>
  <c r="E115" i="2"/>
  <c r="G115" i="2"/>
  <c r="B115" i="2"/>
  <c r="P64" i="2"/>
  <c r="R64" i="2"/>
  <c r="Q32" i="2"/>
  <c r="Q7" i="2" s="1"/>
  <c r="P32" i="2"/>
  <c r="R32" i="2"/>
  <c r="O7" i="2"/>
  <c r="R12" i="2"/>
  <c r="E64" i="2"/>
  <c r="F64" i="2"/>
  <c r="G64" i="2"/>
  <c r="B64" i="2"/>
  <c r="B32" i="2"/>
  <c r="C32" i="2"/>
  <c r="D32" i="2"/>
  <c r="D7" i="2"/>
  <c r="F12" i="2"/>
  <c r="E12" i="2"/>
  <c r="E7" i="2" s="1"/>
  <c r="G12" i="2"/>
  <c r="G7" i="2" s="1"/>
  <c r="B12" i="2"/>
  <c r="C12" i="2"/>
  <c r="H13" i="2"/>
  <c r="S149" i="2"/>
  <c r="S116" i="2"/>
  <c r="S148" i="2"/>
  <c r="S111" i="2"/>
  <c r="H8" i="2"/>
  <c r="C110" i="2" l="1"/>
  <c r="S135" i="2"/>
  <c r="Q110" i="2"/>
  <c r="C7" i="2"/>
  <c r="B7" i="2"/>
  <c r="R110" i="2"/>
  <c r="P110" i="2"/>
  <c r="O110" i="2"/>
  <c r="S115" i="2"/>
  <c r="E110" i="2"/>
  <c r="B110" i="2"/>
  <c r="G110" i="2"/>
  <c r="F110" i="2"/>
  <c r="P7" i="2"/>
  <c r="R7" i="2"/>
  <c r="F7" i="2"/>
  <c r="S110" i="2" l="1"/>
  <c r="H7" i="2"/>
  <c r="D68" i="3"/>
  <c r="E68" i="3"/>
  <c r="B70" i="3"/>
  <c r="B71" i="3"/>
  <c r="C71" i="3"/>
  <c r="D71" i="3"/>
  <c r="E71" i="3"/>
  <c r="D72" i="3"/>
  <c r="E72" i="3"/>
  <c r="B73" i="3"/>
  <c r="D73" i="3"/>
  <c r="S177" i="2"/>
  <c r="J163" i="2"/>
  <c r="K163" i="2"/>
  <c r="H167" i="2"/>
  <c r="K167" i="2"/>
  <c r="H168" i="2"/>
  <c r="K168" i="2"/>
  <c r="I167" i="2"/>
  <c r="K171" i="2"/>
  <c r="H171" i="2"/>
  <c r="J171" i="2"/>
  <c r="J178" i="2"/>
  <c r="K178" i="2"/>
  <c r="D37" i="3"/>
  <c r="E37" i="3"/>
  <c r="I184" i="2"/>
  <c r="D38" i="3"/>
  <c r="B39" i="3"/>
  <c r="I201" i="2"/>
  <c r="H201" i="2"/>
  <c r="E39" i="3"/>
  <c r="H203" i="2"/>
  <c r="J202" i="2"/>
  <c r="H202" i="2"/>
  <c r="J200" i="2"/>
  <c r="H197" i="2"/>
  <c r="H194" i="2"/>
  <c r="H192" i="2"/>
  <c r="J191" i="2"/>
  <c r="H190" i="2"/>
  <c r="J189" i="2"/>
  <c r="H186" i="2"/>
  <c r="H184" i="2"/>
  <c r="H182" i="2"/>
  <c r="H178" i="2"/>
  <c r="H176" i="2"/>
  <c r="J175" i="2"/>
  <c r="H174" i="2"/>
  <c r="J173" i="2"/>
  <c r="H170" i="2"/>
  <c r="H166" i="2"/>
  <c r="J165" i="2"/>
  <c r="C65" i="3"/>
  <c r="D65" i="3"/>
  <c r="E65" i="3"/>
  <c r="E66" i="3"/>
  <c r="B67" i="3"/>
  <c r="C67" i="3"/>
  <c r="D67" i="3"/>
  <c r="E67" i="3"/>
  <c r="I120" i="2"/>
  <c r="J120" i="2"/>
  <c r="K120" i="2"/>
  <c r="K124" i="2"/>
  <c r="J128" i="2"/>
  <c r="I128" i="2"/>
  <c r="I136" i="2"/>
  <c r="J139" i="2"/>
  <c r="K142" i="2"/>
  <c r="K145" i="2"/>
  <c r="H145" i="2"/>
  <c r="I145" i="2"/>
  <c r="J145" i="2"/>
  <c r="H148" i="2"/>
  <c r="I149" i="2"/>
  <c r="J154" i="2"/>
  <c r="H153" i="2"/>
  <c r="H151" i="2"/>
  <c r="J146" i="2"/>
  <c r="H143" i="2"/>
  <c r="J142" i="2"/>
  <c r="H141" i="2"/>
  <c r="J140" i="2"/>
  <c r="J138" i="2"/>
  <c r="H137" i="2"/>
  <c r="J134" i="2"/>
  <c r="H133" i="2"/>
  <c r="J132" i="2"/>
  <c r="J130" i="2"/>
  <c r="H129" i="2"/>
  <c r="H127" i="2"/>
  <c r="J126" i="2"/>
  <c r="H125" i="2"/>
  <c r="J122" i="2"/>
  <c r="H121" i="2"/>
  <c r="H119" i="2"/>
  <c r="J118" i="2"/>
  <c r="H117" i="2"/>
  <c r="J114" i="2"/>
  <c r="H113" i="2"/>
  <c r="E57" i="3"/>
  <c r="C57" i="3"/>
  <c r="C58" i="3"/>
  <c r="E58" i="3"/>
  <c r="C59" i="3"/>
  <c r="E59" i="3"/>
  <c r="J60" i="2"/>
  <c r="J64" i="2"/>
  <c r="K64" i="2"/>
  <c r="H65" i="2"/>
  <c r="K65" i="2"/>
  <c r="K68" i="2"/>
  <c r="H68" i="2"/>
  <c r="J75" i="2"/>
  <c r="H80" i="2"/>
  <c r="H78" i="2"/>
  <c r="K81" i="2"/>
  <c r="I94" i="2"/>
  <c r="I98" i="2"/>
  <c r="H98" i="2"/>
  <c r="J101" i="2"/>
  <c r="J100" i="2"/>
  <c r="H99" i="2"/>
  <c r="J99" i="2"/>
  <c r="J98" i="2"/>
  <c r="J97" i="2"/>
  <c r="J96" i="2"/>
  <c r="J95" i="2"/>
  <c r="J92" i="2"/>
  <c r="H91" i="2"/>
  <c r="J91" i="2"/>
  <c r="J90" i="2"/>
  <c r="J89" i="2"/>
  <c r="J88" i="2"/>
  <c r="J87" i="2"/>
  <c r="J86" i="2"/>
  <c r="J85" i="2"/>
  <c r="J84" i="2"/>
  <c r="H83" i="2"/>
  <c r="J83" i="2"/>
  <c r="J82" i="2"/>
  <c r="J79" i="2"/>
  <c r="J77" i="2"/>
  <c r="J76" i="2"/>
  <c r="H75" i="2"/>
  <c r="J74" i="2"/>
  <c r="J73" i="2"/>
  <c r="J72" i="2"/>
  <c r="J71" i="2"/>
  <c r="J70" i="2"/>
  <c r="J69" i="2"/>
  <c r="J68" i="2"/>
  <c r="H67" i="2"/>
  <c r="J67" i="2"/>
  <c r="J66" i="2"/>
  <c r="J63" i="2"/>
  <c r="J62" i="2"/>
  <c r="J61" i="2"/>
  <c r="D52" i="3"/>
  <c r="B52" i="3"/>
  <c r="C52" i="3"/>
  <c r="C53" i="3"/>
  <c r="D53" i="3"/>
  <c r="E53" i="3"/>
  <c r="B54" i="3"/>
  <c r="C54" i="3"/>
  <c r="D54" i="3"/>
  <c r="E54" i="3"/>
  <c r="K8" i="2"/>
  <c r="K13" i="2"/>
  <c r="K17" i="2"/>
  <c r="I36" i="2"/>
  <c r="K42" i="2"/>
  <c r="H45" i="2"/>
  <c r="J45" i="2"/>
  <c r="H18" i="2"/>
  <c r="K204" i="2"/>
  <c r="J204" i="2"/>
  <c r="I204" i="2"/>
  <c r="H204" i="2"/>
  <c r="K203" i="2"/>
  <c r="J203" i="2"/>
  <c r="I203" i="2"/>
  <c r="K202" i="2"/>
  <c r="I202" i="2"/>
  <c r="K200" i="2"/>
  <c r="I200" i="2"/>
  <c r="K199" i="2"/>
  <c r="J199" i="2"/>
  <c r="I199" i="2"/>
  <c r="H199" i="2"/>
  <c r="I198" i="2"/>
  <c r="H198" i="2"/>
  <c r="K195" i="2"/>
  <c r="J195" i="2"/>
  <c r="I195" i="2"/>
  <c r="H195" i="2"/>
  <c r="K194" i="2"/>
  <c r="J194" i="2"/>
  <c r="I194" i="2"/>
  <c r="K193" i="2"/>
  <c r="J193" i="2"/>
  <c r="I193" i="2"/>
  <c r="H193" i="2"/>
  <c r="K192" i="2"/>
  <c r="J192" i="2"/>
  <c r="I192" i="2"/>
  <c r="K191" i="2"/>
  <c r="I191" i="2"/>
  <c r="H191" i="2"/>
  <c r="K190" i="2"/>
  <c r="J190" i="2"/>
  <c r="I190" i="2"/>
  <c r="K189" i="2"/>
  <c r="I189" i="2"/>
  <c r="K188" i="2"/>
  <c r="J188" i="2"/>
  <c r="I188" i="2"/>
  <c r="H188" i="2"/>
  <c r="K187" i="2"/>
  <c r="J187" i="2"/>
  <c r="I187" i="2"/>
  <c r="H187" i="2"/>
  <c r="K186" i="2"/>
  <c r="J186" i="2"/>
  <c r="I186" i="2"/>
  <c r="K185" i="2"/>
  <c r="J185" i="2"/>
  <c r="I185" i="2"/>
  <c r="H185" i="2"/>
  <c r="K184" i="2"/>
  <c r="K182" i="2"/>
  <c r="J182" i="2"/>
  <c r="I182" i="2"/>
  <c r="K180" i="2"/>
  <c r="J180" i="2"/>
  <c r="I180" i="2"/>
  <c r="H180" i="2"/>
  <c r="K179" i="2"/>
  <c r="J179" i="2"/>
  <c r="I179" i="2"/>
  <c r="H179" i="2"/>
  <c r="I178" i="2"/>
  <c r="K177" i="2"/>
  <c r="J177" i="2"/>
  <c r="I177" i="2"/>
  <c r="H177" i="2"/>
  <c r="K176" i="2"/>
  <c r="J176" i="2"/>
  <c r="I176" i="2"/>
  <c r="K175" i="2"/>
  <c r="I175" i="2"/>
  <c r="H175" i="2"/>
  <c r="I174" i="2"/>
  <c r="K173" i="2"/>
  <c r="I173" i="2"/>
  <c r="K172" i="2"/>
  <c r="J172" i="2"/>
  <c r="I172" i="2"/>
  <c r="H172" i="2"/>
  <c r="K170" i="2"/>
  <c r="J170" i="2"/>
  <c r="I170" i="2"/>
  <c r="K169" i="2"/>
  <c r="J169" i="2"/>
  <c r="I169" i="2"/>
  <c r="H169" i="2"/>
  <c r="J168" i="2"/>
  <c r="K166" i="2"/>
  <c r="J166" i="2"/>
  <c r="I166" i="2"/>
  <c r="K165" i="2"/>
  <c r="I165" i="2"/>
  <c r="K164" i="2"/>
  <c r="J164" i="2"/>
  <c r="I164" i="2"/>
  <c r="H164" i="2"/>
  <c r="I163" i="2"/>
  <c r="H163" i="2"/>
  <c r="K155" i="2"/>
  <c r="J155" i="2"/>
  <c r="I155" i="2"/>
  <c r="H155" i="2"/>
  <c r="K154" i="2"/>
  <c r="I154" i="2"/>
  <c r="H154" i="2"/>
  <c r="K153" i="2"/>
  <c r="J153" i="2"/>
  <c r="I153" i="2"/>
  <c r="K152" i="2"/>
  <c r="J152" i="2"/>
  <c r="I152" i="2"/>
  <c r="H152" i="2"/>
  <c r="K151" i="2"/>
  <c r="J151" i="2"/>
  <c r="I151" i="2"/>
  <c r="I150" i="2"/>
  <c r="H150" i="2"/>
  <c r="J149" i="2"/>
  <c r="K147" i="2"/>
  <c r="J147" i="2"/>
  <c r="I147" i="2"/>
  <c r="H147" i="2"/>
  <c r="K146" i="2"/>
  <c r="I146" i="2"/>
  <c r="H146" i="2"/>
  <c r="K144" i="2"/>
  <c r="J144" i="2"/>
  <c r="I144" i="2"/>
  <c r="H144" i="2"/>
  <c r="K143" i="2"/>
  <c r="J143" i="2"/>
  <c r="I143" i="2"/>
  <c r="H142" i="2"/>
  <c r="K141" i="2"/>
  <c r="J141" i="2"/>
  <c r="I141" i="2"/>
  <c r="K140" i="2"/>
  <c r="I140" i="2"/>
  <c r="K138" i="2"/>
  <c r="I138" i="2"/>
  <c r="H138" i="2"/>
  <c r="K137" i="2"/>
  <c r="J137" i="2"/>
  <c r="I137" i="2"/>
  <c r="K136" i="2"/>
  <c r="J136" i="2"/>
  <c r="H136" i="2"/>
  <c r="K134" i="2"/>
  <c r="I134" i="2"/>
  <c r="H134" i="2"/>
  <c r="K133" i="2"/>
  <c r="J133" i="2"/>
  <c r="I133" i="2"/>
  <c r="K132" i="2"/>
  <c r="I132" i="2"/>
  <c r="K131" i="2"/>
  <c r="J131" i="2"/>
  <c r="I131" i="2"/>
  <c r="H131" i="2"/>
  <c r="K130" i="2"/>
  <c r="I130" i="2"/>
  <c r="H130" i="2"/>
  <c r="K129" i="2"/>
  <c r="J129" i="2"/>
  <c r="I129" i="2"/>
  <c r="K128" i="2"/>
  <c r="K127" i="2"/>
  <c r="J127" i="2"/>
  <c r="I127" i="2"/>
  <c r="K126" i="2"/>
  <c r="I126" i="2"/>
  <c r="H126" i="2"/>
  <c r="K125" i="2"/>
  <c r="J125" i="2"/>
  <c r="I125" i="2"/>
  <c r="K123" i="2"/>
  <c r="J123" i="2"/>
  <c r="I123" i="2"/>
  <c r="H123" i="2"/>
  <c r="K122" i="2"/>
  <c r="I122" i="2"/>
  <c r="H122" i="2"/>
  <c r="K121" i="2"/>
  <c r="J121" i="2"/>
  <c r="I121" i="2"/>
  <c r="H120" i="2"/>
  <c r="K119" i="2"/>
  <c r="J119" i="2"/>
  <c r="I119" i="2"/>
  <c r="K118" i="2"/>
  <c r="I118" i="2"/>
  <c r="H118" i="2"/>
  <c r="K117" i="2"/>
  <c r="J117" i="2"/>
  <c r="I117" i="2"/>
  <c r="I116" i="2"/>
  <c r="K114" i="2"/>
  <c r="I114" i="2"/>
  <c r="H114" i="2"/>
  <c r="K113" i="2"/>
  <c r="J113" i="2"/>
  <c r="I113" i="2"/>
  <c r="K112" i="2"/>
  <c r="J112" i="2"/>
  <c r="I112" i="2"/>
  <c r="H112" i="2"/>
  <c r="J111" i="2"/>
  <c r="I111" i="2"/>
  <c r="K101" i="2"/>
  <c r="I101" i="2"/>
  <c r="H101" i="2"/>
  <c r="K100" i="2"/>
  <c r="I100" i="2"/>
  <c r="H100" i="2"/>
  <c r="K99" i="2"/>
  <c r="I99" i="2"/>
  <c r="K97" i="2"/>
  <c r="I97" i="2"/>
  <c r="H97" i="2"/>
  <c r="K96" i="2"/>
  <c r="I96" i="2"/>
  <c r="H96" i="2"/>
  <c r="K95" i="2"/>
  <c r="I95" i="2"/>
  <c r="H95" i="2"/>
  <c r="K94" i="2"/>
  <c r="K92" i="2"/>
  <c r="I92" i="2"/>
  <c r="H92" i="2"/>
  <c r="K91" i="2"/>
  <c r="I91" i="2"/>
  <c r="K90" i="2"/>
  <c r="I90" i="2"/>
  <c r="H90" i="2"/>
  <c r="K89" i="2"/>
  <c r="I89" i="2"/>
  <c r="H89" i="2"/>
  <c r="K88" i="2"/>
  <c r="I88" i="2"/>
  <c r="H88" i="2"/>
  <c r="K87" i="2"/>
  <c r="I87" i="2"/>
  <c r="H87" i="2"/>
  <c r="K86" i="2"/>
  <c r="I86" i="2"/>
  <c r="H86" i="2"/>
  <c r="K85" i="2"/>
  <c r="I85" i="2"/>
  <c r="H85" i="2"/>
  <c r="K84" i="2"/>
  <c r="I84" i="2"/>
  <c r="H84" i="2"/>
  <c r="K83" i="2"/>
  <c r="I83" i="2"/>
  <c r="K82" i="2"/>
  <c r="I82" i="2"/>
  <c r="H82" i="2"/>
  <c r="I81" i="2"/>
  <c r="I80" i="2"/>
  <c r="K79" i="2"/>
  <c r="I79" i="2"/>
  <c r="H79" i="2"/>
  <c r="K77" i="2"/>
  <c r="I77" i="2"/>
  <c r="H77" i="2"/>
  <c r="K76" i="2"/>
  <c r="I76" i="2"/>
  <c r="H76" i="2"/>
  <c r="K75" i="2"/>
  <c r="I75" i="2"/>
  <c r="K74" i="2"/>
  <c r="I74" i="2"/>
  <c r="H74" i="2"/>
  <c r="K73" i="2"/>
  <c r="I73" i="2"/>
  <c r="K72" i="2"/>
  <c r="I72" i="2"/>
  <c r="H72" i="2"/>
  <c r="K71" i="2"/>
  <c r="I71" i="2"/>
  <c r="H71" i="2"/>
  <c r="K70" i="2"/>
  <c r="I70" i="2"/>
  <c r="H70" i="2"/>
  <c r="K69" i="2"/>
  <c r="I69" i="2"/>
  <c r="H69" i="2"/>
  <c r="K67" i="2"/>
  <c r="I67" i="2"/>
  <c r="K66" i="2"/>
  <c r="I66" i="2"/>
  <c r="H66" i="2"/>
  <c r="K63" i="2"/>
  <c r="I63" i="2"/>
  <c r="H63" i="2"/>
  <c r="K62" i="2"/>
  <c r="I62" i="2"/>
  <c r="H62" i="2"/>
  <c r="K61" i="2"/>
  <c r="I61" i="2"/>
  <c r="H61" i="2"/>
  <c r="K60" i="2"/>
  <c r="I60" i="2"/>
  <c r="H60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J46" i="2"/>
  <c r="I46" i="2"/>
  <c r="H46" i="2"/>
  <c r="K44" i="2"/>
  <c r="J44" i="2"/>
  <c r="I44" i="2"/>
  <c r="H44" i="2"/>
  <c r="K43" i="2"/>
  <c r="J43" i="2"/>
  <c r="I43" i="2"/>
  <c r="H43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5" i="2"/>
  <c r="J35" i="2"/>
  <c r="I35" i="2"/>
  <c r="H35" i="2"/>
  <c r="K34" i="2"/>
  <c r="J34" i="2"/>
  <c r="I34" i="2"/>
  <c r="H34" i="2"/>
  <c r="K33" i="2"/>
  <c r="J33" i="2"/>
  <c r="I33" i="2"/>
  <c r="H33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J17" i="2"/>
  <c r="K16" i="2"/>
  <c r="J16" i="2"/>
  <c r="I16" i="2"/>
  <c r="H16" i="2"/>
  <c r="K15" i="2"/>
  <c r="J15" i="2"/>
  <c r="I15" i="2"/>
  <c r="H15" i="2"/>
  <c r="K14" i="2"/>
  <c r="J14" i="2"/>
  <c r="I14" i="2"/>
  <c r="H14" i="2"/>
  <c r="J13" i="2"/>
  <c r="K10" i="2"/>
  <c r="J10" i="2"/>
  <c r="I10" i="2"/>
  <c r="K9" i="2"/>
  <c r="J9" i="2"/>
  <c r="I9" i="2"/>
  <c r="J8" i="2"/>
  <c r="E73" i="3"/>
  <c r="D69" i="3"/>
  <c r="D66" i="3"/>
  <c r="E38" i="3"/>
  <c r="B72" i="3"/>
  <c r="C72" i="3"/>
  <c r="C66" i="3"/>
  <c r="C73" i="3"/>
  <c r="B69" i="3"/>
  <c r="C60" i="3"/>
  <c r="B66" i="3"/>
  <c r="B63" i="3"/>
  <c r="B53" i="3"/>
  <c r="D63" i="3"/>
  <c r="B49" i="3"/>
  <c r="D50" i="3"/>
  <c r="C69" i="3"/>
  <c r="E69" i="3"/>
  <c r="B68" i="3"/>
  <c r="C68" i="3"/>
  <c r="C63" i="3"/>
  <c r="E63" i="3"/>
  <c r="E60" i="3"/>
  <c r="C56" i="3"/>
  <c r="E56" i="3"/>
  <c r="C55" i="3"/>
  <c r="E55" i="3"/>
  <c r="B50" i="3"/>
  <c r="C50" i="3"/>
  <c r="E50" i="3"/>
  <c r="T91" i="2"/>
  <c r="T74" i="2"/>
  <c r="T177" i="2"/>
  <c r="T150" i="2"/>
  <c r="T133" i="2"/>
  <c r="T132" i="2"/>
  <c r="T194" i="2"/>
  <c r="J183" i="2" l="1"/>
  <c r="K196" i="2"/>
  <c r="I196" i="2"/>
  <c r="C38" i="3"/>
  <c r="B38" i="3"/>
  <c r="H196" i="2"/>
  <c r="J196" i="2"/>
  <c r="K183" i="2"/>
  <c r="K181" i="2"/>
  <c r="J181" i="2"/>
  <c r="D39" i="3"/>
  <c r="C37" i="3"/>
  <c r="I183" i="2"/>
  <c r="J201" i="2"/>
  <c r="C39" i="3"/>
  <c r="I171" i="2"/>
  <c r="K201" i="2"/>
  <c r="J167" i="2"/>
  <c r="I168" i="2"/>
  <c r="I181" i="2"/>
  <c r="I197" i="2"/>
  <c r="H183" i="2"/>
  <c r="J184" i="2"/>
  <c r="H165" i="2"/>
  <c r="H181" i="2"/>
  <c r="H189" i="2"/>
  <c r="H200" i="2"/>
  <c r="H173" i="2"/>
  <c r="B62" i="3"/>
  <c r="J135" i="2"/>
  <c r="H135" i="2"/>
  <c r="H139" i="2"/>
  <c r="I135" i="2"/>
  <c r="K135" i="2"/>
  <c r="J115" i="2"/>
  <c r="H115" i="2"/>
  <c r="H128" i="2"/>
  <c r="K149" i="2"/>
  <c r="K111" i="2"/>
  <c r="K116" i="2"/>
  <c r="I142" i="2"/>
  <c r="H111" i="2"/>
  <c r="H124" i="2"/>
  <c r="J116" i="2"/>
  <c r="I139" i="2"/>
  <c r="I124" i="2"/>
  <c r="K139" i="2"/>
  <c r="H149" i="2"/>
  <c r="J124" i="2"/>
  <c r="H116" i="2"/>
  <c r="H132" i="2"/>
  <c r="J148" i="2"/>
  <c r="H140" i="2"/>
  <c r="J78" i="2"/>
  <c r="I78" i="2"/>
  <c r="H93" i="2"/>
  <c r="J93" i="2"/>
  <c r="I64" i="2"/>
  <c r="K98" i="2"/>
  <c r="J80" i="2"/>
  <c r="J94" i="2"/>
  <c r="H64" i="2"/>
  <c r="I65" i="2"/>
  <c r="I68" i="2"/>
  <c r="H94" i="2"/>
  <c r="J81" i="2"/>
  <c r="H73" i="2"/>
  <c r="H81" i="2"/>
  <c r="J65" i="2"/>
  <c r="C49" i="3"/>
  <c r="J12" i="2"/>
  <c r="H12" i="2"/>
  <c r="K32" i="2"/>
  <c r="I32" i="2"/>
  <c r="K45" i="2"/>
  <c r="I45" i="2"/>
  <c r="H32" i="2"/>
  <c r="J32" i="2"/>
  <c r="H36" i="2"/>
  <c r="J36" i="2"/>
  <c r="K36" i="2"/>
  <c r="K46" i="2"/>
  <c r="I8" i="2"/>
  <c r="I13" i="2"/>
  <c r="I17" i="2"/>
  <c r="B37" i="3"/>
  <c r="B65" i="3"/>
  <c r="B64" i="3"/>
  <c r="C64" i="3"/>
  <c r="D49" i="3"/>
  <c r="C51" i="3"/>
  <c r="C15" i="3"/>
  <c r="B15" i="3"/>
  <c r="C70" i="3"/>
  <c r="E70" i="3"/>
  <c r="D70" i="3"/>
  <c r="D64" i="3"/>
  <c r="E64" i="3"/>
  <c r="E62" i="3"/>
  <c r="D62" i="3"/>
  <c r="C62" i="3"/>
  <c r="E52" i="3"/>
  <c r="D51" i="3"/>
  <c r="E51" i="3"/>
  <c r="E49" i="3"/>
  <c r="D15" i="3"/>
  <c r="E15" i="3"/>
  <c r="T178" i="2"/>
  <c r="T128" i="2"/>
  <c r="S202" i="2"/>
  <c r="S193" i="2"/>
  <c r="S190" i="2"/>
  <c r="S189" i="2"/>
  <c r="S186" i="2"/>
  <c r="S185" i="2"/>
  <c r="S182" i="2"/>
  <c r="S174" i="2"/>
  <c r="S173" i="2"/>
  <c r="S170" i="2"/>
  <c r="S169" i="2"/>
  <c r="S166" i="2"/>
  <c r="S165" i="2"/>
  <c r="T25" i="2"/>
  <c r="S17" i="2"/>
  <c r="S8" i="2"/>
  <c r="S46" i="2"/>
  <c r="S51" i="2"/>
  <c r="S50" i="2"/>
  <c r="S47" i="2"/>
  <c r="S41" i="2"/>
  <c r="S38" i="2"/>
  <c r="S37" i="2"/>
  <c r="S34" i="2"/>
  <c r="S30" i="2"/>
  <c r="S26" i="2"/>
  <c r="S18" i="2"/>
  <c r="S14" i="2"/>
  <c r="S10" i="2"/>
  <c r="T204" i="2"/>
  <c r="S204" i="2"/>
  <c r="T202" i="2"/>
  <c r="T200" i="2"/>
  <c r="S200" i="2"/>
  <c r="T195" i="2"/>
  <c r="S195" i="2"/>
  <c r="T193" i="2"/>
  <c r="T192" i="2"/>
  <c r="S192" i="2"/>
  <c r="T191" i="2"/>
  <c r="S191" i="2"/>
  <c r="T190" i="2"/>
  <c r="T189" i="2"/>
  <c r="T188" i="2"/>
  <c r="S188" i="2"/>
  <c r="T187" i="2"/>
  <c r="S187" i="2"/>
  <c r="T186" i="2"/>
  <c r="T185" i="2"/>
  <c r="T182" i="2"/>
  <c r="T180" i="2"/>
  <c r="S180" i="2"/>
  <c r="T179" i="2"/>
  <c r="S179" i="2"/>
  <c r="T176" i="2"/>
  <c r="S176" i="2"/>
  <c r="T175" i="2"/>
  <c r="S175" i="2"/>
  <c r="T174" i="2"/>
  <c r="T173" i="2"/>
  <c r="T172" i="2"/>
  <c r="S172" i="2"/>
  <c r="S171" i="2"/>
  <c r="T170" i="2"/>
  <c r="T169" i="2"/>
  <c r="T166" i="2"/>
  <c r="T165" i="2"/>
  <c r="T164" i="2"/>
  <c r="S164" i="2"/>
  <c r="T155" i="2"/>
  <c r="T154" i="2"/>
  <c r="T153" i="2"/>
  <c r="T152" i="2"/>
  <c r="T151" i="2"/>
  <c r="T147" i="2"/>
  <c r="T146" i="2"/>
  <c r="T144" i="2"/>
  <c r="T143" i="2"/>
  <c r="T141" i="2"/>
  <c r="T140" i="2"/>
  <c r="T138" i="2"/>
  <c r="T137" i="2"/>
  <c r="T134" i="2"/>
  <c r="T131" i="2"/>
  <c r="T130" i="2"/>
  <c r="T129" i="2"/>
  <c r="T127" i="2"/>
  <c r="T126" i="2"/>
  <c r="T125" i="2"/>
  <c r="T123" i="2"/>
  <c r="T122" i="2"/>
  <c r="T121" i="2"/>
  <c r="T119" i="2"/>
  <c r="T118" i="2"/>
  <c r="T117" i="2"/>
  <c r="T114" i="2"/>
  <c r="T113" i="2"/>
  <c r="T112" i="2"/>
  <c r="T101" i="2"/>
  <c r="T100" i="2"/>
  <c r="T99" i="2"/>
  <c r="T97" i="2"/>
  <c r="T96" i="2"/>
  <c r="T95" i="2"/>
  <c r="T92" i="2"/>
  <c r="T90" i="2"/>
  <c r="T89" i="2"/>
  <c r="T88" i="2"/>
  <c r="T87" i="2"/>
  <c r="T86" i="2"/>
  <c r="T85" i="2"/>
  <c r="T84" i="2"/>
  <c r="T83" i="2"/>
  <c r="T82" i="2"/>
  <c r="T79" i="2"/>
  <c r="T77" i="2"/>
  <c r="T76" i="2"/>
  <c r="T73" i="2"/>
  <c r="T72" i="2"/>
  <c r="T71" i="2"/>
  <c r="T70" i="2"/>
  <c r="T69" i="2"/>
  <c r="T67" i="2"/>
  <c r="T66" i="2"/>
  <c r="T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K148" i="2" l="1"/>
  <c r="I148" i="2"/>
  <c r="J110" i="2"/>
  <c r="H110" i="2"/>
  <c r="I115" i="2"/>
  <c r="K115" i="2"/>
  <c r="I93" i="2"/>
  <c r="K93" i="2"/>
  <c r="K78" i="2"/>
  <c r="K80" i="2"/>
  <c r="J7" i="2"/>
  <c r="K7" i="2"/>
  <c r="I7" i="2"/>
  <c r="K12" i="2"/>
  <c r="I12" i="2"/>
  <c r="B51" i="3"/>
  <c r="S184" i="2"/>
  <c r="T167" i="2"/>
  <c r="T139" i="2"/>
  <c r="T64" i="2"/>
  <c r="T98" i="2"/>
  <c r="T142" i="2"/>
  <c r="S13" i="2"/>
  <c r="T149" i="2"/>
  <c r="T17" i="2"/>
  <c r="T75" i="2"/>
  <c r="S201" i="2"/>
  <c r="T111" i="2"/>
  <c r="S178" i="2"/>
  <c r="T39" i="2"/>
  <c r="S163" i="2"/>
  <c r="T60" i="2"/>
  <c r="T116" i="2"/>
  <c r="S21" i="2"/>
  <c r="T33" i="2"/>
  <c r="S42" i="2"/>
  <c r="T124" i="2"/>
  <c r="T168" i="2"/>
  <c r="S167" i="2"/>
  <c r="T163" i="2"/>
  <c r="T65" i="2"/>
  <c r="T21" i="2"/>
  <c r="S33" i="2"/>
  <c r="S168" i="2"/>
  <c r="T8" i="2"/>
  <c r="T13" i="2"/>
  <c r="T36" i="2"/>
  <c r="T46" i="2"/>
  <c r="T94" i="2"/>
  <c r="T136" i="2"/>
  <c r="T148" i="2"/>
  <c r="T171" i="2"/>
  <c r="T184" i="2"/>
  <c r="S25" i="2"/>
  <c r="S39" i="2"/>
  <c r="T201" i="2"/>
  <c r="T42" i="2"/>
  <c r="T68" i="2"/>
  <c r="T81" i="2"/>
  <c r="T120" i="2"/>
  <c r="T145" i="2"/>
  <c r="K110" i="2" l="1"/>
  <c r="I110" i="2"/>
  <c r="T115" i="2"/>
  <c r="T93" i="2"/>
  <c r="S196" i="2"/>
  <c r="S36" i="2"/>
  <c r="T196" i="2"/>
  <c r="S183" i="2"/>
  <c r="T45" i="2"/>
  <c r="T135" i="2"/>
  <c r="T32" i="2"/>
  <c r="S45" i="2"/>
  <c r="T183" i="2"/>
  <c r="S12" i="2"/>
  <c r="T80" i="2"/>
  <c r="T12" i="2"/>
  <c r="S181" i="2" l="1"/>
  <c r="T181" i="2"/>
  <c r="S32" i="2"/>
  <c r="S7" i="2"/>
  <c r="T78" i="2"/>
  <c r="T7" i="2" l="1"/>
  <c r="T110" i="2"/>
  <c r="B34" i="3" l="1"/>
  <c r="C34" i="3"/>
  <c r="D34" i="3"/>
  <c r="E34" i="3"/>
  <c r="D32" i="3"/>
  <c r="E32" i="3"/>
  <c r="B32" i="3"/>
  <c r="C32" i="3"/>
  <c r="G32" i="3" l="1"/>
  <c r="F32" i="3"/>
  <c r="F38" i="3"/>
  <c r="G38" i="3"/>
  <c r="B35" i="3" l="1"/>
  <c r="B36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K11" i="2" l="1"/>
  <c r="D20" i="3" l="1"/>
  <c r="E26" i="3"/>
  <c r="E25" i="3"/>
  <c r="C25" i="3"/>
  <c r="C24" i="3"/>
  <c r="E23" i="3"/>
  <c r="E20" i="3"/>
  <c r="E19" i="3"/>
  <c r="D19" i="3"/>
  <c r="C26" i="3"/>
  <c r="E21" i="3"/>
  <c r="B16" i="3"/>
  <c r="C16" i="3"/>
  <c r="E16" i="3"/>
  <c r="C22" i="3"/>
  <c r="E22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B18" i="3"/>
  <c r="C18" i="3"/>
  <c r="G18" i="3" s="1"/>
  <c r="D18" i="3"/>
  <c r="B17" i="3"/>
  <c r="F17" i="3" s="1"/>
  <c r="G48" i="3" l="1"/>
  <c r="G51" i="3"/>
  <c r="F51" i="3"/>
  <c r="F18" i="3"/>
  <c r="G14" i="3"/>
  <c r="F14" i="3" l="1"/>
  <c r="F48" i="3" l="1"/>
  <c r="B23" i="3" l="1"/>
  <c r="B22" i="3"/>
  <c r="B24" i="3"/>
  <c r="B26" i="3"/>
  <c r="B21" i="3"/>
  <c r="D23" i="3"/>
  <c r="D22" i="3"/>
  <c r="D21" i="3"/>
  <c r="D24" i="3"/>
  <c r="D26" i="3"/>
  <c r="B25" i="3"/>
  <c r="D25" i="3"/>
  <c r="F24" i="3" l="1"/>
  <c r="F23" i="3"/>
  <c r="F26" i="3"/>
  <c r="F25" i="3"/>
  <c r="F21" i="3"/>
  <c r="F22" i="3"/>
  <c r="B58" i="3"/>
  <c r="B59" i="3"/>
  <c r="B56" i="3"/>
  <c r="B60" i="3"/>
  <c r="B57" i="3"/>
  <c r="B55" i="3"/>
  <c r="S80" i="2"/>
  <c r="S68" i="2"/>
  <c r="S81" i="2"/>
  <c r="S75" i="2"/>
  <c r="S94" i="2"/>
  <c r="S65" i="2"/>
  <c r="S82" i="2"/>
  <c r="S85" i="2"/>
  <c r="S62" i="2"/>
  <c r="S86" i="2"/>
  <c r="S76" i="2"/>
  <c r="S84" i="2"/>
  <c r="S99" i="2"/>
  <c r="S67" i="2"/>
  <c r="S89" i="2"/>
  <c r="S71" i="2"/>
  <c r="S87" i="2"/>
  <c r="S79" i="2"/>
  <c r="S66" i="2"/>
  <c r="S83" i="2"/>
  <c r="S88" i="2"/>
  <c r="S61" i="2"/>
  <c r="S69" i="2"/>
  <c r="S90" i="2"/>
  <c r="S70" i="2"/>
  <c r="S77" i="2"/>
  <c r="S92" i="2"/>
  <c r="S100" i="2"/>
  <c r="S72" i="2"/>
  <c r="S96" i="2"/>
  <c r="S95" i="2"/>
  <c r="S101" i="2"/>
  <c r="S73" i="2"/>
  <c r="S97" i="2"/>
  <c r="D55" i="3"/>
  <c r="S60" i="2"/>
  <c r="S91" i="2"/>
  <c r="D56" i="3"/>
  <c r="S63" i="2"/>
  <c r="D57" i="3"/>
  <c r="D58" i="3"/>
  <c r="D60" i="3"/>
  <c r="S74" i="2"/>
  <c r="S64" i="2"/>
  <c r="S78" i="2"/>
  <c r="S98" i="2"/>
  <c r="S93" i="2"/>
  <c r="D59" i="3"/>
  <c r="F58" i="3" l="1"/>
  <c r="F59" i="3"/>
  <c r="F60" i="3"/>
  <c r="F56" i="3"/>
  <c r="F55" i="3"/>
  <c r="F57" i="3"/>
</calcChain>
</file>

<file path=xl/sharedStrings.xml><?xml version="1.0" encoding="utf-8"?>
<sst xmlns="http://schemas.openxmlformats.org/spreadsheetml/2006/main" count="594" uniqueCount="133">
  <si>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</si>
  <si>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</si>
  <si>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</si>
  <si>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</si>
  <si>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</si>
  <si>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</si>
  <si>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</si>
  <si>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</si>
  <si>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</si>
  <si>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</si>
  <si>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</si>
  <si>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</si>
  <si>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</si>
  <si>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</si>
  <si>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</si>
  <si>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</si>
  <si>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</si>
  <si>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</si>
  <si>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</si>
  <si>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</si>
  <si>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</si>
  <si>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</si>
  <si>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</si>
  <si>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</si>
  <si>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</si>
  <si>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</si>
  <si>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</si>
  <si>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</si>
  <si>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</si>
  <si>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</si>
  <si>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</si>
  <si>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</si>
  <si>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</si>
  <si>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</si>
  <si>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</si>
  <si>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</si>
  <si>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</si>
  <si>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</si>
  <si>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</si>
  <si>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</si>
  <si>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</si>
  <si>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</si>
  <si>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</si>
  <si>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</si>
  <si>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</si>
  <si>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</si>
  <si>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</si>
  <si>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</si>
  <si>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</si>
  <si>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</si>
  <si>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</si>
  <si>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</si>
  <si>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</si>
  <si>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</si>
  <si>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</si>
  <si>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</si>
  <si>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</si>
  <si>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</si>
  <si>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</si>
  <si>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</si>
  <si>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</si>
  <si>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</si>
  <si>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</si>
  <si>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</si>
  <si>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</si>
  <si>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</si>
  <si>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</si>
  <si>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</si>
  <si>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</si>
  <si>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</si>
  <si>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</si>
  <si>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</si>
  <si>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</si>
  <si>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</si>
  <si>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</si>
  <si>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</si>
  <si>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</si>
  <si>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</si>
  <si>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</si>
  <si>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</si>
  <si>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</si>
  <si>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</si>
  <si>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</si>
  <si>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</si>
  <si>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</si>
  <si>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</si>
  <si>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</si>
  <si>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</si>
  <si>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</si>
  <si>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</si>
  <si>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</si>
  <si>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</si>
  <si>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</si>
  <si>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</si>
  <si>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</si>
  <si>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</si>
  <si>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</si>
  <si>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</si>
  <si>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</si>
  <si>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</si>
  <si>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</si>
  <si>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</si>
  <si>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</si>
  <si>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Note:-  SBP has swiched over from BPM-5  to BPM 6th addition from April, 2014.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</si>
  <si>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</si>
  <si>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</si>
  <si>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</si>
  <si>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</si>
  <si>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>4. Travel</t>
  </si>
  <si>
    <t>December, 2025</t>
  </si>
  <si>
    <t>December, 2025 (R )</t>
  </si>
  <si>
    <t xml:space="preserve"> January, 2026 (P )</t>
  </si>
  <si>
    <t>January, 2025</t>
  </si>
  <si>
    <t>% Change in January, 2026</t>
  </si>
  <si>
    <t>July - January, 2025-2026</t>
  </si>
  <si>
    <t>July - January, 2024-2025</t>
  </si>
  <si>
    <t>% Change in July - January, 2025-2026</t>
  </si>
  <si>
    <t>July - January,   2024-2025</t>
  </si>
  <si>
    <t>January, 2026 (P )</t>
  </si>
  <si>
    <t>December, 2025  (P )</t>
  </si>
  <si>
    <t xml:space="preserve"> over December, 2025</t>
  </si>
  <si>
    <t>January, 2026</t>
  </si>
  <si>
    <t>July - January, 2025-2026 (P )</t>
  </si>
  <si>
    <t xml:space="preserve">    July - January, 2024-2025 (F )</t>
  </si>
  <si>
    <t>% Change in July - January,    2025-2026</t>
  </si>
  <si>
    <t xml:space="preserve">    July - January, 2024-2025</t>
  </si>
  <si>
    <t xml:space="preserve">      January, 2026 (1$=Rs.280.153522) , December, 2025 (1$=Rs.280.540960) and January, 2025 (1$=Rs.278.644263)</t>
  </si>
  <si>
    <t>P-3</t>
  </si>
  <si>
    <t>P-7</t>
  </si>
  <si>
    <t>P-4</t>
  </si>
  <si>
    <t>P-5</t>
  </si>
  <si>
    <t>P-8</t>
  </si>
  <si>
    <t>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</si>
</sst>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;\-#,##0;&quot;-&quot;"/>
    <numFmt numFmtId="166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5" fontId="5" fillId="0" borderId="0" applyFill="0" applyBorder="0" applyAlignment="0"/>
    <xf numFmtId="164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6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abSelected="1" zoomScale="90" zoomScaleNormal="90" workbookViewId="0">
      <selection activeCell="A3" sqref="A3:G3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3" t="s">
        <v>4</v>
      </c>
      <c r="B2" s="83"/>
      <c r="C2" s="83"/>
      <c r="D2" s="83"/>
      <c r="E2" s="83"/>
      <c r="F2" s="83"/>
      <c r="G2" s="83"/>
    </row>
    <row r="3" spans="1:8" x14ac:dyDescent="0.35">
      <c r="A3" s="84" t="s">
        <v>13</v>
      </c>
      <c r="B3" s="84"/>
      <c r="C3" s="84"/>
      <c r="D3" s="84"/>
      <c r="E3" s="84"/>
      <c r="F3" s="84"/>
      <c r="G3" s="84"/>
    </row>
    <row r="4" spans="1:8" x14ac:dyDescent="0.35">
      <c r="A4" s="84"/>
      <c r="B4" s="84"/>
      <c r="C4" s="84"/>
      <c r="D4" s="84"/>
      <c r="E4" s="84"/>
      <c r="F4" s="84"/>
      <c r="G4" s="84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4" t="s">
        <v>5</v>
      </c>
      <c r="B6" s="84"/>
      <c r="C6" s="84"/>
      <c r="D6" s="84"/>
      <c r="E6" s="84"/>
      <c r="F6" s="84"/>
      <c r="G6" s="84"/>
    </row>
    <row r="7" spans="1:8" x14ac:dyDescent="0.35">
      <c r="A7" s="83" t="s">
        <v>121</v>
      </c>
      <c r="B7" s="83"/>
      <c r="C7" s="83"/>
      <c r="D7" s="83"/>
      <c r="E7" s="83"/>
      <c r="F7" s="83"/>
      <c r="G7" s="83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77" t="s">
        <v>118</v>
      </c>
      <c r="C10" s="78"/>
      <c r="D10" s="77" t="s">
        <v>119</v>
      </c>
      <c r="E10" s="78"/>
      <c r="F10" s="85" t="s">
        <v>113</v>
      </c>
      <c r="G10" s="86"/>
    </row>
    <row r="11" spans="1:8" x14ac:dyDescent="0.35">
      <c r="A11" s="6" t="s">
        <v>0</v>
      </c>
      <c r="B11" s="7"/>
      <c r="C11" s="8"/>
      <c r="D11" s="7"/>
      <c r="E11" s="9"/>
      <c r="F11" s="87" t="s">
        <v>120</v>
      </c>
      <c r="G11" s="88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SUM(B15:B26)</f>
        <v>247961.21575003024</v>
      </c>
      <c r="C14" s="24">
        <f t="shared" ref="C14:E14" si="0">SUM(C15:C26)</f>
        <v>885090.48174675542</v>
      </c>
      <c r="D14" s="24">
        <f t="shared" si="0"/>
        <v>265117.1590881669</v>
      </c>
      <c r="E14" s="24">
        <f t="shared" si="0"/>
        <v>945021.21575461538</v>
      </c>
      <c r="F14" s="16">
        <f>IFERROR(B14/D14*100-100,"0.00")</f>
        <v>-6.4710799546668625</v>
      </c>
      <c r="G14" s="16">
        <f>IFERROR(C14/E14*100-100,"0.00")</f>
        <v>-6.3417342392682912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1">IFERROR(B15/D15*100-100,"0.00")</f>
        <v>0.00</v>
      </c>
      <c r="G15" s="65" t="str">
        <f t="shared" ref="G15" si="2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1099.7234113480301</v>
      </c>
      <c r="C16" s="20">
        <f>detail!$C$11</f>
        <v>3925.4313259999999</v>
      </c>
      <c r="D16" s="18">
        <f>detail!$D$11</f>
        <v>174.32650464640096</v>
      </c>
      <c r="E16" s="18">
        <f>detail!$E$11</f>
        <v>621.39412600000003</v>
      </c>
      <c r="F16" s="65">
        <f t="shared" ref="F16" si="3">IFERROR(B16/D16*100-100,"0.00")</f>
        <v>530.8411985765897</v>
      </c>
      <c r="G16" s="65">
        <f t="shared" ref="G16" si="4">IFERROR(C16/E16*100-100,"0.00")</f>
        <v>531.71361970679459</v>
      </c>
      <c r="H16" s="15"/>
    </row>
    <row r="17" spans="1:8" x14ac:dyDescent="0.35">
      <c r="A17" s="17" t="s">
        <v>18</v>
      </c>
      <c r="B17" s="18">
        <f>detail!$B$12</f>
        <v>25076.217112812788</v>
      </c>
      <c r="C17" s="20">
        <f>detail!$C$12</f>
        <v>89508.841201763615</v>
      </c>
      <c r="D17" s="18">
        <f>detail!$D$12</f>
        <v>25100.312635135644</v>
      </c>
      <c r="E17" s="18">
        <f>detail!$E$12</f>
        <v>89471.115501763619</v>
      </c>
      <c r="F17" s="65">
        <f t="shared" ref="F17:F39" si="5">IFERROR(B17/D17*100-100,"0.00")</f>
        <v>-9.5996901206433449E-2</v>
      </c>
      <c r="G17" s="65">
        <f t="shared" ref="G17:G39" si="6">IFERROR(C17/E17*100-100,"0.00")</f>
        <v>4.2165228172706293E-2</v>
      </c>
      <c r="H17" s="15"/>
    </row>
    <row r="18" spans="1:8" x14ac:dyDescent="0.35">
      <c r="A18" s="17" t="s">
        <v>35</v>
      </c>
      <c r="B18" s="18">
        <f>detail!$B$32</f>
        <v>30982.555822189188</v>
      </c>
      <c r="C18" s="20">
        <f>detail!$C$32</f>
        <v>110591.34863272999</v>
      </c>
      <c r="D18" s="18">
        <f>detail!$D$32</f>
        <v>30345.667709225501</v>
      </c>
      <c r="E18" s="18">
        <f>detail!$E$32</f>
        <v>108168.40332058998</v>
      </c>
      <c r="F18" s="65">
        <f t="shared" si="5"/>
        <v>2.0987777203204132</v>
      </c>
      <c r="G18" s="65">
        <f t="shared" si="6"/>
        <v>2.2399751108083592</v>
      </c>
      <c r="H18" s="15"/>
    </row>
    <row r="19" spans="1:8" x14ac:dyDescent="0.35">
      <c r="A19" s="17" t="s">
        <v>42</v>
      </c>
      <c r="B19" s="18">
        <f>detail!$B$42</f>
        <v>1831.2953279160406</v>
      </c>
      <c r="C19" s="20">
        <f>detail!$C$42</f>
        <v>6536.7563999999993</v>
      </c>
      <c r="D19" s="18">
        <f>detail!$D$42</f>
        <v>1995.1039562303361</v>
      </c>
      <c r="E19" s="18">
        <f>detail!$E$42</f>
        <v>7111.6316000000006</v>
      </c>
      <c r="F19" s="65">
        <f t="shared" si="5"/>
        <v>-8.2105309752282238</v>
      </c>
      <c r="G19" s="65">
        <f t="shared" si="6"/>
        <v>-8.0835908316735754</v>
      </c>
      <c r="H19" s="15"/>
    </row>
    <row r="20" spans="1:8" x14ac:dyDescent="0.35">
      <c r="A20" s="17" t="s">
        <v>45</v>
      </c>
      <c r="B20" s="18">
        <f>detail!$B$45</f>
        <v>1687.9240735587296</v>
      </c>
      <c r="C20" s="20">
        <f>detail!$C$45</f>
        <v>6024.996799999999</v>
      </c>
      <c r="D20" s="18">
        <f>detail!$D$45</f>
        <v>1314.0075673816</v>
      </c>
      <c r="E20" s="18">
        <f>detail!$E$45</f>
        <v>4683.835</v>
      </c>
      <c r="F20" s="65">
        <f t="shared" si="5"/>
        <v>28.456191232005324</v>
      </c>
      <c r="G20" s="65">
        <f t="shared" si="6"/>
        <v>28.633839578038078</v>
      </c>
      <c r="H20" s="15"/>
    </row>
    <row r="21" spans="1:8" x14ac:dyDescent="0.35">
      <c r="A21" s="17" t="s">
        <v>53</v>
      </c>
      <c r="B21" s="18">
        <f>detail!$B$60</f>
        <v>1362.9616962467082</v>
      </c>
      <c r="C21" s="20">
        <f>detail!$C$60</f>
        <v>4865.0528700000004</v>
      </c>
      <c r="D21" s="18">
        <f>detail!$D$60</f>
        <v>1567.9902336991761</v>
      </c>
      <c r="E21" s="18">
        <f>detail!$E$60</f>
        <v>5589.1668500000005</v>
      </c>
      <c r="F21" s="65">
        <f t="shared" si="5"/>
        <v>-13.075881025659712</v>
      </c>
      <c r="G21" s="65">
        <f t="shared" si="6"/>
        <v>-12.955669412517182</v>
      </c>
      <c r="H21" s="15"/>
    </row>
    <row r="22" spans="1:8" x14ac:dyDescent="0.35">
      <c r="A22" s="17" t="s">
        <v>56</v>
      </c>
      <c r="B22" s="18">
        <f>detail!$B$63</f>
        <v>241.34903743749703</v>
      </c>
      <c r="C22" s="20">
        <f>detail!$C$63</f>
        <v>861.48850000000004</v>
      </c>
      <c r="D22" s="18">
        <f>detail!$D$63</f>
        <v>316.68681112566401</v>
      </c>
      <c r="E22" s="18">
        <f>detail!$E$63</f>
        <v>1128.8434</v>
      </c>
      <c r="F22" s="65">
        <f t="shared" si="5"/>
        <v>-23.789362563088332</v>
      </c>
      <c r="G22" s="65">
        <f t="shared" si="6"/>
        <v>-23.683967147258869</v>
      </c>
      <c r="H22" s="15"/>
    </row>
    <row r="23" spans="1:8" x14ac:dyDescent="0.35">
      <c r="A23" s="17" t="s">
        <v>57</v>
      </c>
      <c r="B23" s="18">
        <f>detail!$B$64</f>
        <v>104645.20628140648</v>
      </c>
      <c r="C23" s="20">
        <f>detail!$C$64</f>
        <v>373528.07679999998</v>
      </c>
      <c r="D23" s="18">
        <f>detail!$D$64</f>
        <v>122537.63446483832</v>
      </c>
      <c r="E23" s="18">
        <f>detail!$E$64</f>
        <v>436790.5295</v>
      </c>
      <c r="F23" s="65">
        <f t="shared" si="5"/>
        <v>-14.601577924670977</v>
      </c>
      <c r="G23" s="65">
        <f t="shared" si="6"/>
        <v>-14.483476272348994</v>
      </c>
      <c r="H23" s="15"/>
    </row>
    <row r="24" spans="1:8" x14ac:dyDescent="0.35">
      <c r="A24" s="17" t="s">
        <v>69</v>
      </c>
      <c r="B24" s="18">
        <f>detail!$B$78</f>
        <v>53680.166543326101</v>
      </c>
      <c r="C24" s="20">
        <f>detail!$C$78</f>
        <v>191609.82221500002</v>
      </c>
      <c r="D24" s="18">
        <f>detail!$D$78</f>
        <v>55728.953508259066</v>
      </c>
      <c r="E24" s="18">
        <f>detail!$E$78</f>
        <v>198648.18851499999</v>
      </c>
      <c r="F24" s="65">
        <f t="shared" si="5"/>
        <v>-3.676342073477727</v>
      </c>
      <c r="G24" s="65">
        <f t="shared" si="6"/>
        <v>-3.5431313784512639</v>
      </c>
      <c r="H24" s="15"/>
    </row>
    <row r="25" spans="1:8" x14ac:dyDescent="0.35">
      <c r="A25" s="17" t="s">
        <v>79</v>
      </c>
      <c r="B25" s="18">
        <f>detail!$B$93</f>
        <v>4106.8833057862221</v>
      </c>
      <c r="C25" s="20">
        <f>detail!$C$93</f>
        <v>14659.402731999999</v>
      </c>
      <c r="D25" s="18">
        <f>detail!$D$93</f>
        <v>1203.4818724543507</v>
      </c>
      <c r="E25" s="18">
        <f>detail!$E$93</f>
        <v>4289.8615319999999</v>
      </c>
      <c r="F25" s="65">
        <f t="shared" ref="F25" si="7">IFERROR(B25/D25*100-100,"0.00")</f>
        <v>241.25011766157701</v>
      </c>
      <c r="G25" s="65">
        <f t="shared" ref="G25" si="8">IFERROR(C25/E25*100-100,"0.00")</f>
        <v>241.72204913023285</v>
      </c>
      <c r="H25" s="15"/>
    </row>
    <row r="26" spans="1:8" x14ac:dyDescent="0.35">
      <c r="A26" s="15" t="s">
        <v>84</v>
      </c>
      <c r="B26" s="18">
        <f>detail!$B$98</f>
        <v>23246.933138002427</v>
      </c>
      <c r="C26" s="20">
        <f>detail!$C$98</f>
        <v>82979.264269261708</v>
      </c>
      <c r="D26" s="18">
        <f>detail!$D$98</f>
        <v>24832.99382517083</v>
      </c>
      <c r="E26" s="18">
        <f>detail!$E$98</f>
        <v>88518.246409261686</v>
      </c>
      <c r="F26" s="65">
        <f t="shared" si="5"/>
        <v>-6.3869088774981577</v>
      </c>
      <c r="G26" s="65">
        <f t="shared" si="6"/>
        <v>-6.2574467578025121</v>
      </c>
      <c r="H26" s="15"/>
    </row>
    <row r="27" spans="1:8" ht="18.5" x14ac:dyDescent="0.45">
      <c r="A27" s="22" t="s">
        <v>7</v>
      </c>
      <c r="B27" s="24">
        <f>SUM(B28:B39)</f>
        <v>333354.39689031278</v>
      </c>
      <c r="C27" s="24">
        <f t="shared" ref="C27" si="9">SUM(C28:C39)</f>
        <v>1189899.0043406014</v>
      </c>
      <c r="D27" s="24">
        <f t="shared" ref="D27" si="10">SUM(D28:D39)</f>
        <v>378352.17923962028</v>
      </c>
      <c r="E27" s="24">
        <f t="shared" ref="E27" si="11">SUM(E28:E39)</f>
        <v>1348652.1869734114</v>
      </c>
      <c r="F27" s="65">
        <f t="shared" si="5"/>
        <v>-11.893094534235317</v>
      </c>
      <c r="G27" s="65">
        <f t="shared" si="6"/>
        <v>-11.771247187837005</v>
      </c>
      <c r="H27" s="15"/>
    </row>
    <row r="28" spans="1:8" x14ac:dyDescent="0.35">
      <c r="A28" s="17" t="s">
        <v>14</v>
      </c>
      <c r="B28" s="18">
        <f>detail!B111</f>
        <v>0</v>
      </c>
      <c r="C28" s="20">
        <f>detail!C111</f>
        <v>0</v>
      </c>
      <c r="D28" s="18">
        <f>detail!D111</f>
        <v>0</v>
      </c>
      <c r="E28" s="18">
        <f>detail!E111</f>
        <v>0</v>
      </c>
      <c r="F28" s="65" t="str">
        <f t="shared" si="5"/>
        <v>0.00</v>
      </c>
      <c r="G28" s="65" t="str">
        <f t="shared" si="6"/>
        <v>0.00</v>
      </c>
      <c r="H28" s="15"/>
    </row>
    <row r="29" spans="1:8" x14ac:dyDescent="0.35">
      <c r="A29" s="17" t="s">
        <v>17</v>
      </c>
      <c r="B29" s="18">
        <f>detail!B114</f>
        <v>1263.9425851839055</v>
      </c>
      <c r="C29" s="20">
        <f>detail!C114</f>
        <v>4511.6069794900004</v>
      </c>
      <c r="D29" s="18">
        <f>detail!D114</f>
        <v>1041.7918790484728</v>
      </c>
      <c r="E29" s="18">
        <f>detail!E114</f>
        <v>3713.51077949</v>
      </c>
      <c r="F29" s="65">
        <f t="shared" si="5"/>
        <v>21.323904572795826</v>
      </c>
      <c r="G29" s="65">
        <f t="shared" si="6"/>
        <v>21.491689330968029</v>
      </c>
      <c r="H29" s="15"/>
    </row>
    <row r="30" spans="1:8" x14ac:dyDescent="0.35">
      <c r="A30" s="17" t="s">
        <v>18</v>
      </c>
      <c r="B30" s="18">
        <f>detail!B115</f>
        <v>135025.52065030107</v>
      </c>
      <c r="C30" s="20">
        <f>detail!C115</f>
        <v>481969.74175574008</v>
      </c>
      <c r="D30" s="18">
        <f>detail!D115</f>
        <v>139586.65637722987</v>
      </c>
      <c r="E30" s="18">
        <f>detail!E115</f>
        <v>497562.48206048016</v>
      </c>
      <c r="F30" s="65">
        <f t="shared" si="5"/>
        <v>-3.2676015353519432</v>
      </c>
      <c r="G30" s="65">
        <f t="shared" si="6"/>
        <v>-3.1338255730553186</v>
      </c>
      <c r="H30" s="15"/>
    </row>
    <row r="31" spans="1:8" x14ac:dyDescent="0.35">
      <c r="A31" s="17" t="s">
        <v>35</v>
      </c>
      <c r="B31" s="18">
        <f>detail!B135</f>
        <v>109291.45464425746</v>
      </c>
      <c r="C31" s="20">
        <f>detail!C135</f>
        <v>390112.72770740837</v>
      </c>
      <c r="D31" s="18">
        <f>detail!D135</f>
        <v>104777.94071331757</v>
      </c>
      <c r="E31" s="18">
        <f>detail!E135</f>
        <v>373485.35740847816</v>
      </c>
      <c r="F31" s="65">
        <f t="shared" si="5"/>
        <v>4.3076948260410148</v>
      </c>
      <c r="G31" s="65">
        <f t="shared" si="6"/>
        <v>4.4519470359704059</v>
      </c>
      <c r="H31" s="15"/>
    </row>
    <row r="32" spans="1:8" x14ac:dyDescent="0.35">
      <c r="A32" s="17" t="s">
        <v>42</v>
      </c>
      <c r="B32" s="18">
        <f>detail!B145</f>
        <v>1170.96187820623</v>
      </c>
      <c r="C32" s="20">
        <f>detail!C145</f>
        <v>4179.7150000000001</v>
      </c>
      <c r="D32" s="18">
        <f>detail!D145</f>
        <v>2576.8904723766395</v>
      </c>
      <c r="E32" s="18">
        <f>detail!E145</f>
        <v>9185.4339999999993</v>
      </c>
      <c r="F32" s="65">
        <f t="shared" ref="F32" si="12">IFERROR(B32/D32*100-100,"0.00")</f>
        <v>-54.559113367117071</v>
      </c>
      <c r="G32" s="65">
        <f t="shared" ref="G32" si="13">IFERROR(C32/E32*100-100,"0.00")</f>
        <v>-54.496270943757253</v>
      </c>
      <c r="H32" s="15"/>
    </row>
    <row r="33" spans="1:8" x14ac:dyDescent="0.35">
      <c r="A33" s="17" t="s">
        <v>45</v>
      </c>
      <c r="B33" s="18">
        <f>detail!B148</f>
        <v>3441.3362460137373</v>
      </c>
      <c r="C33" s="20">
        <f>detail!C148</f>
        <v>12283.7514997</v>
      </c>
      <c r="D33" s="18">
        <f>detail!D148</f>
        <v>13492.697285018958</v>
      </c>
      <c r="E33" s="18">
        <f>detail!E148</f>
        <v>48095.284499700007</v>
      </c>
      <c r="F33" s="65">
        <f t="shared" si="5"/>
        <v>-74.494823582571001</v>
      </c>
      <c r="G33" s="65">
        <f t="shared" si="6"/>
        <v>-74.459551227362795</v>
      </c>
      <c r="H33" s="15"/>
    </row>
    <row r="34" spans="1:8" x14ac:dyDescent="0.35">
      <c r="A34" s="17" t="s">
        <v>53</v>
      </c>
      <c r="B34" s="18">
        <f>detail!B163</f>
        <v>14050.587978943395</v>
      </c>
      <c r="C34" s="20">
        <f>detail!C163</f>
        <v>50153.172726999997</v>
      </c>
      <c r="D34" s="18">
        <f>detail!D163</f>
        <v>15760.523607257299</v>
      </c>
      <c r="E34" s="18">
        <f>detail!E163</f>
        <v>56179.046394000005</v>
      </c>
      <c r="F34" s="65">
        <f t="shared" si="5"/>
        <v>-10.849484896088896</v>
      </c>
      <c r="G34" s="65">
        <f t="shared" si="6"/>
        <v>-10.726194290908396</v>
      </c>
      <c r="H34" s="15"/>
    </row>
    <row r="35" spans="1:8" x14ac:dyDescent="0.35">
      <c r="A35" s="17" t="s">
        <v>56</v>
      </c>
      <c r="B35" s="18">
        <f>detail!B166</f>
        <v>10428.026995507436</v>
      </c>
      <c r="C35" s="20">
        <f>detail!C166</f>
        <v>37222.544700000006</v>
      </c>
      <c r="D35" s="18">
        <f>detail!D166</f>
        <v>7270.8816161475197</v>
      </c>
      <c r="E35" s="18">
        <f>detail!E166</f>
        <v>25917.362000000001</v>
      </c>
      <c r="F35" s="65">
        <f t="shared" si="5"/>
        <v>43.421768446186491</v>
      </c>
      <c r="G35" s="65">
        <f t="shared" si="6"/>
        <v>43.620113420493965</v>
      </c>
      <c r="H35" s="15"/>
    </row>
    <row r="36" spans="1:8" x14ac:dyDescent="0.35">
      <c r="A36" s="17" t="s">
        <v>57</v>
      </c>
      <c r="B36" s="18">
        <f>detail!B167</f>
        <v>19761.606522123187</v>
      </c>
      <c r="C36" s="20">
        <f>detail!C167</f>
        <v>70538.490399999995</v>
      </c>
      <c r="D36" s="18">
        <f>detail!D167</f>
        <v>16897.963052899253</v>
      </c>
      <c r="E36" s="18">
        <f>detail!E167</f>
        <v>60233.496930000001</v>
      </c>
      <c r="F36" s="65">
        <f t="shared" si="5"/>
        <v>16.946678485798955</v>
      </c>
      <c r="G36" s="65">
        <f t="shared" si="6"/>
        <v>17.108409764048531</v>
      </c>
      <c r="H36" s="15"/>
    </row>
    <row r="37" spans="1:8" x14ac:dyDescent="0.35">
      <c r="A37" s="17" t="s">
        <v>69</v>
      </c>
      <c r="B37" s="18">
        <f>detail!B181</f>
        <v>21621.480505764393</v>
      </c>
      <c r="C37" s="20">
        <f>detail!C181</f>
        <v>77177.257495853992</v>
      </c>
      <c r="D37" s="18">
        <f>detail!D181</f>
        <v>51844.726202546808</v>
      </c>
      <c r="E37" s="18">
        <f>detail!E181</f>
        <v>184802.69762585399</v>
      </c>
      <c r="F37" s="65">
        <f t="shared" si="5"/>
        <v>-58.295699313188258</v>
      </c>
      <c r="G37" s="65">
        <f t="shared" si="6"/>
        <v>-58.238024397184532</v>
      </c>
      <c r="H37" s="15"/>
    </row>
    <row r="38" spans="1:8" x14ac:dyDescent="0.35">
      <c r="A38" s="17" t="s">
        <v>79</v>
      </c>
      <c r="B38" s="18">
        <f>detail!B196</f>
        <v>3615.3231536002418</v>
      </c>
      <c r="C38" s="20">
        <f>detail!C196</f>
        <v>12904.792799999999</v>
      </c>
      <c r="D38" s="18">
        <f>detail!D196</f>
        <v>2859.4845152842081</v>
      </c>
      <c r="E38" s="18">
        <f>detail!E196</f>
        <v>10192.7523</v>
      </c>
      <c r="F38" s="65">
        <f t="shared" ref="F38" si="14">IFERROR(B38/D38*100-100,"0.00")</f>
        <v>26.432688628877216</v>
      </c>
      <c r="G38" s="67">
        <f t="shared" ref="G38" si="15">IFERROR(C38/E38*100-100,"0.00")</f>
        <v>26.607538574247485</v>
      </c>
    </row>
    <row r="39" spans="1:8" x14ac:dyDescent="0.35">
      <c r="A39" s="19" t="s">
        <v>84</v>
      </c>
      <c r="B39" s="23">
        <f>detail!B201</f>
        <v>13684.155730411767</v>
      </c>
      <c r="C39" s="21">
        <f>detail!C201</f>
        <v>48845.203275409003</v>
      </c>
      <c r="D39" s="23">
        <f>detail!D201</f>
        <v>22242.6235184937</v>
      </c>
      <c r="E39" s="23">
        <f>detail!E201</f>
        <v>79284.762975409001</v>
      </c>
      <c r="F39" s="66">
        <f t="shared" si="5"/>
        <v>-38.477780199651214</v>
      </c>
      <c r="G39" s="68">
        <f t="shared" si="6"/>
        <v>-38.39269811456856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77"/>
      <c r="C44" s="78"/>
      <c r="D44" s="89"/>
      <c r="E44" s="89"/>
      <c r="F44" s="77" t="s">
        <v>124</v>
      </c>
      <c r="G44" s="78"/>
    </row>
    <row r="45" spans="1:8" x14ac:dyDescent="0.35">
      <c r="A45" s="6" t="s">
        <v>0</v>
      </c>
      <c r="B45" s="79" t="s">
        <v>122</v>
      </c>
      <c r="C45" s="80"/>
      <c r="D45" s="79" t="s">
        <v>123</v>
      </c>
      <c r="E45" s="80"/>
      <c r="F45" s="79" t="s">
        <v>3</v>
      </c>
      <c r="G45" s="80"/>
    </row>
    <row r="46" spans="1:8" x14ac:dyDescent="0.35">
      <c r="A46" s="7"/>
      <c r="B46" s="81"/>
      <c r="C46" s="82"/>
      <c r="D46" s="81"/>
      <c r="E46" s="82"/>
      <c r="F46" s="79" t="s">
        <v>125</v>
      </c>
      <c r="G46" s="80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SUM(B49:B60)</f>
        <v>1593588.7869361306</v>
      </c>
      <c r="C48" s="24">
        <f t="shared" ref="C48" si="16">SUM(C49:C60)</f>
        <v>5659796.5884326911</v>
      </c>
      <c r="D48" s="24">
        <f t="shared" ref="D48" si="17">SUM(D49:D60)</f>
        <v>1325578.4349029837</v>
      </c>
      <c r="E48" s="24">
        <f t="shared" ref="E48" si="18">SUM(E49:E60)</f>
        <v>4764792.0266495831</v>
      </c>
      <c r="F48" s="65">
        <f t="shared" ref="F48:F73" si="19">IFERROR(B48/D48*100-100,"0.00")</f>
        <v>20.21836995656632</v>
      </c>
      <c r="G48" s="67">
        <f t="shared" ref="G48:G73" si="20">IFERROR(C48/E48*100-100,"0.00")</f>
        <v>18.783706755244054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19"/>
        <v>0.00</v>
      </c>
      <c r="G49" s="67" t="str">
        <f t="shared" si="20"/>
        <v>0.00</v>
      </c>
    </row>
    <row r="50" spans="1:7" x14ac:dyDescent="0.35">
      <c r="A50" s="17" t="s">
        <v>17</v>
      </c>
      <c r="B50" s="18">
        <f>detail!O11</f>
        <v>1831.2461136114257</v>
      </c>
      <c r="C50" s="18">
        <f>detail!P11</f>
        <v>6503.8613420000001</v>
      </c>
      <c r="D50" s="18">
        <f>detail!Q11</f>
        <v>1504.9622437822175</v>
      </c>
      <c r="E50" s="18">
        <f>detail!R11</f>
        <v>5409.5871740000002</v>
      </c>
      <c r="F50" s="65">
        <f t="shared" si="19"/>
        <v>21.680535254439562</v>
      </c>
      <c r="G50" s="67">
        <f t="shared" si="20"/>
        <v>20.228422850072363</v>
      </c>
    </row>
    <row r="51" spans="1:7" x14ac:dyDescent="0.35">
      <c r="A51" s="17" t="s">
        <v>18</v>
      </c>
      <c r="B51" s="18">
        <f>detail!O12</f>
        <v>155608.81359430208</v>
      </c>
      <c r="C51" s="18">
        <f>detail!P12</f>
        <v>552660.91198117076</v>
      </c>
      <c r="D51" s="18">
        <f>detail!Q12</f>
        <v>149916.83068151883</v>
      </c>
      <c r="E51" s="18">
        <f>detail!R12</f>
        <v>538876.08660754666</v>
      </c>
      <c r="F51" s="65">
        <f t="shared" si="19"/>
        <v>3.7967604350409516</v>
      </c>
      <c r="G51" s="67">
        <f t="shared" si="20"/>
        <v>2.5580696037943369</v>
      </c>
    </row>
    <row r="52" spans="1:7" x14ac:dyDescent="0.35">
      <c r="A52" s="17" t="s">
        <v>35</v>
      </c>
      <c r="B52" s="18">
        <f>detail!O32</f>
        <v>151238.98528568193</v>
      </c>
      <c r="C52" s="18">
        <f>detail!P32</f>
        <v>537141.0115175664</v>
      </c>
      <c r="D52" s="18">
        <f>detail!Q32</f>
        <v>118898.19639180726</v>
      </c>
      <c r="E52" s="18">
        <f>detail!R32</f>
        <v>427379.59764120803</v>
      </c>
      <c r="F52" s="65">
        <f t="shared" si="19"/>
        <v>27.200403265413314</v>
      </c>
      <c r="G52" s="67">
        <f t="shared" si="20"/>
        <v>25.68241780425484</v>
      </c>
    </row>
    <row r="53" spans="1:7" x14ac:dyDescent="0.35">
      <c r="A53" s="17" t="s">
        <v>42</v>
      </c>
      <c r="B53" s="18">
        <f>detail!O42</f>
        <v>15457.110308381556</v>
      </c>
      <c r="C53" s="18">
        <f>detail!P42</f>
        <v>54897.537499999999</v>
      </c>
      <c r="D53" s="18">
        <f>detail!Q42</f>
        <v>8057.5124951402468</v>
      </c>
      <c r="E53" s="18">
        <f>detail!R42</f>
        <v>28962.730745000004</v>
      </c>
      <c r="F53" s="65">
        <f t="shared" si="19"/>
        <v>91.834766842797364</v>
      </c>
      <c r="G53" s="67">
        <f t="shared" si="20"/>
        <v>89.545447158767189</v>
      </c>
    </row>
    <row r="54" spans="1:7" x14ac:dyDescent="0.35">
      <c r="A54" s="17" t="s">
        <v>45</v>
      </c>
      <c r="B54" s="18">
        <f>detail!O45</f>
        <v>12991.671180231242</v>
      </c>
      <c r="C54" s="18">
        <f>detail!P45</f>
        <v>46141.2736</v>
      </c>
      <c r="D54" s="18">
        <f>detail!Q45</f>
        <v>13649.149327997653</v>
      </c>
      <c r="E54" s="18">
        <f>detail!R45</f>
        <v>49061.870784999999</v>
      </c>
      <c r="F54" s="65">
        <f t="shared" si="19"/>
        <v>-4.8169899234508904</v>
      </c>
      <c r="G54" s="67">
        <f t="shared" si="20"/>
        <v>-5.9528858934032627</v>
      </c>
    </row>
    <row r="55" spans="1:7" x14ac:dyDescent="0.35">
      <c r="A55" s="17" t="s">
        <v>53</v>
      </c>
      <c r="B55" s="18">
        <f>detail!O60</f>
        <v>20367.030665845854</v>
      </c>
      <c r="C55" s="18">
        <f>detail!P60</f>
        <v>72335.63113899999</v>
      </c>
      <c r="D55" s="18">
        <f>detail!Q60</f>
        <v>11057.972125983228</v>
      </c>
      <c r="E55" s="18">
        <f>detail!R60</f>
        <v>39747.883663070003</v>
      </c>
      <c r="F55" s="65">
        <f t="shared" si="19"/>
        <v>84.184138229005555</v>
      </c>
      <c r="G55" s="67">
        <f t="shared" si="20"/>
        <v>81.986119694235356</v>
      </c>
    </row>
    <row r="56" spans="1:7" x14ac:dyDescent="0.35">
      <c r="A56" s="17" t="s">
        <v>56</v>
      </c>
      <c r="B56" s="18">
        <f>detail!O63</f>
        <v>1869.6098927089724</v>
      </c>
      <c r="C56" s="18">
        <f>detail!P63</f>
        <v>6640.1143000000002</v>
      </c>
      <c r="D56" s="18">
        <f>detail!Q63</f>
        <v>1826.3262006588816</v>
      </c>
      <c r="E56" s="18">
        <f>detail!R63</f>
        <v>6564.7300000000005</v>
      </c>
      <c r="F56" s="65">
        <f t="shared" ref="F56" si="21">IFERROR(B56/D56*100-100,"0.00")</f>
        <v>2.3699869187922502</v>
      </c>
      <c r="G56" s="67">
        <f t="shared" ref="G56" si="22">IFERROR(C56/E56*100-100,"0.00")</f>
        <v>1.1483229317884991</v>
      </c>
    </row>
    <row r="57" spans="1:7" x14ac:dyDescent="0.35">
      <c r="A57" s="17" t="s">
        <v>57</v>
      </c>
      <c r="B57" s="18">
        <f>detail!O64</f>
        <v>735015.18364520709</v>
      </c>
      <c r="C57" s="18">
        <f>detail!P64</f>
        <v>2610482.9947000006</v>
      </c>
      <c r="D57" s="18">
        <f>detail!Q64</f>
        <v>606572.75802616461</v>
      </c>
      <c r="E57" s="18">
        <f>detail!R64</f>
        <v>2180325.9354000003</v>
      </c>
      <c r="F57" s="65">
        <f t="shared" si="19"/>
        <v>21.175106187921173</v>
      </c>
      <c r="G57" s="67">
        <f t="shared" si="20"/>
        <v>19.729025478068451</v>
      </c>
    </row>
    <row r="58" spans="1:7" x14ac:dyDescent="0.35">
      <c r="A58" s="17" t="s">
        <v>69</v>
      </c>
      <c r="B58" s="18">
        <f>detail!O78</f>
        <v>339339.65270350524</v>
      </c>
      <c r="C58" s="18">
        <f>detail!P78</f>
        <v>1205200.1271820001</v>
      </c>
      <c r="D58" s="18">
        <f>detail!Q78</f>
        <v>266434.52171575726</v>
      </c>
      <c r="E58" s="18">
        <f>detail!R78</f>
        <v>957698.95712609997</v>
      </c>
      <c r="F58" s="65">
        <f t="shared" si="19"/>
        <v>27.363245017297714</v>
      </c>
      <c r="G58" s="67">
        <f t="shared" si="20"/>
        <v>25.843316233590912</v>
      </c>
    </row>
    <row r="59" spans="1:7" x14ac:dyDescent="0.35">
      <c r="A59" s="17" t="s">
        <v>79</v>
      </c>
      <c r="B59" s="18">
        <f>detail!O93</f>
        <v>14176.811395190325</v>
      </c>
      <c r="C59" s="18">
        <f>detail!P93</f>
        <v>50350.422535049991</v>
      </c>
      <c r="D59" s="18">
        <f>detail!Q93</f>
        <v>4625.8037499725096</v>
      </c>
      <c r="E59" s="18">
        <f>detail!R93</f>
        <v>16627.452774099998</v>
      </c>
      <c r="F59" s="65">
        <f>IFERROR(B59/D59*100-100,"0.00")</f>
        <v>206.4723918578382</v>
      </c>
      <c r="G59" s="67">
        <f t="shared" si="20"/>
        <v>202.81500852300769</v>
      </c>
    </row>
    <row r="60" spans="1:7" x14ac:dyDescent="0.35">
      <c r="A60" s="15" t="s">
        <v>84</v>
      </c>
      <c r="B60" s="18">
        <f>detail!O98</f>
        <v>145692.67215146477</v>
      </c>
      <c r="C60" s="18">
        <f>detail!P98</f>
        <v>517442.70263590384</v>
      </c>
      <c r="D60" s="18">
        <f>detail!Q98</f>
        <v>143034.40194420109</v>
      </c>
      <c r="E60" s="18">
        <f>detail!R98</f>
        <v>514137.19473355846</v>
      </c>
      <c r="F60" s="65">
        <f t="shared" si="19"/>
        <v>1.8584831139439473</v>
      </c>
      <c r="G60" s="67">
        <f t="shared" si="20"/>
        <v>0.64292331622854704</v>
      </c>
    </row>
    <row r="61" spans="1:7" ht="18.5" x14ac:dyDescent="0.45">
      <c r="A61" s="22" t="s">
        <v>7</v>
      </c>
      <c r="B61" s="24">
        <f>SUM(B62:B73)</f>
        <v>2177659.6062269318</v>
      </c>
      <c r="C61" s="24">
        <f t="shared" ref="C61" si="23">SUM(C62:C73)</f>
        <v>7734184.948544601</v>
      </c>
      <c r="D61" s="24">
        <f t="shared" ref="D61" si="24">SUM(D62:D73)</f>
        <v>1831795.1017255022</v>
      </c>
      <c r="E61" s="24">
        <f t="shared" ref="E61" si="25">SUM(E62:E73)</f>
        <v>6584387.9662965601</v>
      </c>
      <c r="F61" s="65">
        <f t="shared" si="19"/>
        <v>18.881178586820909</v>
      </c>
      <c r="G61" s="67">
        <f t="shared" si="20"/>
        <v>17.462473173414068</v>
      </c>
    </row>
    <row r="62" spans="1:7" x14ac:dyDescent="0.35">
      <c r="A62" s="17" t="s">
        <v>14</v>
      </c>
      <c r="B62" s="18">
        <f>detail!O111</f>
        <v>0</v>
      </c>
      <c r="C62" s="18">
        <f>detail!P111</f>
        <v>0</v>
      </c>
      <c r="D62" s="18">
        <f>detail!Q111</f>
        <v>0</v>
      </c>
      <c r="E62" s="18">
        <f>detail!R111</f>
        <v>0</v>
      </c>
      <c r="F62" s="65" t="str">
        <f t="shared" si="19"/>
        <v>0.00</v>
      </c>
      <c r="G62" s="67" t="str">
        <f t="shared" si="20"/>
        <v>0.00</v>
      </c>
    </row>
    <row r="63" spans="1:7" x14ac:dyDescent="0.35">
      <c r="A63" s="17" t="s">
        <v>17</v>
      </c>
      <c r="B63" s="18">
        <f>detail!O114</f>
        <v>7875.4989823572796</v>
      </c>
      <c r="C63" s="18">
        <f>detail!P114</f>
        <v>27970.655063562102</v>
      </c>
      <c r="D63" s="18">
        <f>detail!Q114</f>
        <v>8314.9209025869532</v>
      </c>
      <c r="E63" s="18">
        <f>detail!R114</f>
        <v>29887.985332054595</v>
      </c>
      <c r="F63" s="65">
        <f t="shared" si="19"/>
        <v>-5.2847396310524175</v>
      </c>
      <c r="G63" s="67">
        <f t="shared" si="20"/>
        <v>-6.415053564805433</v>
      </c>
    </row>
    <row r="64" spans="1:7" x14ac:dyDescent="0.35">
      <c r="A64" s="17" t="s">
        <v>18</v>
      </c>
      <c r="B64" s="18">
        <f>detail!O115</f>
        <v>885377.98607766384</v>
      </c>
      <c r="C64" s="18">
        <f>detail!P115</f>
        <v>3144512.1515382547</v>
      </c>
      <c r="D64" s="18">
        <f>detail!Q115</f>
        <v>786791.90331057261</v>
      </c>
      <c r="E64" s="18">
        <f>detail!R115</f>
        <v>2828123.6996745802</v>
      </c>
      <c r="F64" s="65">
        <f t="shared" si="19"/>
        <v>12.530134378896378</v>
      </c>
      <c r="G64" s="67">
        <f t="shared" si="20"/>
        <v>11.187221121200608</v>
      </c>
    </row>
    <row r="65" spans="1:7" x14ac:dyDescent="0.35">
      <c r="A65" s="17" t="s">
        <v>108</v>
      </c>
      <c r="B65" s="18">
        <f>detail!O135</f>
        <v>596965.26102894789</v>
      </c>
      <c r="C65" s="18">
        <f>detail!P135</f>
        <v>2120184.313219497</v>
      </c>
      <c r="D65" s="18">
        <f>detail!Q135</f>
        <v>377685.76725294412</v>
      </c>
      <c r="E65" s="18">
        <f>detail!R135</f>
        <v>1357591.5879452024</v>
      </c>
      <c r="F65" s="65">
        <f t="shared" si="19"/>
        <v>58.058712503494405</v>
      </c>
      <c r="G65" s="67">
        <f t="shared" si="20"/>
        <v>56.172469838924485</v>
      </c>
    </row>
    <row r="66" spans="1:7" x14ac:dyDescent="0.35">
      <c r="A66" s="17" t="s">
        <v>42</v>
      </c>
      <c r="B66" s="18">
        <f>detail!O145</f>
        <v>10414.560964738022</v>
      </c>
      <c r="C66" s="18">
        <f>detail!P145</f>
        <v>36988.398199999996</v>
      </c>
      <c r="D66" s="18">
        <f>detail!Q145</f>
        <v>8034.5048848864571</v>
      </c>
      <c r="E66" s="18">
        <f>detail!R145</f>
        <v>28880.029883999996</v>
      </c>
      <c r="F66" s="65">
        <f t="shared" ref="F66" si="26">IFERROR(B66/D66*100-100,"0.00")</f>
        <v>29.622934007155067</v>
      </c>
      <c r="G66" s="67">
        <f t="shared" ref="G66" si="27">IFERROR(C66/E66*100-100,"0.00")</f>
        <v>28.076038524088119</v>
      </c>
    </row>
    <row r="67" spans="1:7" x14ac:dyDescent="0.35">
      <c r="A67" s="17" t="s">
        <v>45</v>
      </c>
      <c r="B67" s="18">
        <f>detail!O148</f>
        <v>61321.052649736856</v>
      </c>
      <c r="C67" s="18">
        <f>detail!P148</f>
        <v>217788.10658762007</v>
      </c>
      <c r="D67" s="18">
        <f>detail!Q148</f>
        <v>62703.350351805326</v>
      </c>
      <c r="E67" s="18">
        <f>detail!R148</f>
        <v>225387.209035551</v>
      </c>
      <c r="F67" s="65">
        <f t="shared" si="19"/>
        <v>-2.2045037375401932</v>
      </c>
      <c r="G67" s="67">
        <f t="shared" si="20"/>
        <v>-3.3715766216051293</v>
      </c>
    </row>
    <row r="68" spans="1:7" x14ac:dyDescent="0.35">
      <c r="A68" s="17" t="s">
        <v>53</v>
      </c>
      <c r="B68" s="18">
        <f>detail!O163</f>
        <v>121328.21440788207</v>
      </c>
      <c r="C68" s="18">
        <f>detail!P163</f>
        <v>430909.79279956687</v>
      </c>
      <c r="D68" s="18">
        <f>detail!Q163</f>
        <v>102706.65603924112</v>
      </c>
      <c r="E68" s="18">
        <f>detail!R163</f>
        <v>369179.10166170867</v>
      </c>
      <c r="F68" s="65">
        <f t="shared" si="19"/>
        <v>18.130819449059103</v>
      </c>
      <c r="G68" s="67">
        <f t="shared" si="20"/>
        <v>16.721068679132372</v>
      </c>
    </row>
    <row r="69" spans="1:7" x14ac:dyDescent="0.35">
      <c r="A69" s="17" t="s">
        <v>56</v>
      </c>
      <c r="B69" s="18">
        <f>detail!O166</f>
        <v>38373.6039818196</v>
      </c>
      <c r="C69" s="18">
        <f>detail!P166</f>
        <v>136287.85209999999</v>
      </c>
      <c r="D69" s="18">
        <f>detail!Q166</f>
        <v>52849.871801118767</v>
      </c>
      <c r="E69" s="18">
        <f>detail!R166</f>
        <v>189968.87784</v>
      </c>
      <c r="F69" s="65">
        <f t="shared" si="19"/>
        <v>-27.391301673872221</v>
      </c>
      <c r="G69" s="67">
        <f t="shared" si="20"/>
        <v>-28.257800093556639</v>
      </c>
    </row>
    <row r="70" spans="1:7" x14ac:dyDescent="0.35">
      <c r="A70" s="17" t="s">
        <v>57</v>
      </c>
      <c r="B70" s="18">
        <f>detail!O167</f>
        <v>106408.66514442739</v>
      </c>
      <c r="C70" s="18">
        <f>detail!P167</f>
        <v>377921.45935088361</v>
      </c>
      <c r="D70" s="18">
        <f>detail!Q167</f>
        <v>94063.049978841911</v>
      </c>
      <c r="E70" s="18">
        <f>detail!R167</f>
        <v>338109.65744500008</v>
      </c>
      <c r="F70" s="65">
        <f t="shared" si="19"/>
        <v>13.12482974809177</v>
      </c>
      <c r="G70" s="67">
        <f t="shared" si="20"/>
        <v>11.774819508774215</v>
      </c>
    </row>
    <row r="71" spans="1:7" x14ac:dyDescent="0.35">
      <c r="A71" s="17" t="s">
        <v>69</v>
      </c>
      <c r="B71" s="18">
        <f>detail!O181</f>
        <v>204302.96742292456</v>
      </c>
      <c r="C71" s="18">
        <f>detail!P181</f>
        <v>725603.27200224448</v>
      </c>
      <c r="D71" s="18">
        <f>detail!Q181</f>
        <v>222667.54454195069</v>
      </c>
      <c r="E71" s="18">
        <f>detail!R181</f>
        <v>800378.54637004354</v>
      </c>
      <c r="F71" s="65">
        <f t="shared" si="19"/>
        <v>-8.2475320580751514</v>
      </c>
      <c r="G71" s="67">
        <f t="shared" si="20"/>
        <v>-9.3424885895464485</v>
      </c>
    </row>
    <row r="72" spans="1:7" x14ac:dyDescent="0.35">
      <c r="A72" s="17" t="s">
        <v>79</v>
      </c>
      <c r="B72" s="18">
        <f>detail!O196</f>
        <v>22113.673802770973</v>
      </c>
      <c r="C72" s="18">
        <f>detail!P196</f>
        <v>78539.016195809105</v>
      </c>
      <c r="D72" s="18">
        <f>detail!Q196</f>
        <v>992.9254968790973</v>
      </c>
      <c r="E72" s="18">
        <f>detail!R196</f>
        <v>3569.0709550000001</v>
      </c>
      <c r="F72" s="65">
        <f t="shared" si="19"/>
        <v>2127.1231700945659</v>
      </c>
      <c r="G72" s="67">
        <f t="shared" si="20"/>
        <v>2100.5451050442648</v>
      </c>
    </row>
    <row r="73" spans="1:7" x14ac:dyDescent="0.35">
      <c r="A73" s="19" t="s">
        <v>84</v>
      </c>
      <c r="B73" s="23">
        <f>detail!O201</f>
        <v>123178.12176366328</v>
      </c>
      <c r="C73" s="23">
        <f>detail!P201</f>
        <v>437479.93148716219</v>
      </c>
      <c r="D73" s="23">
        <f>detail!Q201</f>
        <v>114984.60716467477</v>
      </c>
      <c r="E73" s="23">
        <f>detail!R201</f>
        <v>413312.20015341818</v>
      </c>
      <c r="F73" s="66">
        <f t="shared" si="19"/>
        <v>7.1257490902710146</v>
      </c>
      <c r="G73" s="68">
        <f t="shared" si="20"/>
        <v>5.8473307404845798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103</v>
      </c>
    </row>
    <row r="78" spans="1:7" x14ac:dyDescent="0.35">
      <c r="A78" s="1" t="s">
        <v>100</v>
      </c>
    </row>
    <row r="79" spans="1:7" s="74" customFormat="1" ht="18.5" x14ac:dyDescent="0.45">
      <c r="A79" s="1" t="s">
        <v>126</v>
      </c>
    </row>
  </sheetData>
  <mergeCells count="18">
    <mergeCell ref="B10:C10"/>
    <mergeCell ref="D10:E10"/>
    <mergeCell ref="F10:G10"/>
    <mergeCell ref="F11:G11"/>
    <mergeCell ref="B45:C45"/>
    <mergeCell ref="D45:E45"/>
    <mergeCell ref="B44:C44"/>
    <mergeCell ref="D44:E44"/>
    <mergeCell ref="A2:G2"/>
    <mergeCell ref="A3:G3"/>
    <mergeCell ref="A4:G4"/>
    <mergeCell ref="A6:G6"/>
    <mergeCell ref="A7:G7"/>
    <mergeCell ref="F44:G44"/>
    <mergeCell ref="F45:G45"/>
    <mergeCell ref="B46:C46"/>
    <mergeCell ref="D46:E46"/>
    <mergeCell ref="F46:G46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3"/>
  <sheetViews>
    <sheetView topLeftCell="N1" zoomScale="90" zoomScaleNormal="90" workbookViewId="0">
      <selection activeCell="T1" sqref="T1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6.3046875" style="63" customWidth="1"/>
    <col min="17" max="17" width="17.53515625" style="63" customWidth="1"/>
    <col min="18" max="18" width="15.84375" style="63" customWidth="1"/>
    <col min="19" max="19" width="8.53515625" style="16" customWidth="1"/>
    <col min="20" max="20" width="27.3828125" style="16" customWidth="1"/>
    <col min="21" max="16384" width="15.765625" style="16"/>
  </cols>
  <sheetData>
    <row r="1" spans="1:20" x14ac:dyDescent="0.35">
      <c r="A1" s="25"/>
      <c r="B1" s="93" t="s">
        <v>89</v>
      </c>
      <c r="C1" s="93"/>
      <c r="D1" s="93"/>
      <c r="E1" s="93"/>
      <c r="F1" s="93"/>
      <c r="G1" s="93"/>
      <c r="H1" s="26"/>
      <c r="I1" s="27" t="s">
        <v>9</v>
      </c>
      <c r="J1" s="28"/>
      <c r="K1" s="28"/>
      <c r="N1" s="25"/>
      <c r="O1" s="93" t="s">
        <v>89</v>
      </c>
      <c r="P1" s="93"/>
      <c r="Q1" s="93"/>
      <c r="R1" s="93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77"/>
      <c r="C3" s="78"/>
      <c r="D3" s="89"/>
      <c r="E3" s="89"/>
      <c r="F3" s="77"/>
      <c r="G3" s="78"/>
      <c r="H3" s="77" t="s">
        <v>113</v>
      </c>
      <c r="I3" s="90"/>
      <c r="J3" s="90"/>
      <c r="K3" s="90"/>
      <c r="N3" s="32"/>
      <c r="O3" s="77"/>
      <c r="P3" s="78"/>
      <c r="Q3" s="89"/>
      <c r="R3" s="89"/>
      <c r="S3" s="77" t="s">
        <v>116</v>
      </c>
      <c r="T3" s="90"/>
    </row>
    <row r="4" spans="1:20" x14ac:dyDescent="0.35">
      <c r="A4" s="33"/>
      <c r="B4" s="89" t="s">
        <v>111</v>
      </c>
      <c r="C4" s="89"/>
      <c r="D4" s="79" t="s">
        <v>110</v>
      </c>
      <c r="E4" s="80"/>
      <c r="F4" s="89" t="s">
        <v>112</v>
      </c>
      <c r="G4" s="89"/>
      <c r="H4" s="91" t="s">
        <v>3</v>
      </c>
      <c r="I4" s="92"/>
      <c r="J4" s="92"/>
      <c r="K4" s="92"/>
      <c r="N4" s="33"/>
      <c r="O4" s="79" t="s">
        <v>114</v>
      </c>
      <c r="P4" s="80"/>
      <c r="Q4" s="79" t="s">
        <v>115</v>
      </c>
      <c r="R4" s="80"/>
      <c r="S4" s="91" t="s">
        <v>3</v>
      </c>
      <c r="T4" s="92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1" t="s">
        <v>109</v>
      </c>
      <c r="I5" s="92"/>
      <c r="J5" s="94" t="s">
        <v>112</v>
      </c>
      <c r="K5" s="95"/>
      <c r="N5" s="34" t="s">
        <v>0</v>
      </c>
      <c r="O5" s="81"/>
      <c r="P5" s="82"/>
      <c r="Q5" s="81"/>
      <c r="R5" s="82"/>
      <c r="S5" s="94" t="s">
        <v>117</v>
      </c>
      <c r="T5" s="95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G7" si="0">B8+B11+B12+B32+B42+B45+B60+B63+B64+B78+B93+B98</f>
        <v>247961.21575003024</v>
      </c>
      <c r="C7" s="42">
        <f t="shared" si="0"/>
        <v>885090.48174675542</v>
      </c>
      <c r="D7" s="42">
        <f t="shared" si="0"/>
        <v>265117.1590881669</v>
      </c>
      <c r="E7" s="42">
        <f t="shared" si="0"/>
        <v>945021.21575461538</v>
      </c>
      <c r="F7" s="42">
        <f t="shared" si="0"/>
        <v>188094.33355942916</v>
      </c>
      <c r="G7" s="42">
        <f t="shared" si="0"/>
        <v>675033.93586620933</v>
      </c>
      <c r="H7" s="65">
        <f>IFERROR(B7/D7*100-100,"0.00")</f>
        <v>-6.4710799546668625</v>
      </c>
      <c r="I7" s="65">
        <f t="shared" ref="I7:I10" si="1">IFERROR(C7/E7*100-100,"0.00")</f>
        <v>-6.3417342392682912</v>
      </c>
      <c r="J7" s="65">
        <f t="shared" ref="J7:J10" si="2">IFERROR(B7/F7*100-100,"0.00")</f>
        <v>31.828115742617996</v>
      </c>
      <c r="K7" s="65">
        <f t="shared" ref="K7:K10" si="3">IFERROR(C7/G7*100-100,"0.00")</f>
        <v>31.11792381385979</v>
      </c>
      <c r="L7" s="42"/>
      <c r="M7" s="42"/>
      <c r="N7" s="41" t="s">
        <v>91</v>
      </c>
      <c r="O7" s="42">
        <f t="shared" ref="O7:R7" si="4">O8+O11+O12+O32+O42+O45+O60+O63+O64+O78+O93+O98</f>
        <v>1593588.7869361306</v>
      </c>
      <c r="P7" s="42">
        <f t="shared" si="4"/>
        <v>5659796.5884326911</v>
      </c>
      <c r="Q7" s="42">
        <f t="shared" si="4"/>
        <v>1325578.4349029837</v>
      </c>
      <c r="R7" s="42">
        <f t="shared" si="4"/>
        <v>4764792.0266495831</v>
      </c>
      <c r="S7" s="65">
        <f t="shared" ref="S7:S52" si="5">IFERROR(O7/Q7*100-100,"0.00")</f>
        <v>20.21836995656632</v>
      </c>
      <c r="T7" s="65">
        <f t="shared" ref="T7:T52" si="6">IFERROR(P7/R7*100-100,"0.00")</f>
        <v>18.783706755244054</v>
      </c>
    </row>
    <row r="8" spans="1:20" ht="35.5" x14ac:dyDescent="0.4">
      <c r="A8" s="43" t="s">
        <v>14</v>
      </c>
      <c r="B8" s="44">
        <f t="shared" ref="B8:G8" si="7">SUM(B9:B10)</f>
        <v>0</v>
      </c>
      <c r="C8" s="44">
        <f t="shared" si="7"/>
        <v>0</v>
      </c>
      <c r="D8" s="44">
        <f t="shared" si="7"/>
        <v>0</v>
      </c>
      <c r="E8" s="44">
        <f t="shared" si="7"/>
        <v>0</v>
      </c>
      <c r="F8" s="44">
        <f t="shared" si="7"/>
        <v>0</v>
      </c>
      <c r="G8" s="44">
        <f t="shared" si="7"/>
        <v>0</v>
      </c>
      <c r="H8" s="65" t="str">
        <f>IFERROR(B8/D8*100-100,"0.00")</f>
        <v>0.00</v>
      </c>
      <c r="I8" s="65" t="str">
        <f t="shared" si="1"/>
        <v>0.00</v>
      </c>
      <c r="J8" s="65" t="str">
        <f t="shared" si="2"/>
        <v>0.00</v>
      </c>
      <c r="K8" s="65" t="str">
        <f t="shared" si="3"/>
        <v>0.00</v>
      </c>
      <c r="L8" s="44"/>
      <c r="M8" s="44"/>
      <c r="N8" s="43" t="s">
        <v>14</v>
      </c>
      <c r="O8" s="44">
        <f t="shared" ref="O8:R8" si="8">SUM(O9:O10)</f>
        <v>0</v>
      </c>
      <c r="P8" s="44">
        <f t="shared" si="8"/>
        <v>0</v>
      </c>
      <c r="Q8" s="44">
        <f t="shared" si="8"/>
        <v>0</v>
      </c>
      <c r="R8" s="44">
        <f t="shared" si="8"/>
        <v>0</v>
      </c>
      <c r="S8" s="65" t="str">
        <f t="shared" si="5"/>
        <v>0.00</v>
      </c>
      <c r="T8" s="65" t="str">
        <f t="shared" si="6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>IFERROR(B9/D9*100-100,"0.00")</f>
        <v>0.00</v>
      </c>
      <c r="I9" s="65" t="str">
        <f t="shared" si="1"/>
        <v>0.00</v>
      </c>
      <c r="J9" s="65" t="str">
        <f t="shared" si="2"/>
        <v>0.00</v>
      </c>
      <c r="K9" s="65" t="str">
        <f t="shared" si="3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5"/>
        <v>0.00</v>
      </c>
      <c r="T9" s="65" t="str">
        <f t="shared" si="6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>IFERROR(B10/D10*100-100,"0.00")</f>
        <v>0.00</v>
      </c>
      <c r="I10" s="65" t="str">
        <f t="shared" si="1"/>
        <v>0.00</v>
      </c>
      <c r="J10" s="65" t="str">
        <f t="shared" si="2"/>
        <v>0.00</v>
      </c>
      <c r="K10" s="65" t="str">
        <f t="shared" si="3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5"/>
        <v>0.00</v>
      </c>
      <c r="T10" s="65" t="str">
        <f t="shared" si="6"/>
        <v>0.00</v>
      </c>
    </row>
    <row r="11" spans="1:20" ht="35.5" x14ac:dyDescent="0.4">
      <c r="A11" s="43" t="s">
        <v>17</v>
      </c>
      <c r="B11" s="44">
        <v>1099.7234113480301</v>
      </c>
      <c r="C11" s="44">
        <v>3925.4313259999999</v>
      </c>
      <c r="D11" s="44">
        <v>174.32650464640096</v>
      </c>
      <c r="E11" s="44">
        <v>621.39412600000003</v>
      </c>
      <c r="F11" s="44">
        <v>70.876512025205997</v>
      </c>
      <c r="G11" s="44">
        <v>254.36199999999999</v>
      </c>
      <c r="H11" s="65">
        <f>IFERROR(B11/D11*100-100,"0.00")</f>
        <v>530.8411985765897</v>
      </c>
      <c r="I11" s="65">
        <f>IFERROR(C11/E11*100-100,"0.00")</f>
        <v>531.71361970679459</v>
      </c>
      <c r="J11" s="65">
        <f>IFERROR(B11/F11*100-100,"0.00")</f>
        <v>1451.6048687002722</v>
      </c>
      <c r="K11" s="65">
        <f t="shared" ref="K11" si="9">IFERROR(C11/G11*100-100,"0.00")</f>
        <v>1443.2459746345758</v>
      </c>
      <c r="N11" s="43" t="s">
        <v>17</v>
      </c>
      <c r="O11" s="44">
        <v>1831.2461136114257</v>
      </c>
      <c r="P11" s="44">
        <v>6503.8613420000001</v>
      </c>
      <c r="Q11" s="44">
        <v>1504.9622437822175</v>
      </c>
      <c r="R11" s="44">
        <v>5409.5871740000002</v>
      </c>
      <c r="S11" s="65">
        <f t="shared" si="5"/>
        <v>21.680535254439562</v>
      </c>
      <c r="T11" s="65">
        <f t="shared" si="6"/>
        <v>20.228422850072363</v>
      </c>
    </row>
    <row r="12" spans="1:20" ht="18" x14ac:dyDescent="0.4">
      <c r="A12" s="43" t="s">
        <v>18</v>
      </c>
      <c r="B12" s="44">
        <f t="shared" ref="B12:G12" si="10">B13+B17+B21+B25+B29+B30+B31</f>
        <v>25076.217112812788</v>
      </c>
      <c r="C12" s="44">
        <f t="shared" si="10"/>
        <v>89508.841201763615</v>
      </c>
      <c r="D12" s="44">
        <f t="shared" si="10"/>
        <v>25100.312635135644</v>
      </c>
      <c r="E12" s="44">
        <f t="shared" si="10"/>
        <v>89471.115501763619</v>
      </c>
      <c r="F12" s="44">
        <f t="shared" si="10"/>
        <v>22003.952403024541</v>
      </c>
      <c r="G12" s="44">
        <f t="shared" si="10"/>
        <v>78967.900383524291</v>
      </c>
      <c r="H12" s="65">
        <f t="shared" ref="H12:H52" si="11">IFERROR(B12/D12*100-100,"0.00")</f>
        <v>-9.5996901206433449E-2</v>
      </c>
      <c r="I12" s="65">
        <f t="shared" ref="I12:I52" si="12">IFERROR(C12/E12*100-100,"0.00")</f>
        <v>4.2165228172706293E-2</v>
      </c>
      <c r="J12" s="65">
        <f t="shared" ref="J12:J52" si="13">IFERROR(B12/F12*100-100,"0.00")</f>
        <v>13.962331191763312</v>
      </c>
      <c r="K12" s="65">
        <f t="shared" ref="K12:K52" si="14">IFERROR(C12/G12*100-100,"0.00")</f>
        <v>13.348386834454274</v>
      </c>
      <c r="L12" s="44"/>
      <c r="M12" s="44"/>
      <c r="N12" s="43" t="s">
        <v>18</v>
      </c>
      <c r="O12" s="44">
        <f t="shared" ref="O12:R12" si="15">O13+O17+O21+O25+O29+O30+O31</f>
        <v>155608.81359430208</v>
      </c>
      <c r="P12" s="44">
        <f t="shared" si="15"/>
        <v>552660.91198117076</v>
      </c>
      <c r="Q12" s="44">
        <f t="shared" si="15"/>
        <v>149916.83068151883</v>
      </c>
      <c r="R12" s="44">
        <f t="shared" si="15"/>
        <v>538876.08660754666</v>
      </c>
      <c r="S12" s="65">
        <f t="shared" si="5"/>
        <v>3.7967604350409516</v>
      </c>
      <c r="T12" s="65">
        <f t="shared" si="6"/>
        <v>2.5580696037943369</v>
      </c>
    </row>
    <row r="13" spans="1:20" x14ac:dyDescent="0.35">
      <c r="A13" s="47" t="s">
        <v>19</v>
      </c>
      <c r="B13" s="48">
        <f t="shared" ref="B13:G13" si="16">SUM(B14:B16)</f>
        <v>3364.6385406215736</v>
      </c>
      <c r="C13" s="48">
        <f t="shared" si="16"/>
        <v>12009.98122958302</v>
      </c>
      <c r="D13" s="48">
        <f t="shared" si="16"/>
        <v>3150.8629491928327</v>
      </c>
      <c r="E13" s="48">
        <f t="shared" si="16"/>
        <v>11231.38292958302</v>
      </c>
      <c r="F13" s="48">
        <f t="shared" si="16"/>
        <v>2201.0197938435422</v>
      </c>
      <c r="G13" s="48">
        <f t="shared" si="16"/>
        <v>7899.0314393931803</v>
      </c>
      <c r="H13" s="65">
        <f>IFERROR(B13/D13*100-100,"0.00")</f>
        <v>6.7846680377991078</v>
      </c>
      <c r="I13" s="65">
        <f t="shared" si="12"/>
        <v>6.9323457750621458</v>
      </c>
      <c r="J13" s="65">
        <f t="shared" si="13"/>
        <v>52.86725498938182</v>
      </c>
      <c r="K13" s="65">
        <f t="shared" si="14"/>
        <v>52.043719812129922</v>
      </c>
      <c r="L13" s="48"/>
      <c r="M13" s="48"/>
      <c r="N13" s="47" t="s">
        <v>19</v>
      </c>
      <c r="O13" s="48">
        <f t="shared" ref="O13:R13" si="17">SUM(O14:O16)</f>
        <v>20508.194461239862</v>
      </c>
      <c r="P13" s="48">
        <f t="shared" si="17"/>
        <v>72836.989064037436</v>
      </c>
      <c r="Q13" s="48">
        <f t="shared" si="17"/>
        <v>19183.316097830964</v>
      </c>
      <c r="R13" s="48">
        <f t="shared" si="17"/>
        <v>68954.434668615635</v>
      </c>
      <c r="S13" s="65">
        <f t="shared" si="5"/>
        <v>6.9064094896434511</v>
      </c>
      <c r="T13" s="65">
        <f t="shared" si="6"/>
        <v>5.6306086970051297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11"/>
        <v>0.00</v>
      </c>
      <c r="I14" s="65" t="str">
        <f t="shared" si="12"/>
        <v>0.00</v>
      </c>
      <c r="J14" s="65" t="str">
        <f t="shared" si="13"/>
        <v>0.00</v>
      </c>
      <c r="K14" s="65" t="str">
        <f t="shared" si="14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5"/>
        <v>0.00</v>
      </c>
      <c r="T14" s="65" t="str">
        <f t="shared" si="6"/>
        <v>0.00</v>
      </c>
    </row>
    <row r="15" spans="1:20" x14ac:dyDescent="0.35">
      <c r="A15" s="49" t="s">
        <v>21</v>
      </c>
      <c r="B15" s="50">
        <v>3052.5576108816363</v>
      </c>
      <c r="C15" s="50">
        <v>10896.017259</v>
      </c>
      <c r="D15" s="50">
        <v>2828.9971357654686</v>
      </c>
      <c r="E15" s="50">
        <v>10084.078759</v>
      </c>
      <c r="F15" s="50">
        <v>1863.2620700635346</v>
      </c>
      <c r="G15" s="50">
        <v>6686.8847397139289</v>
      </c>
      <c r="H15" s="65">
        <f t="shared" si="11"/>
        <v>7.9024638197689967</v>
      </c>
      <c r="I15" s="65">
        <f t="shared" si="12"/>
        <v>8.0516874114588717</v>
      </c>
      <c r="J15" s="65">
        <f t="shared" si="13"/>
        <v>63.828677668383392</v>
      </c>
      <c r="K15" s="65">
        <f t="shared" si="14"/>
        <v>62.946090490953225</v>
      </c>
      <c r="N15" s="49" t="s">
        <v>21</v>
      </c>
      <c r="O15" s="50">
        <v>16972.802508315097</v>
      </c>
      <c r="P15" s="50">
        <v>60280.676244839648</v>
      </c>
      <c r="Q15" s="50">
        <v>17016.949257777105</v>
      </c>
      <c r="R15" s="50">
        <v>61167.428502479466</v>
      </c>
      <c r="S15" s="65">
        <f t="shared" si="5"/>
        <v>-0.25942810778396108</v>
      </c>
      <c r="T15" s="65">
        <f t="shared" si="6"/>
        <v>-1.4497131551048881</v>
      </c>
    </row>
    <row r="16" spans="1:20" x14ac:dyDescent="0.35">
      <c r="A16" s="49" t="s">
        <v>22</v>
      </c>
      <c r="B16" s="72">
        <v>312.08092973993746</v>
      </c>
      <c r="C16" s="50">
        <v>1113.96397058302</v>
      </c>
      <c r="D16" s="50">
        <v>321.86581342736417</v>
      </c>
      <c r="E16" s="50">
        <v>1147.3041705830199</v>
      </c>
      <c r="F16" s="50">
        <v>337.7577237800075</v>
      </c>
      <c r="G16" s="50">
        <v>1212.1466996792519</v>
      </c>
      <c r="H16" s="65">
        <f t="shared" si="11"/>
        <v>-3.0400506295568022</v>
      </c>
      <c r="I16" s="65">
        <f t="shared" si="12"/>
        <v>-2.9059599759894184</v>
      </c>
      <c r="J16" s="65">
        <f t="shared" si="13"/>
        <v>-7.6021337877070039</v>
      </c>
      <c r="K16" s="65">
        <f t="shared" si="14"/>
        <v>-8.0999048318336548</v>
      </c>
      <c r="N16" s="49" t="s">
        <v>22</v>
      </c>
      <c r="O16" s="72">
        <v>3535.391952924766</v>
      </c>
      <c r="P16" s="50">
        <v>12556.312819197787</v>
      </c>
      <c r="Q16" s="50">
        <v>2166.3668400538581</v>
      </c>
      <c r="R16" s="50">
        <v>7787.006166136176</v>
      </c>
      <c r="S16" s="65">
        <f t="shared" si="5"/>
        <v>63.194519393440885</v>
      </c>
      <c r="T16" s="65">
        <f t="shared" si="6"/>
        <v>61.246986984576722</v>
      </c>
    </row>
    <row r="17" spans="1:20" x14ac:dyDescent="0.35">
      <c r="A17" s="47" t="s">
        <v>23</v>
      </c>
      <c r="B17" s="48">
        <f t="shared" ref="B17:G17" si="18">SUM(B18:B20)</f>
        <v>20506.439421099301</v>
      </c>
      <c r="C17" s="48">
        <f t="shared" si="18"/>
        <v>73197.150172180598</v>
      </c>
      <c r="D17" s="48">
        <f t="shared" si="18"/>
        <v>20713.763291287149</v>
      </c>
      <c r="E17" s="48">
        <f t="shared" si="18"/>
        <v>73835.076672180599</v>
      </c>
      <c r="F17" s="48">
        <f t="shared" si="18"/>
        <v>17915.59040557823</v>
      </c>
      <c r="G17" s="48">
        <f t="shared" si="18"/>
        <v>64295.565294226886</v>
      </c>
      <c r="H17" s="65">
        <f>IFERROR(B17/D17*100-100,"0.00")</f>
        <v>-1.0008990991755411</v>
      </c>
      <c r="I17" s="65">
        <f t="shared" si="12"/>
        <v>-0.86398840327926507</v>
      </c>
      <c r="J17" s="65">
        <f t="shared" si="13"/>
        <v>14.461421347936039</v>
      </c>
      <c r="K17" s="65">
        <f t="shared" si="14"/>
        <v>13.844788263729569</v>
      </c>
      <c r="L17" s="48"/>
      <c r="M17" s="48"/>
      <c r="N17" s="47" t="s">
        <v>23</v>
      </c>
      <c r="O17" s="48">
        <f t="shared" ref="O17:R17" si="19">SUM(O18:O20)</f>
        <v>126369.92497859904</v>
      </c>
      <c r="P17" s="48">
        <f t="shared" si="19"/>
        <v>448815.95311013923</v>
      </c>
      <c r="Q17" s="48">
        <f t="shared" si="19"/>
        <v>120287.19742966146</v>
      </c>
      <c r="R17" s="48">
        <f t="shared" si="19"/>
        <v>432372.36223054753</v>
      </c>
      <c r="S17" s="65">
        <f t="shared" si="5"/>
        <v>5.0568370357905223</v>
      </c>
      <c r="T17" s="65">
        <f t="shared" si="6"/>
        <v>3.8031086896399984</v>
      </c>
    </row>
    <row r="18" spans="1:20" x14ac:dyDescent="0.35">
      <c r="A18" s="49" t="s">
        <v>20</v>
      </c>
      <c r="B18" s="50">
        <v>11750.656474280186</v>
      </c>
      <c r="C18" s="50">
        <v>41943.632870980597</v>
      </c>
      <c r="D18" s="50">
        <v>11935.622934097557</v>
      </c>
      <c r="E18" s="50">
        <v>42545.027770980596</v>
      </c>
      <c r="F18" s="50">
        <v>10661.528687719656</v>
      </c>
      <c r="G18" s="50">
        <v>38262.150359505715</v>
      </c>
      <c r="H18" s="65">
        <f>IFERROR(B18/D18*100-100,"0.00")</f>
        <v>-1.5497009317290207</v>
      </c>
      <c r="I18" s="65">
        <f t="shared" si="12"/>
        <v>-1.4135492007134332</v>
      </c>
      <c r="J18" s="65">
        <f t="shared" si="13"/>
        <v>10.215493654442142</v>
      </c>
      <c r="K18" s="65">
        <f t="shared" si="14"/>
        <v>9.621734473583416</v>
      </c>
      <c r="N18" s="49" t="s">
        <v>20</v>
      </c>
      <c r="O18" s="50">
        <v>71046.538527504556</v>
      </c>
      <c r="P18" s="50">
        <v>252329.18283205654</v>
      </c>
      <c r="Q18" s="50">
        <v>66647.138719406648</v>
      </c>
      <c r="R18" s="50">
        <v>239563.15734155633</v>
      </c>
      <c r="S18" s="65">
        <f t="shared" si="5"/>
        <v>6.6010332815936295</v>
      </c>
      <c r="T18" s="65">
        <f t="shared" si="6"/>
        <v>5.3288767906406633</v>
      </c>
    </row>
    <row r="19" spans="1:20" x14ac:dyDescent="0.35">
      <c r="A19" s="49" t="s">
        <v>21</v>
      </c>
      <c r="B19" s="50">
        <v>1443.6093309373407</v>
      </c>
      <c r="C19" s="50">
        <v>5152.9223000000002</v>
      </c>
      <c r="D19" s="50">
        <v>1431.195389679664</v>
      </c>
      <c r="E19" s="50">
        <v>5101.5559000000003</v>
      </c>
      <c r="F19" s="50">
        <v>822.2042867215157</v>
      </c>
      <c r="G19" s="50">
        <v>2950.73107864961</v>
      </c>
      <c r="H19" s="65">
        <f t="shared" si="11"/>
        <v>0.8673827031021375</v>
      </c>
      <c r="I19" s="65">
        <f t="shared" si="12"/>
        <v>1.0068771372278746</v>
      </c>
      <c r="J19" s="65">
        <f t="shared" si="13"/>
        <v>75.577937776709462</v>
      </c>
      <c r="K19" s="65">
        <f t="shared" si="14"/>
        <v>74.632054316458209</v>
      </c>
      <c r="N19" s="49" t="s">
        <v>21</v>
      </c>
      <c r="O19" s="50">
        <v>6222.4546195116764</v>
      </c>
      <c r="P19" s="50">
        <v>22099.695803520313</v>
      </c>
      <c r="Q19" s="50">
        <v>5951.1147103272933</v>
      </c>
      <c r="R19" s="50">
        <v>21391.283363416991</v>
      </c>
      <c r="S19" s="65">
        <f t="shared" si="5"/>
        <v>4.5594804064776611</v>
      </c>
      <c r="T19" s="65">
        <f t="shared" si="6"/>
        <v>3.3116874199087931</v>
      </c>
    </row>
    <row r="20" spans="1:20" x14ac:dyDescent="0.35">
      <c r="A20" s="49" t="s">
        <v>22</v>
      </c>
      <c r="B20" s="50">
        <v>7312.1736158817757</v>
      </c>
      <c r="C20" s="50">
        <v>26100.595001200003</v>
      </c>
      <c r="D20" s="50">
        <v>7346.9449675099295</v>
      </c>
      <c r="E20" s="50">
        <v>26188.4930012</v>
      </c>
      <c r="F20" s="50">
        <v>6431.8574311370585</v>
      </c>
      <c r="G20" s="50">
        <v>23082.683856071562</v>
      </c>
      <c r="H20" s="65">
        <f t="shared" si="11"/>
        <v>-0.47327633161704341</v>
      </c>
      <c r="I20" s="65">
        <f t="shared" si="12"/>
        <v>-0.33563596040431776</v>
      </c>
      <c r="J20" s="65">
        <f t="shared" si="13"/>
        <v>13.686811223194198</v>
      </c>
      <c r="K20" s="65">
        <f t="shared" si="14"/>
        <v>13.074351162742374</v>
      </c>
      <c r="N20" s="49" t="s">
        <v>22</v>
      </c>
      <c r="O20" s="50">
        <v>49100.931831582806</v>
      </c>
      <c r="P20" s="50">
        <v>174387.0744745624</v>
      </c>
      <c r="Q20" s="50">
        <v>47688.943999927527</v>
      </c>
      <c r="R20" s="50">
        <v>171417.9215255742</v>
      </c>
      <c r="S20" s="65">
        <f t="shared" si="5"/>
        <v>2.9608284713904141</v>
      </c>
      <c r="T20" s="65">
        <f t="shared" si="6"/>
        <v>1.7321134934804405</v>
      </c>
    </row>
    <row r="21" spans="1:20" x14ac:dyDescent="0.35">
      <c r="A21" s="47" t="s">
        <v>24</v>
      </c>
      <c r="B21" s="48">
        <f t="shared" ref="B21:G21" si="20">SUM(B22:B24)</f>
        <v>935.63221934242506</v>
      </c>
      <c r="C21" s="48">
        <f t="shared" si="20"/>
        <v>3339.7124999999996</v>
      </c>
      <c r="D21" s="48">
        <f t="shared" si="20"/>
        <v>950.23854883249555</v>
      </c>
      <c r="E21" s="48">
        <f t="shared" si="20"/>
        <v>3387.1650999999988</v>
      </c>
      <c r="F21" s="48">
        <f t="shared" si="20"/>
        <v>1692.5511093667076</v>
      </c>
      <c r="G21" s="48">
        <f t="shared" si="20"/>
        <v>6074.2363440179906</v>
      </c>
      <c r="H21" s="65">
        <f t="shared" si="11"/>
        <v>-1.5371223897427058</v>
      </c>
      <c r="I21" s="65">
        <f t="shared" si="12"/>
        <v>-1.4009532632465778</v>
      </c>
      <c r="J21" s="65">
        <f t="shared" si="13"/>
        <v>-44.720592827917308</v>
      </c>
      <c r="K21" s="65">
        <f t="shared" si="14"/>
        <v>-45.018397196727392</v>
      </c>
      <c r="L21" s="48"/>
      <c r="M21" s="48"/>
      <c r="N21" s="47" t="s">
        <v>24</v>
      </c>
      <c r="O21" s="48">
        <f t="shared" ref="O21:R21" si="21">SUM(O22:O24)</f>
        <v>6077.1781681390139</v>
      </c>
      <c r="P21" s="48">
        <f t="shared" si="21"/>
        <v>21583.731352340001</v>
      </c>
      <c r="Q21" s="48">
        <f t="shared" si="21"/>
        <v>7581.3840315158441</v>
      </c>
      <c r="R21" s="48">
        <f t="shared" si="21"/>
        <v>27251.286859520296</v>
      </c>
      <c r="S21" s="65">
        <f t="shared" si="5"/>
        <v>-19.840781803478635</v>
      </c>
      <c r="T21" s="65">
        <f t="shared" si="6"/>
        <v>-20.797386693686803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11"/>
        <v>0.00</v>
      </c>
      <c r="I22" s="65" t="str">
        <f t="shared" si="12"/>
        <v>0.00</v>
      </c>
      <c r="J22" s="65" t="str">
        <f t="shared" si="13"/>
        <v>0.00</v>
      </c>
      <c r="K22" s="65" t="str">
        <f t="shared" si="14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5"/>
        <v>0.00</v>
      </c>
      <c r="T22" s="65" t="str">
        <f t="shared" si="6"/>
        <v>0.00</v>
      </c>
    </row>
    <row r="23" spans="1:20" x14ac:dyDescent="0.35">
      <c r="A23" s="49" t="s">
        <v>26</v>
      </c>
      <c r="B23" s="50">
        <v>58.701323879169394</v>
      </c>
      <c r="C23" s="50">
        <v>209.53269999999998</v>
      </c>
      <c r="D23" s="50">
        <v>90.871228679727992</v>
      </c>
      <c r="E23" s="50">
        <v>323.91430000000003</v>
      </c>
      <c r="F23" s="50">
        <v>152.96502701918172</v>
      </c>
      <c r="G23" s="50">
        <v>548.96169536130628</v>
      </c>
      <c r="H23" s="65">
        <f t="shared" si="11"/>
        <v>-35.401639515561229</v>
      </c>
      <c r="I23" s="65">
        <f t="shared" si="12"/>
        <v>-35.312303285159089</v>
      </c>
      <c r="J23" s="65">
        <f t="shared" si="13"/>
        <v>-61.624349681049459</v>
      </c>
      <c r="K23" s="65">
        <f t="shared" si="14"/>
        <v>-61.831089168781936</v>
      </c>
      <c r="N23" s="49" t="s">
        <v>26</v>
      </c>
      <c r="O23" s="50">
        <v>647.6511926105901</v>
      </c>
      <c r="P23" s="50">
        <v>2300.2006794232639</v>
      </c>
      <c r="Q23" s="50">
        <v>932.33474056261218</v>
      </c>
      <c r="R23" s="50">
        <v>3351.2774657700811</v>
      </c>
      <c r="S23" s="65">
        <f t="shared" si="5"/>
        <v>-30.53447818325759</v>
      </c>
      <c r="T23" s="65">
        <f t="shared" si="6"/>
        <v>-31.363466531270731</v>
      </c>
    </row>
    <row r="24" spans="1:20" x14ac:dyDescent="0.35">
      <c r="A24" s="49" t="s">
        <v>27</v>
      </c>
      <c r="B24" s="50">
        <v>876.93089546325564</v>
      </c>
      <c r="C24" s="50">
        <v>3130.1797999999999</v>
      </c>
      <c r="D24" s="50">
        <v>859.36732015276755</v>
      </c>
      <c r="E24" s="50">
        <v>3063.2507999999989</v>
      </c>
      <c r="F24" s="50">
        <v>1539.5860823475259</v>
      </c>
      <c r="G24" s="50">
        <v>5525.2746486566848</v>
      </c>
      <c r="H24" s="65">
        <f t="shared" si="11"/>
        <v>2.0437797550139294</v>
      </c>
      <c r="I24" s="65">
        <f t="shared" si="12"/>
        <v>2.1849010861272404</v>
      </c>
      <c r="J24" s="65">
        <f t="shared" si="13"/>
        <v>-43.041126084607676</v>
      </c>
      <c r="K24" s="65">
        <f t="shared" si="14"/>
        <v>-43.347978172252212</v>
      </c>
      <c r="N24" s="49" t="s">
        <v>27</v>
      </c>
      <c r="O24" s="50">
        <v>5429.5269755284235</v>
      </c>
      <c r="P24" s="50">
        <v>19283.530672916735</v>
      </c>
      <c r="Q24" s="50">
        <v>6649.0492909532322</v>
      </c>
      <c r="R24" s="50">
        <v>23900.009393750217</v>
      </c>
      <c r="S24" s="65">
        <f t="shared" si="5"/>
        <v>-18.341303576800129</v>
      </c>
      <c r="T24" s="65">
        <f t="shared" si="6"/>
        <v>-19.315802955461095</v>
      </c>
    </row>
    <row r="25" spans="1:20" x14ac:dyDescent="0.35">
      <c r="A25" s="47" t="s">
        <v>28</v>
      </c>
      <c r="B25" s="48">
        <f t="shared" ref="B25:G25" si="22">SUM(B26:B28)</f>
        <v>0</v>
      </c>
      <c r="C25" s="48">
        <f t="shared" si="22"/>
        <v>0</v>
      </c>
      <c r="D25" s="48">
        <f t="shared" si="22"/>
        <v>0</v>
      </c>
      <c r="E25" s="48">
        <f t="shared" si="22"/>
        <v>0</v>
      </c>
      <c r="F25" s="48">
        <f t="shared" si="22"/>
        <v>0</v>
      </c>
      <c r="G25" s="48">
        <f t="shared" si="22"/>
        <v>0</v>
      </c>
      <c r="H25" s="65" t="str">
        <f t="shared" si="11"/>
        <v>0.00</v>
      </c>
      <c r="I25" s="65" t="str">
        <f t="shared" si="12"/>
        <v>0.00</v>
      </c>
      <c r="J25" s="65" t="str">
        <f t="shared" si="13"/>
        <v>0.00</v>
      </c>
      <c r="K25" s="65" t="str">
        <f t="shared" si="14"/>
        <v>0.00</v>
      </c>
      <c r="L25" s="48"/>
      <c r="M25" s="48"/>
      <c r="N25" s="47" t="s">
        <v>28</v>
      </c>
      <c r="O25" s="48">
        <f t="shared" ref="O25:R25" si="23">SUM(O26:O28)</f>
        <v>0</v>
      </c>
      <c r="P25" s="48">
        <f t="shared" si="23"/>
        <v>0</v>
      </c>
      <c r="Q25" s="48">
        <f t="shared" si="23"/>
        <v>0</v>
      </c>
      <c r="R25" s="48">
        <f t="shared" si="23"/>
        <v>0</v>
      </c>
      <c r="S25" s="65" t="str">
        <f t="shared" si="5"/>
        <v>0.00</v>
      </c>
      <c r="T25" s="65" t="str">
        <f t="shared" si="6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11"/>
        <v>0.00</v>
      </c>
      <c r="I26" s="65" t="str">
        <f t="shared" si="12"/>
        <v>0.00</v>
      </c>
      <c r="J26" s="65" t="str">
        <f t="shared" si="13"/>
        <v>0.00</v>
      </c>
      <c r="K26" s="65" t="str">
        <f t="shared" si="14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5"/>
        <v>0.00</v>
      </c>
      <c r="T26" s="65" t="str">
        <f t="shared" si="6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11"/>
        <v>0.00</v>
      </c>
      <c r="I27" s="65" t="str">
        <f t="shared" si="12"/>
        <v>0.00</v>
      </c>
      <c r="J27" s="65" t="str">
        <f t="shared" si="13"/>
        <v>0.00</v>
      </c>
      <c r="K27" s="65" t="str">
        <f t="shared" si="14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5"/>
        <v>0.00</v>
      </c>
      <c r="T27" s="65" t="str">
        <f t="shared" si="6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11"/>
        <v>0.00</v>
      </c>
      <c r="I28" s="65" t="str">
        <f t="shared" si="12"/>
        <v>0.00</v>
      </c>
      <c r="J28" s="65" t="str">
        <f t="shared" si="13"/>
        <v>0.00</v>
      </c>
      <c r="K28" s="65" t="str">
        <f t="shared" si="14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5"/>
        <v>0.00</v>
      </c>
      <c r="T28" s="65" t="str">
        <f t="shared" si="6"/>
        <v>0.00</v>
      </c>
    </row>
    <row r="29" spans="1:20" x14ac:dyDescent="0.35">
      <c r="A29" s="47" t="s">
        <v>32</v>
      </c>
      <c r="B29" s="48">
        <v>269.50693174949055</v>
      </c>
      <c r="C29" s="48">
        <v>961.99729999999988</v>
      </c>
      <c r="D29" s="48">
        <v>285.447845823168</v>
      </c>
      <c r="E29" s="48">
        <v>1017.4908</v>
      </c>
      <c r="F29" s="48">
        <v>194.79109423606269</v>
      </c>
      <c r="G29" s="48">
        <v>699.06730588622486</v>
      </c>
      <c r="H29" s="65">
        <f t="shared" si="11"/>
        <v>-5.5845277191381086</v>
      </c>
      <c r="I29" s="65">
        <f t="shared" si="12"/>
        <v>-5.4539559473166861</v>
      </c>
      <c r="J29" s="65">
        <f t="shared" si="13"/>
        <v>38.356906308499674</v>
      </c>
      <c r="K29" s="65">
        <f t="shared" si="14"/>
        <v>37.611542107587496</v>
      </c>
      <c r="N29" s="47" t="s">
        <v>32</v>
      </c>
      <c r="O29" s="48">
        <v>2653.5159863241724</v>
      </c>
      <c r="P29" s="48">
        <v>9424.2384546541634</v>
      </c>
      <c r="Q29" s="48">
        <v>2864.933122510562</v>
      </c>
      <c r="R29" s="48">
        <v>10298.002848863252</v>
      </c>
      <c r="S29" s="65">
        <f t="shared" si="5"/>
        <v>-7.3794789318196337</v>
      </c>
      <c r="T29" s="65">
        <f t="shared" si="6"/>
        <v>-8.4847946444833156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11"/>
        <v>0.00</v>
      </c>
      <c r="I30" s="65" t="str">
        <f t="shared" si="12"/>
        <v>0.00</v>
      </c>
      <c r="J30" s="65" t="str">
        <f t="shared" si="13"/>
        <v>0.00</v>
      </c>
      <c r="K30" s="65" t="str">
        <f t="shared" si="14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5"/>
        <v>0.00</v>
      </c>
      <c r="T30" s="65" t="str">
        <f t="shared" si="6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11"/>
        <v>0.00</v>
      </c>
      <c r="I31" s="65" t="str">
        <f t="shared" si="12"/>
        <v>0.00</v>
      </c>
      <c r="J31" s="65" t="str">
        <f t="shared" si="13"/>
        <v>0.00</v>
      </c>
      <c r="K31" s="65" t="str">
        <f t="shared" si="14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5"/>
        <v>0.00</v>
      </c>
      <c r="T31" s="65" t="str">
        <f t="shared" si="6"/>
        <v>0.00</v>
      </c>
    </row>
    <row r="32" spans="1:20" ht="18" x14ac:dyDescent="0.4">
      <c r="A32" s="43" t="s">
        <v>35</v>
      </c>
      <c r="B32" s="44">
        <f t="shared" ref="B32:G32" si="24">B33+B36</f>
        <v>30982.555822189188</v>
      </c>
      <c r="C32" s="44">
        <f t="shared" si="24"/>
        <v>110591.34863272999</v>
      </c>
      <c r="D32" s="44">
        <f t="shared" si="24"/>
        <v>30345.667709225501</v>
      </c>
      <c r="E32" s="44">
        <f t="shared" si="24"/>
        <v>108168.40332058998</v>
      </c>
      <c r="F32" s="44">
        <f t="shared" si="24"/>
        <v>19188.757894744536</v>
      </c>
      <c r="G32" s="44">
        <f t="shared" si="24"/>
        <v>68864.715491180003</v>
      </c>
      <c r="H32" s="65">
        <f t="shared" si="11"/>
        <v>2.0987777203204132</v>
      </c>
      <c r="I32" s="65">
        <f t="shared" si="12"/>
        <v>2.2399751108083592</v>
      </c>
      <c r="J32" s="65">
        <f t="shared" si="13"/>
        <v>61.462018501337013</v>
      </c>
      <c r="K32" s="65">
        <f t="shared" si="14"/>
        <v>60.592181124881307</v>
      </c>
      <c r="L32" s="44"/>
      <c r="M32" s="44"/>
      <c r="N32" s="43" t="s">
        <v>35</v>
      </c>
      <c r="O32" s="44">
        <f t="shared" ref="O32:R32" si="25">O33+O36</f>
        <v>151238.98528568193</v>
      </c>
      <c r="P32" s="44">
        <f t="shared" si="25"/>
        <v>537141.0115175664</v>
      </c>
      <c r="Q32" s="44">
        <f t="shared" si="25"/>
        <v>118898.19639180726</v>
      </c>
      <c r="R32" s="44">
        <f t="shared" si="25"/>
        <v>427379.59764120803</v>
      </c>
      <c r="S32" s="65">
        <f t="shared" si="5"/>
        <v>27.200403265413314</v>
      </c>
      <c r="T32" s="65">
        <f t="shared" si="6"/>
        <v>25.68241780425484</v>
      </c>
    </row>
    <row r="33" spans="1:20" x14ac:dyDescent="0.35">
      <c r="A33" s="47" t="s">
        <v>36</v>
      </c>
      <c r="B33" s="48">
        <f t="shared" ref="B33:G33" si="26">SUM(B34:B35)</f>
        <v>203.3160340071887</v>
      </c>
      <c r="C33" s="48">
        <f t="shared" si="26"/>
        <v>725.73077987999989</v>
      </c>
      <c r="D33" s="48">
        <f t="shared" si="26"/>
        <v>320.34030658205705</v>
      </c>
      <c r="E33" s="48">
        <f t="shared" si="26"/>
        <v>1141.86643755</v>
      </c>
      <c r="F33" s="48">
        <f t="shared" si="26"/>
        <v>120.55443081698853</v>
      </c>
      <c r="G33" s="48">
        <f t="shared" si="26"/>
        <v>432.64637685000002</v>
      </c>
      <c r="H33" s="65">
        <f t="shared" si="11"/>
        <v>-36.531235742228361</v>
      </c>
      <c r="I33" s="65">
        <f t="shared" si="12"/>
        <v>-36.443461685664822</v>
      </c>
      <c r="J33" s="65">
        <f t="shared" si="13"/>
        <v>68.65081824809829</v>
      </c>
      <c r="K33" s="65">
        <f t="shared" si="14"/>
        <v>67.742252960461798</v>
      </c>
      <c r="L33" s="48"/>
      <c r="M33" s="48"/>
      <c r="N33" s="47" t="s">
        <v>36</v>
      </c>
      <c r="O33" s="48">
        <f t="shared" ref="O33:R33" si="27">SUM(O34:O35)</f>
        <v>1746.8634946744714</v>
      </c>
      <c r="P33" s="48">
        <f t="shared" si="27"/>
        <v>6204.167680311647</v>
      </c>
      <c r="Q33" s="48">
        <f t="shared" si="27"/>
        <v>1594.24189816747</v>
      </c>
      <c r="R33" s="48">
        <f t="shared" si="27"/>
        <v>5730.5029147483147</v>
      </c>
      <c r="S33" s="65">
        <f t="shared" si="5"/>
        <v>9.573302312681335</v>
      </c>
      <c r="T33" s="65">
        <f t="shared" si="6"/>
        <v>8.2656753274531098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11"/>
        <v>0.00</v>
      </c>
      <c r="I34" s="65" t="str">
        <f t="shared" si="12"/>
        <v>0.00</v>
      </c>
      <c r="J34" s="65" t="str">
        <f t="shared" si="13"/>
        <v>0.00</v>
      </c>
      <c r="K34" s="65" t="str">
        <f t="shared" si="14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5"/>
        <v>0.00</v>
      </c>
      <c r="T34" s="65" t="str">
        <f t="shared" si="6"/>
        <v>0.00</v>
      </c>
    </row>
    <row r="35" spans="1:20" x14ac:dyDescent="0.35">
      <c r="A35" s="49" t="s">
        <v>37</v>
      </c>
      <c r="B35" s="50">
        <v>203.3160340071887</v>
      </c>
      <c r="C35" s="50">
        <v>725.73077987999989</v>
      </c>
      <c r="D35" s="50">
        <v>320.34030658205705</v>
      </c>
      <c r="E35" s="50">
        <v>1141.86643755</v>
      </c>
      <c r="F35" s="50">
        <v>120.55443081698853</v>
      </c>
      <c r="G35" s="50">
        <v>432.64637685000002</v>
      </c>
      <c r="H35" s="65">
        <f t="shared" si="11"/>
        <v>-36.531235742228361</v>
      </c>
      <c r="I35" s="65">
        <f t="shared" si="12"/>
        <v>-36.443461685664822</v>
      </c>
      <c r="J35" s="65">
        <f t="shared" si="13"/>
        <v>68.65081824809829</v>
      </c>
      <c r="K35" s="65">
        <f t="shared" si="14"/>
        <v>67.742252960461798</v>
      </c>
      <c r="N35" s="49" t="s">
        <v>37</v>
      </c>
      <c r="O35" s="50">
        <v>1746.8634946744714</v>
      </c>
      <c r="P35" s="50">
        <v>6204.167680311647</v>
      </c>
      <c r="Q35" s="50">
        <v>1594.24189816747</v>
      </c>
      <c r="R35" s="50">
        <v>5730.5029147483147</v>
      </c>
      <c r="S35" s="65">
        <f t="shared" si="5"/>
        <v>9.573302312681335</v>
      </c>
      <c r="T35" s="65">
        <f t="shared" si="6"/>
        <v>8.2656753274531098</v>
      </c>
    </row>
    <row r="36" spans="1:20" x14ac:dyDescent="0.35">
      <c r="A36" s="47" t="s">
        <v>38</v>
      </c>
      <c r="B36" s="48">
        <f t="shared" ref="B36:G36" si="28">SUM(B37:B39)</f>
        <v>30779.239788182</v>
      </c>
      <c r="C36" s="48">
        <f t="shared" si="28"/>
        <v>109865.61785284999</v>
      </c>
      <c r="D36" s="48">
        <f t="shared" si="28"/>
        <v>30025.327402643445</v>
      </c>
      <c r="E36" s="48">
        <f t="shared" si="28"/>
        <v>107026.53688303998</v>
      </c>
      <c r="F36" s="48">
        <f t="shared" si="28"/>
        <v>19068.203463927548</v>
      </c>
      <c r="G36" s="48">
        <f t="shared" si="28"/>
        <v>68432.069114330006</v>
      </c>
      <c r="H36" s="65">
        <f t="shared" si="11"/>
        <v>2.510921447844666</v>
      </c>
      <c r="I36" s="65">
        <f t="shared" si="12"/>
        <v>2.6526888120397558</v>
      </c>
      <c r="J36" s="65">
        <f t="shared" si="13"/>
        <v>61.416568930622731</v>
      </c>
      <c r="K36" s="65">
        <f t="shared" si="14"/>
        <v>60.546976402681338</v>
      </c>
      <c r="L36" s="48"/>
      <c r="M36" s="48"/>
      <c r="N36" s="47" t="s">
        <v>38</v>
      </c>
      <c r="O36" s="48">
        <f t="shared" ref="O36:R36" si="29">SUM(O37:O39)</f>
        <v>149492.12179100746</v>
      </c>
      <c r="P36" s="48">
        <f t="shared" si="29"/>
        <v>530936.8438372548</v>
      </c>
      <c r="Q36" s="48">
        <f t="shared" si="29"/>
        <v>117303.95449363979</v>
      </c>
      <c r="R36" s="48">
        <f t="shared" si="29"/>
        <v>421649.09472645971</v>
      </c>
      <c r="S36" s="65">
        <f t="shared" si="5"/>
        <v>27.439967762649388</v>
      </c>
      <c r="T36" s="65">
        <f t="shared" si="6"/>
        <v>25.919123384266811</v>
      </c>
    </row>
    <row r="37" spans="1:20" x14ac:dyDescent="0.35">
      <c r="A37" s="49" t="s">
        <v>93</v>
      </c>
      <c r="B37" s="50">
        <v>128.52833971093827</v>
      </c>
      <c r="C37" s="50">
        <v>458.77823985000003</v>
      </c>
      <c r="D37" s="50">
        <v>162.48083647285551</v>
      </c>
      <c r="E37" s="50">
        <v>579.16974574000005</v>
      </c>
      <c r="F37" s="50">
        <v>496.09510674481788</v>
      </c>
      <c r="G37" s="50">
        <v>1780.38873438</v>
      </c>
      <c r="H37" s="65">
        <f t="shared" si="11"/>
        <v>-20.89630845025188</v>
      </c>
      <c r="I37" s="65">
        <f t="shared" si="12"/>
        <v>-20.786912088471894</v>
      </c>
      <c r="J37" s="65">
        <f t="shared" si="13"/>
        <v>-74.091996078273979</v>
      </c>
      <c r="K37" s="65">
        <f t="shared" si="14"/>
        <v>-74.231569151679437</v>
      </c>
      <c r="N37" s="49" t="s">
        <v>93</v>
      </c>
      <c r="O37" s="50">
        <v>1119.9570838490572</v>
      </c>
      <c r="P37" s="50">
        <v>3977.644254479791</v>
      </c>
      <c r="Q37" s="50">
        <v>2943.4057147413564</v>
      </c>
      <c r="R37" s="50">
        <v>10580.072601905951</v>
      </c>
      <c r="S37" s="65">
        <f t="shared" si="5"/>
        <v>-61.950298654377981</v>
      </c>
      <c r="T37" s="65">
        <f t="shared" si="6"/>
        <v>-62.404376565778605</v>
      </c>
    </row>
    <row r="38" spans="1:20" ht="31" x14ac:dyDescent="0.35">
      <c r="A38" s="49" t="s">
        <v>94</v>
      </c>
      <c r="B38" s="50">
        <v>554.41042283323361</v>
      </c>
      <c r="C38" s="50">
        <v>1978.9521790599999</v>
      </c>
      <c r="D38" s="50">
        <v>614.16180712270432</v>
      </c>
      <c r="E38" s="50">
        <v>2189.2054804500003</v>
      </c>
      <c r="F38" s="50">
        <v>362.95301135447426</v>
      </c>
      <c r="G38" s="50">
        <v>1302.56768055</v>
      </c>
      <c r="H38" s="65">
        <f t="shared" si="11"/>
        <v>-9.7289319518908002</v>
      </c>
      <c r="I38" s="65">
        <f t="shared" si="12"/>
        <v>-9.6040916792690467</v>
      </c>
      <c r="J38" s="65">
        <f t="shared" si="13"/>
        <v>52.74991679068188</v>
      </c>
      <c r="K38" s="65">
        <f t="shared" si="14"/>
        <v>51.927013744452893</v>
      </c>
      <c r="N38" s="49" t="s">
        <v>94</v>
      </c>
      <c r="O38" s="50">
        <v>3170.0947915096222</v>
      </c>
      <c r="P38" s="50">
        <v>11258.921895710797</v>
      </c>
      <c r="Q38" s="50">
        <v>3035.5935680066941</v>
      </c>
      <c r="R38" s="50">
        <v>10911.441864279906</v>
      </c>
      <c r="S38" s="65">
        <f t="shared" si="5"/>
        <v>4.4308047335614731</v>
      </c>
      <c r="T38" s="65">
        <f t="shared" si="6"/>
        <v>3.184547338041682</v>
      </c>
    </row>
    <row r="39" spans="1:20" x14ac:dyDescent="0.35">
      <c r="A39" s="51" t="s">
        <v>39</v>
      </c>
      <c r="B39" s="52">
        <f t="shared" ref="B39:G39" si="30">SUM(B40:B41)</f>
        <v>30096.301025637829</v>
      </c>
      <c r="C39" s="52">
        <f t="shared" si="30"/>
        <v>107427.88743393999</v>
      </c>
      <c r="D39" s="52">
        <f t="shared" si="30"/>
        <v>29248.684759047886</v>
      </c>
      <c r="E39" s="52">
        <f t="shared" si="30"/>
        <v>104258.16165684999</v>
      </c>
      <c r="F39" s="52">
        <f t="shared" si="30"/>
        <v>18209.155345828254</v>
      </c>
      <c r="G39" s="52">
        <f t="shared" si="30"/>
        <v>65349.112699400001</v>
      </c>
      <c r="H39" s="65">
        <f t="shared" si="11"/>
        <v>2.8979636984454089</v>
      </c>
      <c r="I39" s="65">
        <f t="shared" si="12"/>
        <v>3.040266322288204</v>
      </c>
      <c r="J39" s="65">
        <f t="shared" si="13"/>
        <v>65.281148158983314</v>
      </c>
      <c r="K39" s="65">
        <f t="shared" si="14"/>
        <v>64.390736149851875</v>
      </c>
      <c r="L39" s="52"/>
      <c r="M39" s="52"/>
      <c r="N39" s="51" t="s">
        <v>39</v>
      </c>
      <c r="O39" s="52">
        <f t="shared" ref="O39:R39" si="31">SUM(O40:O41)</f>
        <v>145202.06991564878</v>
      </c>
      <c r="P39" s="52">
        <f t="shared" si="31"/>
        <v>515700.2776870642</v>
      </c>
      <c r="Q39" s="52">
        <f t="shared" si="31"/>
        <v>111324.95521089174</v>
      </c>
      <c r="R39" s="52">
        <f t="shared" si="31"/>
        <v>400157.58026027383</v>
      </c>
      <c r="S39" s="65">
        <f t="shared" si="5"/>
        <v>30.430836141439187</v>
      </c>
      <c r="T39" s="65">
        <f t="shared" si="6"/>
        <v>28.874299307697271</v>
      </c>
    </row>
    <row r="40" spans="1:20" x14ac:dyDescent="0.35">
      <c r="A40" s="53" t="s">
        <v>40</v>
      </c>
      <c r="B40" s="50">
        <v>136.2423617003374</v>
      </c>
      <c r="C40" s="50">
        <v>486.31322115</v>
      </c>
      <c r="D40" s="50">
        <v>182.85603679476674</v>
      </c>
      <c r="E40" s="50">
        <v>651.79800053000008</v>
      </c>
      <c r="F40" s="50">
        <v>130.42447685953451</v>
      </c>
      <c r="G40" s="50">
        <v>468.06805012000007</v>
      </c>
      <c r="H40" s="65">
        <f t="shared" si="11"/>
        <v>-25.492007762777575</v>
      </c>
      <c r="I40" s="65">
        <f t="shared" si="12"/>
        <v>-25.388967018223212</v>
      </c>
      <c r="J40" s="65">
        <f t="shared" si="13"/>
        <v>4.4607308236081167</v>
      </c>
      <c r="K40" s="65">
        <f t="shared" si="14"/>
        <v>3.8979740286315945</v>
      </c>
      <c r="N40" s="53" t="s">
        <v>40</v>
      </c>
      <c r="O40" s="50">
        <v>933.956293953559</v>
      </c>
      <c r="P40" s="50">
        <v>3317.0430725900005</v>
      </c>
      <c r="Q40" s="50">
        <v>622.02672848612019</v>
      </c>
      <c r="R40" s="50">
        <v>2235.8752362099999</v>
      </c>
      <c r="S40" s="65">
        <f t="shared" si="5"/>
        <v>50.147292902767788</v>
      </c>
      <c r="T40" s="65">
        <f t="shared" si="6"/>
        <v>48.355463617579687</v>
      </c>
    </row>
    <row r="41" spans="1:20" x14ac:dyDescent="0.35">
      <c r="A41" s="53" t="s">
        <v>41</v>
      </c>
      <c r="B41" s="50">
        <v>29960.058663937492</v>
      </c>
      <c r="C41" s="50">
        <v>106941.57421278999</v>
      </c>
      <c r="D41" s="50">
        <v>29065.828722253118</v>
      </c>
      <c r="E41" s="50">
        <v>103606.36365631998</v>
      </c>
      <c r="F41" s="50">
        <v>18078.73086896872</v>
      </c>
      <c r="G41" s="50">
        <v>64881.044649280004</v>
      </c>
      <c r="H41" s="65">
        <f t="shared" si="11"/>
        <v>3.0765678495853166</v>
      </c>
      <c r="I41" s="65">
        <f t="shared" si="12"/>
        <v>3.2191174738392334</v>
      </c>
      <c r="J41" s="65">
        <f t="shared" si="13"/>
        <v>65.719921830146291</v>
      </c>
      <c r="K41" s="65">
        <f t="shared" si="14"/>
        <v>64.82714603451862</v>
      </c>
      <c r="N41" s="53" t="s">
        <v>41</v>
      </c>
      <c r="O41" s="50">
        <v>144268.11362169523</v>
      </c>
      <c r="P41" s="50">
        <v>512383.23461447418</v>
      </c>
      <c r="Q41" s="50">
        <v>110702.92848240562</v>
      </c>
      <c r="R41" s="50">
        <v>397921.70502406382</v>
      </c>
      <c r="S41" s="65">
        <f t="shared" si="5"/>
        <v>30.320051690976015</v>
      </c>
      <c r="T41" s="65">
        <f t="shared" si="6"/>
        <v>28.764836937831376</v>
      </c>
    </row>
    <row r="42" spans="1:20" ht="18" x14ac:dyDescent="0.4">
      <c r="A42" s="43" t="s">
        <v>42</v>
      </c>
      <c r="B42" s="44">
        <f t="shared" ref="B42:G42" si="32">SUM(B43:B44)</f>
        <v>1831.2953279160406</v>
      </c>
      <c r="C42" s="44">
        <f t="shared" si="32"/>
        <v>6536.7563999999993</v>
      </c>
      <c r="D42" s="44">
        <f t="shared" si="32"/>
        <v>1995.1039562303361</v>
      </c>
      <c r="E42" s="44">
        <f t="shared" si="32"/>
        <v>7111.6316000000006</v>
      </c>
      <c r="F42" s="44">
        <f t="shared" si="32"/>
        <v>1399.1062706887897</v>
      </c>
      <c r="G42" s="44">
        <f t="shared" si="32"/>
        <v>5021.11996</v>
      </c>
      <c r="H42" s="65">
        <f t="shared" si="11"/>
        <v>-8.2105309752282238</v>
      </c>
      <c r="I42" s="65">
        <f t="shared" si="12"/>
        <v>-8.0835908316735754</v>
      </c>
      <c r="J42" s="65">
        <f t="shared" si="13"/>
        <v>30.890366677756475</v>
      </c>
      <c r="K42" s="65">
        <f t="shared" si="14"/>
        <v>30.185226644136975</v>
      </c>
      <c r="L42" s="44"/>
      <c r="M42" s="44"/>
      <c r="N42" s="43" t="s">
        <v>42</v>
      </c>
      <c r="O42" s="44">
        <f t="shared" ref="O42:R42" si="33">SUM(O43:O44)</f>
        <v>15457.110308381556</v>
      </c>
      <c r="P42" s="44">
        <f t="shared" si="33"/>
        <v>54897.537499999999</v>
      </c>
      <c r="Q42" s="44">
        <f t="shared" si="33"/>
        <v>8057.5124951402468</v>
      </c>
      <c r="R42" s="44">
        <f t="shared" si="33"/>
        <v>28962.730745000004</v>
      </c>
      <c r="S42" s="65">
        <f t="shared" si="5"/>
        <v>91.834766842797364</v>
      </c>
      <c r="T42" s="65">
        <f t="shared" si="6"/>
        <v>89.545447158767189</v>
      </c>
    </row>
    <row r="43" spans="1:20" x14ac:dyDescent="0.35">
      <c r="A43" s="45" t="s">
        <v>43</v>
      </c>
      <c r="B43" s="50">
        <v>1831.2953279160406</v>
      </c>
      <c r="C43" s="46">
        <v>6536.7563999999993</v>
      </c>
      <c r="D43" s="46">
        <v>1995.1039562303361</v>
      </c>
      <c r="E43" s="46">
        <v>7111.6316000000006</v>
      </c>
      <c r="F43" s="46">
        <v>1399.1062706887897</v>
      </c>
      <c r="G43" s="46">
        <v>5021.11996</v>
      </c>
      <c r="H43" s="65">
        <f t="shared" si="11"/>
        <v>-8.2105309752282238</v>
      </c>
      <c r="I43" s="65">
        <f t="shared" si="12"/>
        <v>-8.0835908316735754</v>
      </c>
      <c r="J43" s="65">
        <f t="shared" si="13"/>
        <v>30.890366677756475</v>
      </c>
      <c r="K43" s="65">
        <f t="shared" si="14"/>
        <v>30.185226644136975</v>
      </c>
      <c r="N43" s="45" t="s">
        <v>43</v>
      </c>
      <c r="O43" s="50">
        <v>15457.110308381556</v>
      </c>
      <c r="P43" s="46">
        <v>54897.537499999999</v>
      </c>
      <c r="Q43" s="46">
        <v>8057.5124951402468</v>
      </c>
      <c r="R43" s="46">
        <v>28962.730745000004</v>
      </c>
      <c r="S43" s="65">
        <f t="shared" si="5"/>
        <v>91.834766842797364</v>
      </c>
      <c r="T43" s="65">
        <f t="shared" si="6"/>
        <v>89.545447158767189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si="11"/>
        <v>0.00</v>
      </c>
      <c r="I44" s="65" t="str">
        <f t="shared" si="12"/>
        <v>0.00</v>
      </c>
      <c r="J44" s="65" t="str">
        <f t="shared" si="13"/>
        <v>0.00</v>
      </c>
      <c r="K44" s="65" t="str">
        <f t="shared" si="14"/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5"/>
        <v>0.00</v>
      </c>
      <c r="T44" s="65" t="str">
        <f t="shared" si="6"/>
        <v>0.00</v>
      </c>
    </row>
    <row r="45" spans="1:20" ht="18" x14ac:dyDescent="0.4">
      <c r="A45" s="43" t="s">
        <v>45</v>
      </c>
      <c r="B45" s="44">
        <f t="shared" ref="B45:G45" si="34">B46+B50+B51+B52</f>
        <v>1687.9240735587296</v>
      </c>
      <c r="C45" s="44">
        <f t="shared" si="34"/>
        <v>6024.996799999999</v>
      </c>
      <c r="D45" s="44">
        <f t="shared" si="34"/>
        <v>1314.0075673816</v>
      </c>
      <c r="E45" s="44">
        <f t="shared" si="34"/>
        <v>4683.835</v>
      </c>
      <c r="F45" s="44">
        <f t="shared" si="34"/>
        <v>2232.2608760747448</v>
      </c>
      <c r="G45" s="44">
        <f t="shared" si="34"/>
        <v>8011.1496000000006</v>
      </c>
      <c r="H45" s="65">
        <f t="shared" si="11"/>
        <v>28.456191232005324</v>
      </c>
      <c r="I45" s="65">
        <f t="shared" si="12"/>
        <v>28.633839578038078</v>
      </c>
      <c r="J45" s="65">
        <f t="shared" si="13"/>
        <v>-24.384999457285147</v>
      </c>
      <c r="K45" s="65">
        <f t="shared" si="14"/>
        <v>-24.792356892199365</v>
      </c>
      <c r="L45" s="44"/>
      <c r="M45" s="44"/>
      <c r="N45" s="43" t="s">
        <v>45</v>
      </c>
      <c r="O45" s="44">
        <f t="shared" ref="O45:R45" si="35">O46+O50+O51+O52</f>
        <v>12991.671180231242</v>
      </c>
      <c r="P45" s="44">
        <f t="shared" si="35"/>
        <v>46141.2736</v>
      </c>
      <c r="Q45" s="44">
        <f t="shared" si="35"/>
        <v>13649.149327997653</v>
      </c>
      <c r="R45" s="44">
        <f t="shared" si="35"/>
        <v>49061.870784999999</v>
      </c>
      <c r="S45" s="65">
        <f t="shared" si="5"/>
        <v>-4.8169899234508904</v>
      </c>
      <c r="T45" s="65">
        <f t="shared" si="6"/>
        <v>-5.9528858934032627</v>
      </c>
    </row>
    <row r="46" spans="1:20" x14ac:dyDescent="0.35">
      <c r="A46" s="47" t="s">
        <v>46</v>
      </c>
      <c r="B46" s="48">
        <f t="shared" ref="B46:G46" si="36">SUM(B47:B49)</f>
        <v>123.6028654304818</v>
      </c>
      <c r="C46" s="48">
        <f t="shared" si="36"/>
        <v>441.19690000000003</v>
      </c>
      <c r="D46" s="48">
        <f t="shared" si="36"/>
        <v>278.47847897027202</v>
      </c>
      <c r="E46" s="48">
        <f t="shared" si="36"/>
        <v>992.64820000000009</v>
      </c>
      <c r="F46" s="48">
        <f t="shared" si="36"/>
        <v>511.14472953851066</v>
      </c>
      <c r="G46" s="48">
        <f t="shared" si="36"/>
        <v>1834.3988999999999</v>
      </c>
      <c r="H46" s="65">
        <f t="shared" si="11"/>
        <v>-55.614930860177317</v>
      </c>
      <c r="I46" s="65">
        <f t="shared" si="12"/>
        <v>-55.553548578438964</v>
      </c>
      <c r="J46" s="65">
        <f t="shared" si="13"/>
        <v>-75.818421224439277</v>
      </c>
      <c r="K46" s="65">
        <f t="shared" si="14"/>
        <v>-75.948693602029522</v>
      </c>
      <c r="L46" s="48"/>
      <c r="M46" s="48"/>
      <c r="N46" s="47" t="s">
        <v>46</v>
      </c>
      <c r="O46" s="48">
        <f t="shared" ref="O46:R46" si="37">SUM(O47:O49)</f>
        <v>5046.5694988459973</v>
      </c>
      <c r="P46" s="48">
        <f t="shared" si="37"/>
        <v>17923.417300000001</v>
      </c>
      <c r="Q46" s="48">
        <f t="shared" si="37"/>
        <v>3994.2473605732907</v>
      </c>
      <c r="R46" s="48">
        <f t="shared" si="37"/>
        <v>14357.3231692764</v>
      </c>
      <c r="S46" s="65">
        <f t="shared" si="5"/>
        <v>26.345943134620171</v>
      </c>
      <c r="T46" s="65">
        <f t="shared" si="6"/>
        <v>24.838154638427142</v>
      </c>
    </row>
    <row r="47" spans="1:20" x14ac:dyDescent="0.35">
      <c r="A47" s="49" t="s">
        <v>47</v>
      </c>
      <c r="B47" s="50">
        <v>102.18462439724219</v>
      </c>
      <c r="C47" s="50">
        <v>364.74509999999998</v>
      </c>
      <c r="D47" s="50">
        <v>42.779214070767992</v>
      </c>
      <c r="E47" s="50">
        <v>152.48829999999998</v>
      </c>
      <c r="F47" s="50">
        <v>56.844599957904613</v>
      </c>
      <c r="G47" s="50">
        <v>204.00420000000003</v>
      </c>
      <c r="H47" s="65">
        <f t="shared" si="11"/>
        <v>138.86512788243874</v>
      </c>
      <c r="I47" s="65">
        <f t="shared" si="12"/>
        <v>139.19546614395992</v>
      </c>
      <c r="J47" s="65">
        <f t="shared" si="13"/>
        <v>79.761357231669194</v>
      </c>
      <c r="K47" s="65">
        <f t="shared" si="14"/>
        <v>78.79293661601082</v>
      </c>
      <c r="N47" s="49" t="s">
        <v>47</v>
      </c>
      <c r="O47" s="50">
        <v>446.93674236246244</v>
      </c>
      <c r="P47" s="50">
        <v>1587.3424</v>
      </c>
      <c r="Q47" s="50">
        <v>455.30803001197097</v>
      </c>
      <c r="R47" s="50">
        <v>1636.6048314819977</v>
      </c>
      <c r="S47" s="65">
        <f t="shared" si="5"/>
        <v>-1.838598728269389</v>
      </c>
      <c r="T47" s="65">
        <f t="shared" si="6"/>
        <v>-3.0100382532409498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si="11"/>
        <v>0.00</v>
      </c>
      <c r="I48" s="65" t="str">
        <f t="shared" si="12"/>
        <v>0.00</v>
      </c>
      <c r="J48" s="65" t="str">
        <f t="shared" si="13"/>
        <v>0.00</v>
      </c>
      <c r="K48" s="65" t="str">
        <f t="shared" si="14"/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5"/>
        <v>0.00</v>
      </c>
      <c r="T48" s="65" t="str">
        <f t="shared" si="6"/>
        <v>0.00</v>
      </c>
    </row>
    <row r="49" spans="1:20" x14ac:dyDescent="0.35">
      <c r="A49" s="49" t="s">
        <v>49</v>
      </c>
      <c r="B49" s="50">
        <v>21.418241033239614</v>
      </c>
      <c r="C49" s="50">
        <v>76.451800000000048</v>
      </c>
      <c r="D49" s="50">
        <v>235.69926489950402</v>
      </c>
      <c r="E49" s="50">
        <v>840.15990000000011</v>
      </c>
      <c r="F49" s="50">
        <v>454.30012958060604</v>
      </c>
      <c r="G49" s="50">
        <v>1630.3946999999998</v>
      </c>
      <c r="H49" s="65">
        <f t="shared" si="11"/>
        <v>-90.912894428257218</v>
      </c>
      <c r="I49" s="65">
        <f t="shared" si="12"/>
        <v>-90.900327425767401</v>
      </c>
      <c r="J49" s="65">
        <f t="shared" si="13"/>
        <v>-95.285442455626821</v>
      </c>
      <c r="K49" s="65">
        <f t="shared" si="14"/>
        <v>-95.310840988381528</v>
      </c>
      <c r="N49" s="49" t="s">
        <v>49</v>
      </c>
      <c r="O49" s="50">
        <v>4599.6327564835346</v>
      </c>
      <c r="P49" s="50">
        <v>16336.0749</v>
      </c>
      <c r="Q49" s="50">
        <v>3538.9393305613198</v>
      </c>
      <c r="R49" s="50">
        <v>12720.718337794402</v>
      </c>
      <c r="S49" s="65">
        <f t="shared" si="5"/>
        <v>29.972071483745253</v>
      </c>
      <c r="T49" s="65">
        <f t="shared" si="6"/>
        <v>28.421009460323063</v>
      </c>
    </row>
    <row r="50" spans="1:20" x14ac:dyDescent="0.35">
      <c r="A50" s="47" t="s">
        <v>50</v>
      </c>
      <c r="B50" s="48">
        <v>1315.6785698529461</v>
      </c>
      <c r="C50" s="48">
        <v>4696.2770999999993</v>
      </c>
      <c r="D50" s="48">
        <v>579.95486421846397</v>
      </c>
      <c r="E50" s="48">
        <v>2067.2734</v>
      </c>
      <c r="F50" s="48">
        <v>1361.6297709025384</v>
      </c>
      <c r="G50" s="48">
        <v>4886.6241</v>
      </c>
      <c r="H50" s="65">
        <f t="shared" si="11"/>
        <v>126.85878695507267</v>
      </c>
      <c r="I50" s="65">
        <f t="shared" si="12"/>
        <v>127.17252106083302</v>
      </c>
      <c r="J50" s="65">
        <f t="shared" si="13"/>
        <v>-3.3747206495884825</v>
      </c>
      <c r="K50" s="65">
        <f t="shared" si="14"/>
        <v>-3.8952658543962997</v>
      </c>
      <c r="N50" s="47" t="s">
        <v>50</v>
      </c>
      <c r="O50" s="48">
        <v>4785.0460986266471</v>
      </c>
      <c r="P50" s="48">
        <v>16994.5897</v>
      </c>
      <c r="Q50" s="48">
        <v>6592.0813223033365</v>
      </c>
      <c r="R50" s="48">
        <v>23695.2380157236</v>
      </c>
      <c r="S50" s="65">
        <f t="shared" si="5"/>
        <v>-27.412210731728266</v>
      </c>
      <c r="T50" s="65">
        <f t="shared" si="6"/>
        <v>-28.2784596266862</v>
      </c>
    </row>
    <row r="51" spans="1:20" x14ac:dyDescent="0.35">
      <c r="A51" s="47" t="s">
        <v>51</v>
      </c>
      <c r="B51" s="48">
        <v>248.64263827530164</v>
      </c>
      <c r="C51" s="48">
        <v>887.52280000000007</v>
      </c>
      <c r="D51" s="48">
        <v>455.57422419286399</v>
      </c>
      <c r="E51" s="48">
        <v>1623.9133999999999</v>
      </c>
      <c r="F51" s="48">
        <v>359.48637563369584</v>
      </c>
      <c r="G51" s="48">
        <v>1290.1266000000001</v>
      </c>
      <c r="H51" s="65">
        <f t="shared" si="11"/>
        <v>-45.422145268244897</v>
      </c>
      <c r="I51" s="65">
        <f t="shared" si="12"/>
        <v>-45.346666885069112</v>
      </c>
      <c r="J51" s="65">
        <f t="shared" si="13"/>
        <v>-30.833918855200267</v>
      </c>
      <c r="K51" s="65">
        <f t="shared" si="14"/>
        <v>-31.206534304462835</v>
      </c>
      <c r="N51" s="47" t="s">
        <v>51</v>
      </c>
      <c r="O51" s="48">
        <v>3160.0555827585968</v>
      </c>
      <c r="P51" s="48">
        <v>11223.266599999999</v>
      </c>
      <c r="Q51" s="48">
        <v>3062.8206451210258</v>
      </c>
      <c r="R51" s="48">
        <v>11009.309600000001</v>
      </c>
      <c r="S51" s="65">
        <f t="shared" si="5"/>
        <v>3.1746859807956156</v>
      </c>
      <c r="T51" s="65">
        <f t="shared" si="6"/>
        <v>1.9434188679733353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si="11"/>
        <v>0.00</v>
      </c>
      <c r="I52" s="66" t="str">
        <f t="shared" si="12"/>
        <v>0.00</v>
      </c>
      <c r="J52" s="66" t="str">
        <f t="shared" si="13"/>
        <v>0.00</v>
      </c>
      <c r="K52" s="66" t="str">
        <f t="shared" si="14"/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5"/>
        <v>0.00</v>
      </c>
      <c r="T52" s="66" t="str">
        <f t="shared" si="6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  <c r="T53" s="16" t="s">
        <v>129</v>
      </c>
    </row>
    <row r="54" spans="1:20" x14ac:dyDescent="0.35">
      <c r="A54" s="25"/>
      <c r="B54" s="93" t="s">
        <v>89</v>
      </c>
      <c r="C54" s="93"/>
      <c r="D54" s="93"/>
      <c r="E54" s="93"/>
      <c r="F54" s="93"/>
      <c r="G54" s="93"/>
      <c r="H54" s="26"/>
      <c r="I54" s="27" t="s">
        <v>9</v>
      </c>
      <c r="J54" s="28"/>
      <c r="K54" s="28"/>
      <c r="N54" s="25"/>
      <c r="O54" s="93" t="s">
        <v>89</v>
      </c>
      <c r="P54" s="93"/>
      <c r="Q54" s="93"/>
      <c r="R54" s="93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77"/>
      <c r="C56" s="78"/>
      <c r="D56" s="89"/>
      <c r="E56" s="89"/>
      <c r="F56" s="77"/>
      <c r="G56" s="78"/>
      <c r="H56" s="77" t="s">
        <v>113</v>
      </c>
      <c r="I56" s="90"/>
      <c r="J56" s="90"/>
      <c r="K56" s="90"/>
      <c r="N56" s="32"/>
      <c r="O56" s="77"/>
      <c r="P56" s="78"/>
      <c r="Q56" s="89"/>
      <c r="R56" s="89"/>
      <c r="S56" s="77" t="s">
        <v>116</v>
      </c>
      <c r="T56" s="90"/>
    </row>
    <row r="57" spans="1:20" x14ac:dyDescent="0.35">
      <c r="A57" s="33"/>
      <c r="B57" s="89" t="s">
        <v>111</v>
      </c>
      <c r="C57" s="89"/>
      <c r="D57" s="79" t="s">
        <v>110</v>
      </c>
      <c r="E57" s="80"/>
      <c r="F57" s="89" t="s">
        <v>112</v>
      </c>
      <c r="G57" s="89"/>
      <c r="H57" s="91" t="s">
        <v>3</v>
      </c>
      <c r="I57" s="92"/>
      <c r="J57" s="92"/>
      <c r="K57" s="92"/>
      <c r="N57" s="33"/>
      <c r="O57" s="79" t="s">
        <v>114</v>
      </c>
      <c r="P57" s="80"/>
      <c r="Q57" s="79" t="s">
        <v>115</v>
      </c>
      <c r="R57" s="80"/>
      <c r="S57" s="91" t="s">
        <v>3</v>
      </c>
      <c r="T57" s="92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1" t="s">
        <v>109</v>
      </c>
      <c r="I58" s="92"/>
      <c r="J58" s="94" t="s">
        <v>112</v>
      </c>
      <c r="K58" s="95"/>
      <c r="N58" s="34" t="s">
        <v>0</v>
      </c>
      <c r="O58" s="81"/>
      <c r="P58" s="82"/>
      <c r="Q58" s="81"/>
      <c r="R58" s="82"/>
      <c r="S58" s="94" t="s">
        <v>117</v>
      </c>
      <c r="T58" s="95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38">SUM(B61:B62)</f>
        <v>1362.9616962467082</v>
      </c>
      <c r="C60" s="44">
        <f t="shared" si="38"/>
        <v>4865.0528700000004</v>
      </c>
      <c r="D60" s="44">
        <f t="shared" si="38"/>
        <v>1567.9902336991761</v>
      </c>
      <c r="E60" s="44">
        <f t="shared" si="38"/>
        <v>5589.1668500000005</v>
      </c>
      <c r="F60" s="44">
        <f t="shared" si="38"/>
        <v>831.96282879844966</v>
      </c>
      <c r="G60" s="44">
        <f t="shared" si="38"/>
        <v>2985.7525858999998</v>
      </c>
      <c r="H60" s="65">
        <f t="shared" ref="H60:H101" si="39">IFERROR(B60/D60*100-100,"0.00")</f>
        <v>-13.075881025659712</v>
      </c>
      <c r="I60" s="65">
        <f t="shared" ref="I60:I101" si="40">IFERROR(C60/E60*100-100,"0.00")</f>
        <v>-12.955669412517182</v>
      </c>
      <c r="J60" s="65">
        <f t="shared" ref="J60:J101" si="41">IFERROR(B60/F60*100-100,"0.00")</f>
        <v>63.824830757781086</v>
      </c>
      <c r="K60" s="65">
        <f t="shared" ref="K60:K101" si="42">IFERROR(C60/G60*100-100,"0.00")</f>
        <v>62.94226430464667</v>
      </c>
      <c r="L60" s="44"/>
      <c r="M60" s="44"/>
      <c r="N60" s="57" t="s">
        <v>53</v>
      </c>
      <c r="O60" s="44">
        <f t="shared" ref="O60:R60" si="43">SUM(O61:O62)</f>
        <v>20367.030665845854</v>
      </c>
      <c r="P60" s="44">
        <f t="shared" si="43"/>
        <v>72335.63113899999</v>
      </c>
      <c r="Q60" s="44">
        <f t="shared" si="43"/>
        <v>11057.972125983228</v>
      </c>
      <c r="R60" s="44">
        <f t="shared" si="43"/>
        <v>39747.883663070003</v>
      </c>
      <c r="S60" s="65">
        <f t="shared" ref="S60:S73" si="44">IFERROR(O60/Q60*100-100,"0.00")</f>
        <v>84.184138229005555</v>
      </c>
      <c r="T60" s="65">
        <f t="shared" ref="T60:T73" si="45">IFERROR(P60/R60*100-100,"0.00")</f>
        <v>81.986119694235356</v>
      </c>
    </row>
    <row r="61" spans="1:20" ht="31" x14ac:dyDescent="0.35">
      <c r="A61" s="45" t="s">
        <v>54</v>
      </c>
      <c r="B61" s="50">
        <v>1362.9616962467082</v>
      </c>
      <c r="C61" s="46">
        <v>4865.0528700000004</v>
      </c>
      <c r="D61" s="46">
        <v>1567.9902336991761</v>
      </c>
      <c r="E61" s="46">
        <v>5589.1668500000005</v>
      </c>
      <c r="F61" s="46">
        <v>831.96282879844966</v>
      </c>
      <c r="G61" s="46">
        <v>2985.7525858999998</v>
      </c>
      <c r="H61" s="65">
        <f t="shared" si="39"/>
        <v>-13.075881025659712</v>
      </c>
      <c r="I61" s="65">
        <f t="shared" si="40"/>
        <v>-12.955669412517182</v>
      </c>
      <c r="J61" s="65">
        <f t="shared" si="41"/>
        <v>63.824830757781086</v>
      </c>
      <c r="K61" s="65">
        <f t="shared" si="42"/>
        <v>62.94226430464667</v>
      </c>
      <c r="N61" s="45" t="s">
        <v>54</v>
      </c>
      <c r="O61" s="50">
        <v>20367.030665845854</v>
      </c>
      <c r="P61" s="46">
        <v>72335.63113899999</v>
      </c>
      <c r="Q61" s="46">
        <v>11057.972125983228</v>
      </c>
      <c r="R61" s="46">
        <v>39747.883663070003</v>
      </c>
      <c r="S61" s="65">
        <f t="shared" si="44"/>
        <v>84.184138229005555</v>
      </c>
      <c r="T61" s="65">
        <f t="shared" si="45"/>
        <v>81.986119694235356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39"/>
        <v>0.00</v>
      </c>
      <c r="I62" s="65" t="str">
        <f t="shared" si="40"/>
        <v>0.00</v>
      </c>
      <c r="J62" s="65" t="str">
        <f t="shared" si="41"/>
        <v>0.00</v>
      </c>
      <c r="K62" s="65" t="str">
        <f t="shared" si="42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44"/>
        <v>0.00</v>
      </c>
      <c r="T62" s="65" t="str">
        <f t="shared" si="45"/>
        <v>0.00</v>
      </c>
    </row>
    <row r="63" spans="1:20" ht="35.5" x14ac:dyDescent="0.4">
      <c r="A63" s="43" t="s">
        <v>56</v>
      </c>
      <c r="B63" s="44">
        <v>241.34903743749703</v>
      </c>
      <c r="C63" s="44">
        <v>861.48850000000004</v>
      </c>
      <c r="D63" s="44">
        <v>316.68681112566401</v>
      </c>
      <c r="E63" s="44">
        <v>1128.8434</v>
      </c>
      <c r="F63" s="44">
        <v>191.43028054657799</v>
      </c>
      <c r="G63" s="44">
        <v>687.00599999999997</v>
      </c>
      <c r="H63" s="65">
        <f t="shared" si="39"/>
        <v>-23.789362563088332</v>
      </c>
      <c r="I63" s="65">
        <f t="shared" si="40"/>
        <v>-23.683967147258869</v>
      </c>
      <c r="J63" s="65">
        <f t="shared" si="41"/>
        <v>26.076729735958892</v>
      </c>
      <c r="K63" s="65">
        <f t="shared" si="42"/>
        <v>25.397522001263468</v>
      </c>
      <c r="N63" s="43" t="s">
        <v>56</v>
      </c>
      <c r="O63" s="44">
        <v>1869.6098927089724</v>
      </c>
      <c r="P63" s="44">
        <v>6640.1143000000002</v>
      </c>
      <c r="Q63" s="44">
        <v>1826.3262006588816</v>
      </c>
      <c r="R63" s="44">
        <v>6564.7300000000005</v>
      </c>
      <c r="S63" s="65">
        <f t="shared" si="44"/>
        <v>2.3699869187922502</v>
      </c>
      <c r="T63" s="65">
        <f t="shared" si="45"/>
        <v>1.1483229317884991</v>
      </c>
    </row>
    <row r="64" spans="1:20" ht="35.5" x14ac:dyDescent="0.4">
      <c r="A64" s="43" t="s">
        <v>57</v>
      </c>
      <c r="B64" s="44">
        <f t="shared" ref="B64:G64" si="46">B65+B68+B75</f>
        <v>104645.20628140648</v>
      </c>
      <c r="C64" s="44">
        <f t="shared" si="46"/>
        <v>373528.07679999998</v>
      </c>
      <c r="D64" s="44">
        <f t="shared" si="46"/>
        <v>122537.63446483832</v>
      </c>
      <c r="E64" s="44">
        <f t="shared" si="46"/>
        <v>436790.5295</v>
      </c>
      <c r="F64" s="44">
        <f t="shared" si="46"/>
        <v>87437.083942460828</v>
      </c>
      <c r="G64" s="44">
        <f t="shared" si="46"/>
        <v>313794.66779999994</v>
      </c>
      <c r="H64" s="65">
        <f t="shared" si="39"/>
        <v>-14.601577924670977</v>
      </c>
      <c r="I64" s="65">
        <f t="shared" si="40"/>
        <v>-14.483476272348994</v>
      </c>
      <c r="J64" s="65">
        <f t="shared" si="41"/>
        <v>19.680576665010577</v>
      </c>
      <c r="K64" s="65">
        <f t="shared" si="42"/>
        <v>19.035826650206729</v>
      </c>
      <c r="L64" s="44"/>
      <c r="M64" s="44"/>
      <c r="N64" s="43" t="s">
        <v>57</v>
      </c>
      <c r="O64" s="44">
        <f t="shared" ref="O64:R64" si="47">O65+O68+O75</f>
        <v>735015.18364520709</v>
      </c>
      <c r="P64" s="44">
        <f t="shared" si="47"/>
        <v>2610482.9947000006</v>
      </c>
      <c r="Q64" s="44">
        <f t="shared" si="47"/>
        <v>606572.75802616461</v>
      </c>
      <c r="R64" s="44">
        <f t="shared" si="47"/>
        <v>2180325.9354000003</v>
      </c>
      <c r="S64" s="65">
        <f t="shared" si="44"/>
        <v>21.175106187921173</v>
      </c>
      <c r="T64" s="65">
        <f t="shared" si="45"/>
        <v>19.729025478068451</v>
      </c>
    </row>
    <row r="65" spans="1:20" x14ac:dyDescent="0.35">
      <c r="A65" s="47" t="s">
        <v>58</v>
      </c>
      <c r="B65" s="48">
        <f t="shared" ref="B65:G65" si="48">SUM(B66:B67)</f>
        <v>13410.667039574051</v>
      </c>
      <c r="C65" s="48">
        <f t="shared" si="48"/>
        <v>47868.993200000004</v>
      </c>
      <c r="D65" s="48">
        <f t="shared" si="48"/>
        <v>19554.068156435009</v>
      </c>
      <c r="E65" s="48">
        <f t="shared" si="48"/>
        <v>69701.294800000003</v>
      </c>
      <c r="F65" s="48">
        <f t="shared" si="48"/>
        <v>10240.681903027673</v>
      </c>
      <c r="G65" s="48">
        <f t="shared" si="48"/>
        <v>36751.813200000004</v>
      </c>
      <c r="H65" s="65">
        <f t="shared" si="39"/>
        <v>-31.417508969044064</v>
      </c>
      <c r="I65" s="65">
        <f t="shared" si="40"/>
        <v>-31.322662889757396</v>
      </c>
      <c r="J65" s="65">
        <f t="shared" si="41"/>
        <v>30.954824752531067</v>
      </c>
      <c r="K65" s="65">
        <f t="shared" si="42"/>
        <v>30.249337466702173</v>
      </c>
      <c r="L65" s="48"/>
      <c r="M65" s="48"/>
      <c r="N65" s="47" t="s">
        <v>58</v>
      </c>
      <c r="O65" s="48">
        <f t="shared" ref="O65:R65" si="49">SUM(O66:O67)</f>
        <v>113258.11861743209</v>
      </c>
      <c r="P65" s="48">
        <f t="shared" si="49"/>
        <v>402248.00690000004</v>
      </c>
      <c r="Q65" s="48">
        <f t="shared" si="49"/>
        <v>84925.102118302137</v>
      </c>
      <c r="R65" s="48">
        <f t="shared" si="49"/>
        <v>305263.3015</v>
      </c>
      <c r="S65" s="65">
        <f t="shared" si="44"/>
        <v>33.362357880549354</v>
      </c>
      <c r="T65" s="65">
        <f t="shared" si="45"/>
        <v>31.770836822977913</v>
      </c>
    </row>
    <row r="66" spans="1:20" x14ac:dyDescent="0.35">
      <c r="A66" s="49" t="s">
        <v>59</v>
      </c>
      <c r="B66" s="50">
        <v>9277.5918537967354</v>
      </c>
      <c r="C66" s="50">
        <v>33116.099300000002</v>
      </c>
      <c r="D66" s="50">
        <v>12039.292870325051</v>
      </c>
      <c r="E66" s="50">
        <v>42914.563599999987</v>
      </c>
      <c r="F66" s="50">
        <v>7140.7889699833904</v>
      </c>
      <c r="G66" s="50">
        <v>25626.901100000003</v>
      </c>
      <c r="H66" s="65">
        <f t="shared" si="39"/>
        <v>-22.939063334321503</v>
      </c>
      <c r="I66" s="65">
        <f t="shared" si="40"/>
        <v>-22.832491998124354</v>
      </c>
      <c r="J66" s="65">
        <f t="shared" si="41"/>
        <v>29.923904666493939</v>
      </c>
      <c r="K66" s="65">
        <f t="shared" si="42"/>
        <v>29.223971212032325</v>
      </c>
      <c r="N66" s="49" t="s">
        <v>59</v>
      </c>
      <c r="O66" s="50">
        <v>61161.819987592491</v>
      </c>
      <c r="P66" s="50">
        <v>217222.57520000002</v>
      </c>
      <c r="Q66" s="50">
        <v>50462.219353412445</v>
      </c>
      <c r="R66" s="50">
        <v>181386.46049999999</v>
      </c>
      <c r="S66" s="65">
        <f t="shared" si="44"/>
        <v>21.203190765838769</v>
      </c>
      <c r="T66" s="65">
        <f t="shared" si="45"/>
        <v>19.756774899965606</v>
      </c>
    </row>
    <row r="67" spans="1:20" x14ac:dyDescent="0.35">
      <c r="A67" s="49" t="s">
        <v>60</v>
      </c>
      <c r="B67" s="50">
        <v>4133.0751857773166</v>
      </c>
      <c r="C67" s="50">
        <v>14752.893900000003</v>
      </c>
      <c r="D67" s="50">
        <v>7514.7752861099561</v>
      </c>
      <c r="E67" s="50">
        <v>26786.731200000017</v>
      </c>
      <c r="F67" s="50">
        <v>3099.8929330442829</v>
      </c>
      <c r="G67" s="50">
        <v>11124.912100000001</v>
      </c>
      <c r="H67" s="65">
        <f t="shared" si="39"/>
        <v>-45.000681611641191</v>
      </c>
      <c r="I67" s="65">
        <f t="shared" si="40"/>
        <v>-44.924620365772761</v>
      </c>
      <c r="J67" s="65">
        <f t="shared" si="41"/>
        <v>33.329610894605509</v>
      </c>
      <c r="K67" s="65">
        <f t="shared" si="42"/>
        <v>32.611330025699715</v>
      </c>
      <c r="N67" s="49" t="s">
        <v>60</v>
      </c>
      <c r="O67" s="50">
        <v>52096.298629839599</v>
      </c>
      <c r="P67" s="50">
        <v>185025.43170000002</v>
      </c>
      <c r="Q67" s="50">
        <v>34462.882764889699</v>
      </c>
      <c r="R67" s="50">
        <v>123876.841</v>
      </c>
      <c r="S67" s="65">
        <f t="shared" si="44"/>
        <v>51.166398311039075</v>
      </c>
      <c r="T67" s="65">
        <f t="shared" si="45"/>
        <v>49.362407215405199</v>
      </c>
    </row>
    <row r="68" spans="1:20" x14ac:dyDescent="0.35">
      <c r="A68" s="47" t="s">
        <v>61</v>
      </c>
      <c r="B68" s="48">
        <f t="shared" ref="B68:G68" si="50">SUM(B69:B74)</f>
        <v>91130.347289434707</v>
      </c>
      <c r="C68" s="48">
        <f t="shared" si="50"/>
        <v>325287.17339999997</v>
      </c>
      <c r="D68" s="48">
        <f t="shared" si="50"/>
        <v>102878.52243096534</v>
      </c>
      <c r="E68" s="48">
        <f t="shared" si="50"/>
        <v>366714.80140000005</v>
      </c>
      <c r="F68" s="48">
        <f t="shared" si="50"/>
        <v>76449.58868595025</v>
      </c>
      <c r="G68" s="48">
        <f t="shared" si="50"/>
        <v>274362.68689999997</v>
      </c>
      <c r="H68" s="65">
        <f t="shared" si="39"/>
        <v>-11.419463328134427</v>
      </c>
      <c r="I68" s="65">
        <f t="shared" si="40"/>
        <v>-11.296960973989229</v>
      </c>
      <c r="J68" s="65">
        <f t="shared" si="41"/>
        <v>19.203188474684964</v>
      </c>
      <c r="K68" s="65">
        <f t="shared" si="42"/>
        <v>18.561010272712863</v>
      </c>
      <c r="L68" s="48"/>
      <c r="M68" s="48"/>
      <c r="N68" s="47" t="s">
        <v>61</v>
      </c>
      <c r="O68" s="48">
        <f t="shared" ref="O68:R68" si="51">SUM(O69:O74)</f>
        <v>620981.57145796157</v>
      </c>
      <c r="P68" s="48">
        <f t="shared" si="51"/>
        <v>2205480.7416000008</v>
      </c>
      <c r="Q68" s="48">
        <f t="shared" si="51"/>
        <v>516762.30046534335</v>
      </c>
      <c r="R68" s="48">
        <f t="shared" si="51"/>
        <v>1857502.2225000001</v>
      </c>
      <c r="S68" s="65">
        <f t="shared" si="44"/>
        <v>20.167738803463209</v>
      </c>
      <c r="T68" s="65">
        <f t="shared" si="45"/>
        <v>18.733679824708844</v>
      </c>
    </row>
    <row r="69" spans="1:20" ht="31" x14ac:dyDescent="0.35">
      <c r="A69" s="49" t="s">
        <v>62</v>
      </c>
      <c r="B69" s="50">
        <v>116.7204179015644</v>
      </c>
      <c r="C69" s="50">
        <v>416.6302</v>
      </c>
      <c r="D69" s="50">
        <v>311.12949108673604</v>
      </c>
      <c r="E69" s="50">
        <v>1109.0341000000001</v>
      </c>
      <c r="F69" s="50">
        <v>167.38810119542791</v>
      </c>
      <c r="G69" s="50">
        <v>600.72329999999999</v>
      </c>
      <c r="H69" s="65">
        <f t="shared" si="39"/>
        <v>-62.484939150617095</v>
      </c>
      <c r="I69" s="65">
        <f t="shared" si="40"/>
        <v>-62.433057739162393</v>
      </c>
      <c r="J69" s="65">
        <f t="shared" si="41"/>
        <v>-30.269584834293738</v>
      </c>
      <c r="K69" s="65">
        <f t="shared" si="42"/>
        <v>-30.645240495915502</v>
      </c>
      <c r="N69" s="49" t="s">
        <v>62</v>
      </c>
      <c r="O69" s="50">
        <v>1300.4486628620525</v>
      </c>
      <c r="P69" s="50">
        <v>4618.6788999999999</v>
      </c>
      <c r="Q69" s="50">
        <v>969.58568634315793</v>
      </c>
      <c r="R69" s="50">
        <v>3485.1760000000004</v>
      </c>
      <c r="S69" s="65">
        <f t="shared" si="44"/>
        <v>34.124160574890624</v>
      </c>
      <c r="T69" s="65">
        <f t="shared" si="45"/>
        <v>32.523548308607644</v>
      </c>
    </row>
    <row r="70" spans="1:20" ht="31" x14ac:dyDescent="0.35">
      <c r="A70" s="49" t="s">
        <v>63</v>
      </c>
      <c r="B70" s="50">
        <v>32900.379581863548</v>
      </c>
      <c r="C70" s="50">
        <v>117436.96579999999</v>
      </c>
      <c r="D70" s="50">
        <v>33001.807349993323</v>
      </c>
      <c r="E70" s="50">
        <v>117636.32429999999</v>
      </c>
      <c r="F70" s="50">
        <v>26507.495836728533</v>
      </c>
      <c r="G70" s="50">
        <v>95130.2408</v>
      </c>
      <c r="H70" s="65">
        <f t="shared" si="39"/>
        <v>-0.30734004066536613</v>
      </c>
      <c r="I70" s="65">
        <f t="shared" si="40"/>
        <v>-0.16947018804462743</v>
      </c>
      <c r="J70" s="65">
        <f t="shared" si="41"/>
        <v>24.11726775139995</v>
      </c>
      <c r="K70" s="65">
        <f t="shared" si="42"/>
        <v>23.448616141839935</v>
      </c>
      <c r="N70" s="49" t="s">
        <v>63</v>
      </c>
      <c r="O70" s="50">
        <v>202573.63095969986</v>
      </c>
      <c r="P70" s="50">
        <v>719461.35339999991</v>
      </c>
      <c r="Q70" s="50">
        <v>179499.69740883415</v>
      </c>
      <c r="R70" s="50">
        <v>645211.70869999996</v>
      </c>
      <c r="S70" s="65">
        <f t="shared" si="44"/>
        <v>12.854580750803052</v>
      </c>
      <c r="T70" s="65">
        <f t="shared" si="45"/>
        <v>11.507795611707252</v>
      </c>
    </row>
    <row r="71" spans="1:20" ht="31" x14ac:dyDescent="0.35">
      <c r="A71" s="49" t="s">
        <v>64</v>
      </c>
      <c r="B71" s="50">
        <v>11.0347709705926</v>
      </c>
      <c r="C71" s="50">
        <v>39.388300000000001</v>
      </c>
      <c r="D71" s="50">
        <v>9.9560339671519973</v>
      </c>
      <c r="E71" s="50">
        <v>35.488699999999994</v>
      </c>
      <c r="F71" s="50">
        <v>10.8071898760287</v>
      </c>
      <c r="G71" s="50">
        <v>38.7849</v>
      </c>
      <c r="H71" s="65">
        <f t="shared" si="39"/>
        <v>10.835007262929054</v>
      </c>
      <c r="I71" s="65">
        <f t="shared" si="40"/>
        <v>10.988286412294627</v>
      </c>
      <c r="J71" s="65">
        <f t="shared" si="41"/>
        <v>2.1058304441258713</v>
      </c>
      <c r="K71" s="65">
        <f t="shared" si="42"/>
        <v>1.5557601025141281</v>
      </c>
      <c r="N71" s="49" t="s">
        <v>64</v>
      </c>
      <c r="O71" s="50">
        <v>108.60230505076099</v>
      </c>
      <c r="P71" s="50">
        <v>385.7124</v>
      </c>
      <c r="Q71" s="50">
        <v>269.54400622562918</v>
      </c>
      <c r="R71" s="50">
        <v>968.87600000000009</v>
      </c>
      <c r="S71" s="65">
        <f t="shared" si="44"/>
        <v>-59.70887775562241</v>
      </c>
      <c r="T71" s="65">
        <f t="shared" si="45"/>
        <v>-60.189704358452481</v>
      </c>
    </row>
    <row r="72" spans="1:20" ht="31" x14ac:dyDescent="0.35">
      <c r="A72" s="49" t="s">
        <v>65</v>
      </c>
      <c r="B72" s="50">
        <v>13254.006899008134</v>
      </c>
      <c r="C72" s="50">
        <v>47309.799299999999</v>
      </c>
      <c r="D72" s="50">
        <v>18855.623423214929</v>
      </c>
      <c r="E72" s="50">
        <v>67211.659299999999</v>
      </c>
      <c r="F72" s="50">
        <v>13753.963969128079</v>
      </c>
      <c r="G72" s="50">
        <v>49360.2984</v>
      </c>
      <c r="H72" s="65">
        <f t="shared" si="39"/>
        <v>-29.707935921705555</v>
      </c>
      <c r="I72" s="65">
        <f t="shared" si="40"/>
        <v>-29.610725590284602</v>
      </c>
      <c r="J72" s="65">
        <f t="shared" si="41"/>
        <v>-3.6350034887552454</v>
      </c>
      <c r="K72" s="65">
        <f t="shared" si="42"/>
        <v>-4.154146483036655</v>
      </c>
      <c r="N72" s="49" t="s">
        <v>65</v>
      </c>
      <c r="O72" s="50">
        <v>103915.8774588067</v>
      </c>
      <c r="P72" s="50">
        <v>369068.06419999996</v>
      </c>
      <c r="Q72" s="50">
        <v>95905.850251206095</v>
      </c>
      <c r="R72" s="50">
        <v>344733.60349999997</v>
      </c>
      <c r="S72" s="65">
        <f t="shared" si="44"/>
        <v>8.3519693393259615</v>
      </c>
      <c r="T72" s="65">
        <f t="shared" si="45"/>
        <v>7.0589175099084827</v>
      </c>
    </row>
    <row r="73" spans="1:20" ht="31" x14ac:dyDescent="0.35">
      <c r="A73" s="49" t="s">
        <v>104</v>
      </c>
      <c r="B73" s="50">
        <v>26184.918400193586</v>
      </c>
      <c r="C73" s="50">
        <v>93466.318799995614</v>
      </c>
      <c r="D73" s="50">
        <v>29248.922501561759</v>
      </c>
      <c r="E73" s="50">
        <v>104259.00909999653</v>
      </c>
      <c r="F73" s="50">
        <v>18131.618483745024</v>
      </c>
      <c r="G73" s="50">
        <v>65070.847999999998</v>
      </c>
      <c r="H73" s="65">
        <f t="shared" si="39"/>
        <v>-10.475613592960798</v>
      </c>
      <c r="I73" s="65">
        <f t="shared" si="40"/>
        <v>-10.351805942879693</v>
      </c>
      <c r="J73" s="65">
        <f t="shared" si="41"/>
        <v>44.415780773615666</v>
      </c>
      <c r="K73" s="65">
        <f t="shared" si="42"/>
        <v>43.637775859315099</v>
      </c>
      <c r="N73" s="49" t="s">
        <v>104</v>
      </c>
      <c r="O73" s="50">
        <v>183154.70472029416</v>
      </c>
      <c r="P73" s="50">
        <v>650493.01389999338</v>
      </c>
      <c r="Q73" s="50">
        <v>116127.40726243575</v>
      </c>
      <c r="R73" s="50">
        <v>417419.99540000001</v>
      </c>
      <c r="S73" s="65">
        <f t="shared" si="44"/>
        <v>57.718758248329578</v>
      </c>
      <c r="T73" s="65">
        <f t="shared" si="45"/>
        <v>55.836572533293975</v>
      </c>
    </row>
    <row r="74" spans="1:20" x14ac:dyDescent="0.35">
      <c r="A74" s="49" t="s">
        <v>105</v>
      </c>
      <c r="B74" s="50">
        <v>18663.287219497273</v>
      </c>
      <c r="C74" s="50">
        <v>66618.071000004333</v>
      </c>
      <c r="D74" s="50">
        <v>21451.083631141446</v>
      </c>
      <c r="E74" s="50">
        <v>76463.28590000351</v>
      </c>
      <c r="F74" s="50">
        <v>17878.315105277154</v>
      </c>
      <c r="G74" s="50">
        <v>64161.791499999963</v>
      </c>
      <c r="H74" s="65">
        <f t="shared" si="39"/>
        <v>-12.996063320535526</v>
      </c>
      <c r="I74" s="65">
        <f t="shared" si="40"/>
        <v>-12.875741323586936</v>
      </c>
      <c r="J74" s="65">
        <f t="shared" si="41"/>
        <v>4.3906380975935519</v>
      </c>
      <c r="K74" s="65">
        <f t="shared" si="42"/>
        <v>3.8282589101402635</v>
      </c>
      <c r="N74" s="49" t="s">
        <v>105</v>
      </c>
      <c r="O74" s="50">
        <v>129928.30735124799</v>
      </c>
      <c r="P74" s="50">
        <v>461453.91880000755</v>
      </c>
      <c r="Q74" s="50">
        <v>123990.21585029851</v>
      </c>
      <c r="R74" s="50">
        <v>445682.86289999995</v>
      </c>
      <c r="S74" s="65">
        <f t="shared" ref="S74" si="52">IFERROR(O74/Q74*100-100,"0.00")</f>
        <v>4.7891613545692451</v>
      </c>
      <c r="T74" s="65">
        <f t="shared" ref="T74" si="53">IFERROR(P74/R74*100-100,"0.00")</f>
        <v>3.5386273991751409</v>
      </c>
    </row>
    <row r="75" spans="1:20" x14ac:dyDescent="0.35">
      <c r="A75" s="47" t="s">
        <v>66</v>
      </c>
      <c r="B75" s="48">
        <f t="shared" ref="B75:G75" si="54">SUM(B76:B77)</f>
        <v>104.19195239772441</v>
      </c>
      <c r="C75" s="48">
        <f t="shared" si="54"/>
        <v>371.91020000000003</v>
      </c>
      <c r="D75" s="48">
        <f t="shared" si="54"/>
        <v>105.04387743796798</v>
      </c>
      <c r="E75" s="48">
        <f t="shared" si="54"/>
        <v>374.43329999999997</v>
      </c>
      <c r="F75" s="48">
        <f t="shared" si="54"/>
        <v>746.81335348290497</v>
      </c>
      <c r="G75" s="48">
        <f t="shared" si="54"/>
        <v>2680.1676999999995</v>
      </c>
      <c r="H75" s="65">
        <f t="shared" si="39"/>
        <v>-0.81101827257535319</v>
      </c>
      <c r="I75" s="65">
        <f t="shared" si="40"/>
        <v>-0.67384498120223668</v>
      </c>
      <c r="J75" s="65">
        <f t="shared" si="41"/>
        <v>-86.048461518288931</v>
      </c>
      <c r="K75" s="65">
        <f t="shared" si="42"/>
        <v>-86.123622040516338</v>
      </c>
      <c r="L75" s="48"/>
      <c r="M75" s="48"/>
      <c r="N75" s="47" t="s">
        <v>66</v>
      </c>
      <c r="O75" s="48">
        <f t="shared" ref="O75:R75" si="55">SUM(O76:O77)</f>
        <v>775.4935698134135</v>
      </c>
      <c r="P75" s="48">
        <f t="shared" si="55"/>
        <v>2754.2462</v>
      </c>
      <c r="Q75" s="48">
        <f t="shared" si="55"/>
        <v>4885.355442519176</v>
      </c>
      <c r="R75" s="48">
        <f t="shared" si="55"/>
        <v>17560.411399999997</v>
      </c>
      <c r="S75" s="65">
        <f t="shared" ref="S75:S90" si="56">IFERROR(O75/Q75*100-100,"0.00")</f>
        <v>-84.12615870149412</v>
      </c>
      <c r="T75" s="65">
        <f t="shared" ref="T75:T90" si="57">IFERROR(P75/R75*100-100,"0.00")</f>
        <v>-84.315594109600411</v>
      </c>
    </row>
    <row r="76" spans="1:20" x14ac:dyDescent="0.35">
      <c r="A76" s="49" t="s">
        <v>67</v>
      </c>
      <c r="B76" s="46">
        <v>74.255811620187984</v>
      </c>
      <c r="C76" s="46">
        <v>265.05399999999997</v>
      </c>
      <c r="D76" s="46">
        <v>76.134692591887983</v>
      </c>
      <c r="E76" s="46">
        <v>271.38529999999997</v>
      </c>
      <c r="F76" s="46">
        <v>714.99541092175593</v>
      </c>
      <c r="G76" s="46">
        <v>2565.9793</v>
      </c>
      <c r="H76" s="65">
        <f t="shared" si="39"/>
        <v>-2.4678381270566661</v>
      </c>
      <c r="I76" s="65">
        <f t="shared" si="40"/>
        <v>-2.3329561328487642</v>
      </c>
      <c r="J76" s="65">
        <f t="shared" si="41"/>
        <v>-89.614505144241548</v>
      </c>
      <c r="K76" s="65">
        <f t="shared" si="42"/>
        <v>-89.670454473268748</v>
      </c>
      <c r="N76" s="49" t="s">
        <v>67</v>
      </c>
      <c r="O76" s="46">
        <v>527.21663448313348</v>
      </c>
      <c r="P76" s="46">
        <v>1872.4648000000002</v>
      </c>
      <c r="Q76" s="46">
        <v>4583.4935362650494</v>
      </c>
      <c r="R76" s="46">
        <v>16475.368699999999</v>
      </c>
      <c r="S76" s="65">
        <f t="shared" si="56"/>
        <v>-88.497493662601599</v>
      </c>
      <c r="T76" s="65">
        <f t="shared" si="57"/>
        <v>-88.634762389262946</v>
      </c>
    </row>
    <row r="77" spans="1:20" x14ac:dyDescent="0.35">
      <c r="A77" s="49" t="s">
        <v>68</v>
      </c>
      <c r="B77" s="46">
        <v>29.936140777536416</v>
      </c>
      <c r="C77" s="46">
        <v>106.85620000000006</v>
      </c>
      <c r="D77" s="46">
        <v>28.909184846079999</v>
      </c>
      <c r="E77" s="46">
        <v>103.048</v>
      </c>
      <c r="F77" s="46">
        <v>31.817942561149078</v>
      </c>
      <c r="G77" s="46">
        <v>114.18839999999955</v>
      </c>
      <c r="H77" s="65">
        <f t="shared" si="39"/>
        <v>3.5523517419263015</v>
      </c>
      <c r="I77" s="65">
        <f t="shared" si="40"/>
        <v>3.6955593509821085</v>
      </c>
      <c r="J77" s="65">
        <f t="shared" si="41"/>
        <v>-5.9142786495265511</v>
      </c>
      <c r="K77" s="65">
        <f t="shared" si="42"/>
        <v>-6.4211426029259684</v>
      </c>
      <c r="N77" s="49" t="s">
        <v>68</v>
      </c>
      <c r="O77" s="46">
        <v>248.27693533028</v>
      </c>
      <c r="P77" s="46">
        <v>881.78139999999996</v>
      </c>
      <c r="Q77" s="46">
        <v>301.86190625412621</v>
      </c>
      <c r="R77" s="46">
        <v>1085.0426999999975</v>
      </c>
      <c r="S77" s="65">
        <f t="shared" si="56"/>
        <v>-17.751484971652914</v>
      </c>
      <c r="T77" s="65">
        <f t="shared" si="57"/>
        <v>-18.733023133559442</v>
      </c>
    </row>
    <row r="78" spans="1:20" ht="18" x14ac:dyDescent="0.4">
      <c r="A78" s="43" t="s">
        <v>69</v>
      </c>
      <c r="B78" s="44">
        <f t="shared" ref="B78:G78" si="58">B79+B80+B86</f>
        <v>53680.166543326101</v>
      </c>
      <c r="C78" s="44">
        <f t="shared" si="58"/>
        <v>191609.82221500002</v>
      </c>
      <c r="D78" s="44">
        <f t="shared" si="58"/>
        <v>55728.953508259066</v>
      </c>
      <c r="E78" s="44">
        <f t="shared" si="58"/>
        <v>198648.18851499999</v>
      </c>
      <c r="F78" s="44">
        <f t="shared" si="58"/>
        <v>40692.655944604252</v>
      </c>
      <c r="G78" s="44">
        <f t="shared" si="58"/>
        <v>146038.01817589998</v>
      </c>
      <c r="H78" s="65">
        <f t="shared" si="39"/>
        <v>-3.676342073477727</v>
      </c>
      <c r="I78" s="65">
        <f t="shared" si="40"/>
        <v>-3.5431313784512639</v>
      </c>
      <c r="J78" s="65">
        <f t="shared" si="41"/>
        <v>31.916104508887344</v>
      </c>
      <c r="K78" s="65">
        <f t="shared" si="42"/>
        <v>31.205438562039149</v>
      </c>
      <c r="L78" s="44"/>
      <c r="M78" s="44"/>
      <c r="N78" s="43" t="s">
        <v>69</v>
      </c>
      <c r="O78" s="44">
        <f t="shared" ref="O78:R78" si="59">O79+O80+O86</f>
        <v>339339.65270350524</v>
      </c>
      <c r="P78" s="44">
        <f t="shared" si="59"/>
        <v>1205200.1271820001</v>
      </c>
      <c r="Q78" s="44">
        <f t="shared" si="59"/>
        <v>266434.52171575726</v>
      </c>
      <c r="R78" s="44">
        <f t="shared" si="59"/>
        <v>957698.95712609997</v>
      </c>
      <c r="S78" s="65">
        <f t="shared" si="56"/>
        <v>27.363245017297714</v>
      </c>
      <c r="T78" s="65">
        <f t="shared" si="57"/>
        <v>25.843316233590912</v>
      </c>
    </row>
    <row r="79" spans="1:20" ht="31" x14ac:dyDescent="0.35">
      <c r="A79" s="47" t="s">
        <v>70</v>
      </c>
      <c r="B79" s="48">
        <v>802.22361644236457</v>
      </c>
      <c r="C79" s="48">
        <v>2863.5142999999998</v>
      </c>
      <c r="D79" s="48">
        <v>992.71014974062371</v>
      </c>
      <c r="E79" s="48">
        <v>3538.5568999999991</v>
      </c>
      <c r="F79" s="48">
        <v>630.52018978867932</v>
      </c>
      <c r="G79" s="48">
        <v>2262.814181064547</v>
      </c>
      <c r="H79" s="65">
        <f t="shared" si="39"/>
        <v>-19.188534875767076</v>
      </c>
      <c r="I79" s="65">
        <f t="shared" si="40"/>
        <v>-19.076776750431776</v>
      </c>
      <c r="J79" s="65">
        <f t="shared" si="41"/>
        <v>27.232026735136287</v>
      </c>
      <c r="K79" s="65">
        <f t="shared" si="42"/>
        <v>26.546595118687648</v>
      </c>
      <c r="N79" s="47" t="s">
        <v>70</v>
      </c>
      <c r="O79" s="48">
        <v>5809.4446861495335</v>
      </c>
      <c r="P79" s="48">
        <v>20632.847999999998</v>
      </c>
      <c r="Q79" s="48">
        <v>4529.1987004362436</v>
      </c>
      <c r="R79" s="48">
        <v>16280.205898589253</v>
      </c>
      <c r="S79" s="65">
        <f t="shared" si="56"/>
        <v>28.26650077396647</v>
      </c>
      <c r="T79" s="65">
        <f t="shared" si="57"/>
        <v>26.735792707559796</v>
      </c>
    </row>
    <row r="80" spans="1:20" ht="31" x14ac:dyDescent="0.35">
      <c r="A80" s="47" t="s">
        <v>71</v>
      </c>
      <c r="B80" s="48">
        <f t="shared" ref="B80:G80" si="60">B81+B85</f>
        <v>13682.533248349413</v>
      </c>
      <c r="C80" s="48">
        <f t="shared" si="60"/>
        <v>48839.411871999997</v>
      </c>
      <c r="D80" s="48">
        <f t="shared" si="60"/>
        <v>15499.29112514426</v>
      </c>
      <c r="E80" s="48">
        <f t="shared" si="60"/>
        <v>55247.872272000001</v>
      </c>
      <c r="F80" s="48">
        <f t="shared" si="60"/>
        <v>11649.614000014029</v>
      </c>
      <c r="G80" s="48">
        <f t="shared" si="60"/>
        <v>41808.196137216102</v>
      </c>
      <c r="H80" s="65">
        <f t="shared" si="39"/>
        <v>-11.721554631924732</v>
      </c>
      <c r="I80" s="65">
        <f t="shared" si="40"/>
        <v>-11.599470054610322</v>
      </c>
      <c r="J80" s="65">
        <f t="shared" si="41"/>
        <v>17.450528818662448</v>
      </c>
      <c r="K80" s="65">
        <f t="shared" si="42"/>
        <v>16.817792644550295</v>
      </c>
      <c r="L80" s="48"/>
      <c r="M80" s="48"/>
      <c r="N80" s="47" t="s">
        <v>71</v>
      </c>
      <c r="O80" s="48">
        <f t="shared" ref="O80:R80" si="61">O81+O85</f>
        <v>91003.333477490858</v>
      </c>
      <c r="P80" s="48">
        <f t="shared" si="61"/>
        <v>323207.81909</v>
      </c>
      <c r="Q80" s="48">
        <f t="shared" si="61"/>
        <v>79591.934758024232</v>
      </c>
      <c r="R80" s="48">
        <f t="shared" si="61"/>
        <v>286093.23004594847</v>
      </c>
      <c r="S80" s="65">
        <f t="shared" si="56"/>
        <v>14.337380733562526</v>
      </c>
      <c r="T80" s="65">
        <f t="shared" si="57"/>
        <v>12.972900141010228</v>
      </c>
    </row>
    <row r="81" spans="1:20" ht="46.5" x14ac:dyDescent="0.35">
      <c r="A81" s="51" t="s">
        <v>72</v>
      </c>
      <c r="B81" s="52">
        <f t="shared" ref="B81:G81" si="62">SUM(B82:B84)</f>
        <v>10592.369982214621</v>
      </c>
      <c r="C81" s="52">
        <f t="shared" si="62"/>
        <v>37809.162299999996</v>
      </c>
      <c r="D81" s="52">
        <f t="shared" si="62"/>
        <v>12498.485034900368</v>
      </c>
      <c r="E81" s="52">
        <f t="shared" si="62"/>
        <v>44551.373299999999</v>
      </c>
      <c r="F81" s="52">
        <f t="shared" si="62"/>
        <v>8661.4291075211677</v>
      </c>
      <c r="G81" s="52">
        <f t="shared" si="62"/>
        <v>31084.182442044992</v>
      </c>
      <c r="H81" s="65">
        <f t="shared" si="39"/>
        <v>-15.250768772080562</v>
      </c>
      <c r="I81" s="65">
        <f t="shared" si="40"/>
        <v>-15.13356491751513</v>
      </c>
      <c r="J81" s="65">
        <f t="shared" si="41"/>
        <v>22.293559766213605</v>
      </c>
      <c r="K81" s="65">
        <f t="shared" si="42"/>
        <v>21.634732940116464</v>
      </c>
      <c r="L81" s="52"/>
      <c r="M81" s="52"/>
      <c r="N81" s="51" t="s">
        <v>72</v>
      </c>
      <c r="O81" s="52">
        <f t="shared" ref="O81:R81" si="63">SUM(O82:O84)</f>
        <v>70307.563967570517</v>
      </c>
      <c r="P81" s="52">
        <f t="shared" si="63"/>
        <v>249704.63769999999</v>
      </c>
      <c r="Q81" s="52">
        <f t="shared" si="63"/>
        <v>57961.341326373004</v>
      </c>
      <c r="R81" s="52">
        <f t="shared" si="63"/>
        <v>208342.0563687954</v>
      </c>
      <c r="S81" s="65">
        <f t="shared" si="56"/>
        <v>21.300788350768983</v>
      </c>
      <c r="T81" s="65">
        <f t="shared" si="57"/>
        <v>19.853207773848069</v>
      </c>
    </row>
    <row r="82" spans="1:20" x14ac:dyDescent="0.35">
      <c r="A82" s="58" t="s">
        <v>73</v>
      </c>
      <c r="B82" s="69">
        <v>827.35683325408525</v>
      </c>
      <c r="C82" s="70">
        <v>2953.2266</v>
      </c>
      <c r="D82" s="69">
        <v>587.30562650647994</v>
      </c>
      <c r="E82" s="70">
        <v>2093.4755</v>
      </c>
      <c r="F82" s="69">
        <v>475.77380018773147</v>
      </c>
      <c r="G82" s="70">
        <v>1707.459522278883</v>
      </c>
      <c r="H82" s="65">
        <f t="shared" si="39"/>
        <v>40.873302742819334</v>
      </c>
      <c r="I82" s="65">
        <f t="shared" si="40"/>
        <v>41.068123319331903</v>
      </c>
      <c r="J82" s="65">
        <f t="shared" si="41"/>
        <v>73.897098353802932</v>
      </c>
      <c r="K82" s="65">
        <f t="shared" si="42"/>
        <v>72.960270007363789</v>
      </c>
      <c r="N82" s="58" t="s">
        <v>73</v>
      </c>
      <c r="O82" s="69">
        <v>4450.1354662779613</v>
      </c>
      <c r="P82" s="70">
        <v>15805.119699999999</v>
      </c>
      <c r="Q82" s="69">
        <v>3347.1664449809609</v>
      </c>
      <c r="R82" s="70">
        <v>12031.390651041747</v>
      </c>
      <c r="S82" s="65">
        <f t="shared" si="56"/>
        <v>32.952320699524506</v>
      </c>
      <c r="T82" s="65">
        <f t="shared" si="57"/>
        <v>31.365692947818161</v>
      </c>
    </row>
    <row r="83" spans="1:20" ht="46.5" x14ac:dyDescent="0.35">
      <c r="A83" s="58" t="s">
        <v>74</v>
      </c>
      <c r="B83" s="69">
        <v>2009.9518343231955</v>
      </c>
      <c r="C83" s="70">
        <v>7174.4656999999997</v>
      </c>
      <c r="D83" s="69">
        <v>2573.7801989154082</v>
      </c>
      <c r="E83" s="70">
        <v>9174.3473000000013</v>
      </c>
      <c r="F83" s="69">
        <v>1447.2780544094658</v>
      </c>
      <c r="G83" s="70">
        <v>5193.9991113668311</v>
      </c>
      <c r="H83" s="65">
        <f t="shared" si="39"/>
        <v>-21.906624537317143</v>
      </c>
      <c r="I83" s="65">
        <f t="shared" si="40"/>
        <v>-21.79862539104009</v>
      </c>
      <c r="J83" s="65">
        <f t="shared" si="41"/>
        <v>38.878070333438302</v>
      </c>
      <c r="K83" s="65">
        <f t="shared" si="42"/>
        <v>38.12989848802647</v>
      </c>
      <c r="N83" s="58" t="s">
        <v>74</v>
      </c>
      <c r="O83" s="69">
        <v>14658.326277150929</v>
      </c>
      <c r="P83" s="70">
        <v>52060.572800000002</v>
      </c>
      <c r="Q83" s="69">
        <v>10695.94285479638</v>
      </c>
      <c r="R83" s="70">
        <v>38446.569354278392</v>
      </c>
      <c r="S83" s="65">
        <f t="shared" si="56"/>
        <v>37.045667466124286</v>
      </c>
      <c r="T83" s="65">
        <f t="shared" si="57"/>
        <v>35.41019049130486</v>
      </c>
    </row>
    <row r="84" spans="1:20" ht="46.5" x14ac:dyDescent="0.35">
      <c r="A84" s="58" t="s">
        <v>75</v>
      </c>
      <c r="B84" s="46">
        <v>7755.0613146373407</v>
      </c>
      <c r="C84" s="46">
        <v>27681.47</v>
      </c>
      <c r="D84" s="46">
        <v>9337.399209478479</v>
      </c>
      <c r="E84" s="46">
        <v>33283.550499999998</v>
      </c>
      <c r="F84" s="46">
        <v>6738.3772529239704</v>
      </c>
      <c r="G84" s="46">
        <v>24182.723808399278</v>
      </c>
      <c r="H84" s="65">
        <f t="shared" si="39"/>
        <v>-16.946238019200166</v>
      </c>
      <c r="I84" s="65">
        <f t="shared" si="40"/>
        <v>-16.83137891193428</v>
      </c>
      <c r="J84" s="65">
        <f t="shared" si="41"/>
        <v>15.087965893749896</v>
      </c>
      <c r="K84" s="65">
        <f t="shared" si="42"/>
        <v>14.467957453103423</v>
      </c>
      <c r="N84" s="58" t="s">
        <v>75</v>
      </c>
      <c r="O84" s="46">
        <v>51199.102224141636</v>
      </c>
      <c r="P84" s="46">
        <v>181838.94519999999</v>
      </c>
      <c r="Q84" s="46">
        <v>43918.232026595659</v>
      </c>
      <c r="R84" s="46">
        <v>157864.09636347526</v>
      </c>
      <c r="S84" s="65">
        <f t="shared" si="56"/>
        <v>16.578240656720624</v>
      </c>
      <c r="T84" s="65">
        <f t="shared" si="57"/>
        <v>15.187018067315108</v>
      </c>
    </row>
    <row r="85" spans="1:20" ht="46.5" x14ac:dyDescent="0.35">
      <c r="A85" s="51" t="s">
        <v>76</v>
      </c>
      <c r="B85" s="52">
        <v>3090.163266134793</v>
      </c>
      <c r="C85" s="52">
        <v>11030.249572000001</v>
      </c>
      <c r="D85" s="52">
        <v>3000.8060902438929</v>
      </c>
      <c r="E85" s="52">
        <v>10696.498971999999</v>
      </c>
      <c r="F85" s="52">
        <v>2988.1848924928609</v>
      </c>
      <c r="G85" s="52">
        <v>10724.01369517111</v>
      </c>
      <c r="H85" s="65">
        <f t="shared" si="39"/>
        <v>2.977772411933401</v>
      </c>
      <c r="I85" s="65">
        <f t="shared" si="40"/>
        <v>3.1201854071472752</v>
      </c>
      <c r="J85" s="65">
        <f t="shared" si="41"/>
        <v>3.4127196713339174</v>
      </c>
      <c r="K85" s="65">
        <f t="shared" si="42"/>
        <v>2.8556087816894831</v>
      </c>
      <c r="N85" s="51" t="s">
        <v>76</v>
      </c>
      <c r="O85" s="52">
        <v>20695.769509920337</v>
      </c>
      <c r="P85" s="52">
        <v>73503.181389999998</v>
      </c>
      <c r="Q85" s="52">
        <v>21630.593431651236</v>
      </c>
      <c r="R85" s="52">
        <v>77751.17367715307</v>
      </c>
      <c r="S85" s="65">
        <f t="shared" si="56"/>
        <v>-4.3217673370116785</v>
      </c>
      <c r="T85" s="65">
        <f t="shared" si="57"/>
        <v>-5.4635731992832035</v>
      </c>
    </row>
    <row r="86" spans="1:20" ht="31" x14ac:dyDescent="0.35">
      <c r="A86" s="47" t="s">
        <v>95</v>
      </c>
      <c r="B86" s="48">
        <v>39195.409678534321</v>
      </c>
      <c r="C86" s="48">
        <v>139906.89604300002</v>
      </c>
      <c r="D86" s="48">
        <v>39236.952233374184</v>
      </c>
      <c r="E86" s="48">
        <v>139861.75934299998</v>
      </c>
      <c r="F86" s="48">
        <v>28412.521754801546</v>
      </c>
      <c r="G86" s="48">
        <v>101967.00785761932</v>
      </c>
      <c r="H86" s="65">
        <f t="shared" si="39"/>
        <v>-0.10587610014350446</v>
      </c>
      <c r="I86" s="65">
        <f t="shared" si="40"/>
        <v>3.2272366808513198E-2</v>
      </c>
      <c r="J86" s="65">
        <f t="shared" si="41"/>
        <v>37.951182287825361</v>
      </c>
      <c r="K86" s="65">
        <f t="shared" si="42"/>
        <v>37.208003826451119</v>
      </c>
      <c r="N86" s="47" t="s">
        <v>95</v>
      </c>
      <c r="O86" s="48">
        <v>242526.87453986486</v>
      </c>
      <c r="P86" s="48">
        <v>861359.46009200008</v>
      </c>
      <c r="Q86" s="48">
        <v>182313.38825729679</v>
      </c>
      <c r="R86" s="48">
        <v>655325.52118156222</v>
      </c>
      <c r="S86" s="65">
        <f t="shared" si="56"/>
        <v>33.027462688362448</v>
      </c>
      <c r="T86" s="65">
        <f t="shared" si="57"/>
        <v>31.439938206428394</v>
      </c>
    </row>
    <row r="87" spans="1:20" ht="46.5" x14ac:dyDescent="0.35">
      <c r="A87" s="49" t="s">
        <v>77</v>
      </c>
      <c r="B87" s="46">
        <v>2699.2368812881782</v>
      </c>
      <c r="C87" s="46">
        <v>9634.8490000000002</v>
      </c>
      <c r="D87" s="46">
        <v>2349.2931462396482</v>
      </c>
      <c r="E87" s="46">
        <v>8374.1538</v>
      </c>
      <c r="F87" s="46">
        <v>2155.0720644294847</v>
      </c>
      <c r="G87" s="46">
        <v>7734.1339858466226</v>
      </c>
      <c r="H87" s="65">
        <f t="shared" si="39"/>
        <v>14.895703229231344</v>
      </c>
      <c r="I87" s="65">
        <f t="shared" si="40"/>
        <v>15.054598113543122</v>
      </c>
      <c r="J87" s="65">
        <f t="shared" si="41"/>
        <v>25.250423215093321</v>
      </c>
      <c r="K87" s="65">
        <f t="shared" si="42"/>
        <v>24.575667005920309</v>
      </c>
      <c r="N87" s="49" t="s">
        <v>77</v>
      </c>
      <c r="O87" s="46">
        <v>20793.691291992145</v>
      </c>
      <c r="P87" s="46">
        <v>73850.960800000001</v>
      </c>
      <c r="Q87" s="46">
        <v>15507.570124595459</v>
      </c>
      <c r="R87" s="46">
        <v>55741.964818392356</v>
      </c>
      <c r="S87" s="65">
        <f t="shared" si="56"/>
        <v>34.087359431073878</v>
      </c>
      <c r="T87" s="65">
        <f t="shared" si="57"/>
        <v>32.487186342653786</v>
      </c>
    </row>
    <row r="88" spans="1:20" ht="46.5" x14ac:dyDescent="0.35">
      <c r="A88" s="49" t="s">
        <v>96</v>
      </c>
      <c r="B88" s="46">
        <v>112.5699995038388</v>
      </c>
      <c r="C88" s="46">
        <v>401.81540000000001</v>
      </c>
      <c r="D88" s="46">
        <v>213.04002766849601</v>
      </c>
      <c r="E88" s="46">
        <v>759.39010000000007</v>
      </c>
      <c r="F88" s="46">
        <v>71.979933969888563</v>
      </c>
      <c r="G88" s="46">
        <v>258.32196649205213</v>
      </c>
      <c r="H88" s="65">
        <f t="shared" si="39"/>
        <v>-47.16016481231172</v>
      </c>
      <c r="I88" s="65">
        <f t="shared" si="40"/>
        <v>-47.087090021321067</v>
      </c>
      <c r="J88" s="65">
        <f t="shared" si="41"/>
        <v>56.390806847544951</v>
      </c>
      <c r="K88" s="65">
        <f t="shared" si="42"/>
        <v>55.548289391162882</v>
      </c>
      <c r="N88" s="49" t="s">
        <v>96</v>
      </c>
      <c r="O88" s="46">
        <v>704.75545046163245</v>
      </c>
      <c r="P88" s="46">
        <v>2503.0124000000001</v>
      </c>
      <c r="Q88" s="46">
        <v>244.41611314979633</v>
      </c>
      <c r="R88" s="46">
        <v>878.55378184849974</v>
      </c>
      <c r="S88" s="65">
        <f t="shared" si="56"/>
        <v>188.3424670245476</v>
      </c>
      <c r="T88" s="65">
        <f t="shared" si="57"/>
        <v>184.90144277036723</v>
      </c>
    </row>
    <row r="89" spans="1:20" x14ac:dyDescent="0.35">
      <c r="A89" s="49" t="s">
        <v>78</v>
      </c>
      <c r="B89" s="46">
        <v>1.4080796169242</v>
      </c>
      <c r="C89" s="46">
        <v>5.0261000000000005</v>
      </c>
      <c r="D89" s="46">
        <v>0.39023247535999994</v>
      </c>
      <c r="E89" s="46">
        <v>1.391</v>
      </c>
      <c r="F89" s="46">
        <v>1.7445172338733357</v>
      </c>
      <c r="G89" s="46">
        <v>6.2607326456002994</v>
      </c>
      <c r="H89" s="65">
        <f t="shared" si="39"/>
        <v>260.83096764952961</v>
      </c>
      <c r="I89" s="65">
        <f t="shared" si="40"/>
        <v>261.32997843278218</v>
      </c>
      <c r="J89" s="65">
        <f t="shared" si="41"/>
        <v>-19.2854281067861</v>
      </c>
      <c r="K89" s="65">
        <f t="shared" si="42"/>
        <v>-19.720258242746254</v>
      </c>
      <c r="N89" s="49" t="s">
        <v>78</v>
      </c>
      <c r="O89" s="46">
        <v>7.5515453526822451</v>
      </c>
      <c r="P89" s="46">
        <v>26.820100000000004</v>
      </c>
      <c r="Q89" s="46">
        <v>13.941890673475138</v>
      </c>
      <c r="R89" s="46">
        <v>50.114129626932566</v>
      </c>
      <c r="S89" s="65">
        <f t="shared" si="56"/>
        <v>-45.835571878000124</v>
      </c>
      <c r="T89" s="65">
        <f t="shared" si="57"/>
        <v>-46.481959879063282</v>
      </c>
    </row>
    <row r="90" spans="1:20" x14ac:dyDescent="0.35">
      <c r="A90" s="49" t="s">
        <v>97</v>
      </c>
      <c r="B90" s="46">
        <v>1103.6364763979257</v>
      </c>
      <c r="C90" s="46">
        <v>3939.3988999999997</v>
      </c>
      <c r="D90" s="46">
        <v>1092.6772738041441</v>
      </c>
      <c r="E90" s="46">
        <v>3894.8939</v>
      </c>
      <c r="F90" s="46">
        <v>794.84993121864636</v>
      </c>
      <c r="G90" s="46">
        <v>2852.5616234153231</v>
      </c>
      <c r="H90" s="65">
        <f t="shared" si="39"/>
        <v>1.0029679262594442</v>
      </c>
      <c r="I90" s="65">
        <f t="shared" si="40"/>
        <v>1.1426498678179513</v>
      </c>
      <c r="J90" s="65">
        <f t="shared" si="41"/>
        <v>38.848408114705961</v>
      </c>
      <c r="K90" s="65">
        <f t="shared" si="42"/>
        <v>38.100396067287221</v>
      </c>
      <c r="N90" s="49" t="s">
        <v>97</v>
      </c>
      <c r="O90" s="46">
        <v>5882.1824089623642</v>
      </c>
      <c r="P90" s="46">
        <v>20891.1836</v>
      </c>
      <c r="Q90" s="46">
        <v>4128.5881325550563</v>
      </c>
      <c r="R90" s="46">
        <v>14840.21110886446</v>
      </c>
      <c r="S90" s="65">
        <f t="shared" si="56"/>
        <v>42.474430001378266</v>
      </c>
      <c r="T90" s="65">
        <f t="shared" si="57"/>
        <v>40.774167205216713</v>
      </c>
    </row>
    <row r="91" spans="1:20" x14ac:dyDescent="0.35">
      <c r="A91" s="49" t="s">
        <v>106</v>
      </c>
      <c r="B91" s="46">
        <v>14322.511955655005</v>
      </c>
      <c r="C91" s="46">
        <v>51123.797599999489</v>
      </c>
      <c r="D91" s="46">
        <v>15503.866082758706</v>
      </c>
      <c r="E91" s="46">
        <v>55264.17990000001</v>
      </c>
      <c r="F91" s="46">
        <v>4694.1227022160756</v>
      </c>
      <c r="G91" s="46">
        <v>16846.292300000001</v>
      </c>
      <c r="H91" s="65">
        <f t="shared" si="39"/>
        <v>-7.6197389786373435</v>
      </c>
      <c r="I91" s="65">
        <f t="shared" si="40"/>
        <v>-7.4919817999516169</v>
      </c>
      <c r="J91" s="65">
        <f t="shared" si="41"/>
        <v>205.115840898096</v>
      </c>
      <c r="K91" s="65">
        <f t="shared" si="42"/>
        <v>203.47210347287808</v>
      </c>
      <c r="N91" s="49" t="s">
        <v>106</v>
      </c>
      <c r="O91" s="46">
        <v>84027.999298502677</v>
      </c>
      <c r="P91" s="46">
        <v>298434.19309999887</v>
      </c>
      <c r="Q91" s="46">
        <v>25998.758626969069</v>
      </c>
      <c r="R91" s="46">
        <v>93452.544599999994</v>
      </c>
      <c r="S91" s="65">
        <f t="shared" ref="S91" si="64">IFERROR(O91/Q91*100-100,"0.00")</f>
        <v>223.20004391032205</v>
      </c>
      <c r="T91" s="65">
        <f t="shared" ref="T91" si="65">IFERROR(P91/R91*100-100,"0.00")</f>
        <v>219.34303595195939</v>
      </c>
    </row>
    <row r="92" spans="1:20" ht="31" x14ac:dyDescent="0.35">
      <c r="A92" s="49" t="s">
        <v>107</v>
      </c>
      <c r="B92" s="46">
        <v>20956.046286072447</v>
      </c>
      <c r="C92" s="46">
        <v>74802.009043000522</v>
      </c>
      <c r="D92" s="46">
        <v>20077.68547042783</v>
      </c>
      <c r="E92" s="46">
        <v>71567.750642999978</v>
      </c>
      <c r="F92" s="46">
        <v>20694.752605733578</v>
      </c>
      <c r="G92" s="46">
        <v>74269.437249219714</v>
      </c>
      <c r="H92" s="65">
        <f t="shared" si="39"/>
        <v>4.3748111152470415</v>
      </c>
      <c r="I92" s="65">
        <f t="shared" si="40"/>
        <v>4.5191561435735679</v>
      </c>
      <c r="J92" s="65">
        <f t="shared" si="41"/>
        <v>1.262608378640266</v>
      </c>
      <c r="K92" s="65">
        <f t="shared" si="42"/>
        <v>0.71708069093577365</v>
      </c>
      <c r="N92" s="49" t="s">
        <v>107</v>
      </c>
      <c r="O92" s="46">
        <v>131110.69454459331</v>
      </c>
      <c r="P92" s="46">
        <v>465653.29009200109</v>
      </c>
      <c r="Q92" s="46">
        <v>136420.11336935393</v>
      </c>
      <c r="R92" s="46">
        <v>490362.13274282997</v>
      </c>
      <c r="S92" s="65">
        <f t="shared" ref="S92:S101" si="66">IFERROR(O92/Q92*100-100,"0.00")</f>
        <v>-3.8919618915617633</v>
      </c>
      <c r="T92" s="65">
        <f t="shared" ref="T92:T101" si="67">IFERROR(P92/R92*100-100,"0.00")</f>
        <v>-5.0388969704125657</v>
      </c>
    </row>
    <row r="93" spans="1:20" ht="35.5" x14ac:dyDescent="0.4">
      <c r="A93" s="43" t="s">
        <v>79</v>
      </c>
      <c r="B93" s="44">
        <f t="shared" ref="B93:G93" si="68">B94+B97</f>
        <v>4106.8833057862221</v>
      </c>
      <c r="C93" s="44">
        <f t="shared" si="68"/>
        <v>14659.402731999999</v>
      </c>
      <c r="D93" s="44">
        <f t="shared" si="68"/>
        <v>1203.4818724543507</v>
      </c>
      <c r="E93" s="44">
        <f t="shared" si="68"/>
        <v>4289.8615319999999</v>
      </c>
      <c r="F93" s="44">
        <f t="shared" si="68"/>
        <v>665.73932077080622</v>
      </c>
      <c r="G93" s="44">
        <f t="shared" si="68"/>
        <v>2389.2087839999999</v>
      </c>
      <c r="H93" s="65">
        <f t="shared" si="39"/>
        <v>241.25011766157701</v>
      </c>
      <c r="I93" s="65">
        <f t="shared" si="40"/>
        <v>241.72204913023285</v>
      </c>
      <c r="J93" s="65">
        <f t="shared" si="41"/>
        <v>516.89060232031818</v>
      </c>
      <c r="K93" s="65">
        <f t="shared" si="42"/>
        <v>513.56725415421045</v>
      </c>
      <c r="L93" s="44"/>
      <c r="M93" s="44"/>
      <c r="N93" s="43" t="s">
        <v>79</v>
      </c>
      <c r="O93" s="44">
        <f t="shared" ref="O93:R93" si="69">O94+O97</f>
        <v>14176.811395190325</v>
      </c>
      <c r="P93" s="44">
        <f t="shared" si="69"/>
        <v>50350.422535049991</v>
      </c>
      <c r="Q93" s="44">
        <f t="shared" si="69"/>
        <v>4625.8037499725096</v>
      </c>
      <c r="R93" s="44">
        <f t="shared" si="69"/>
        <v>16627.452774099998</v>
      </c>
      <c r="S93" s="65">
        <f t="shared" si="66"/>
        <v>206.4723918578382</v>
      </c>
      <c r="T93" s="65">
        <f t="shared" si="67"/>
        <v>202.81500852300769</v>
      </c>
    </row>
    <row r="94" spans="1:20" ht="31" x14ac:dyDescent="0.35">
      <c r="A94" s="47" t="s">
        <v>80</v>
      </c>
      <c r="B94" s="48">
        <f t="shared" ref="B94:G94" si="70">SUM(B95:B96)</f>
        <v>297.6467931395801</v>
      </c>
      <c r="C94" s="48">
        <f t="shared" si="70"/>
        <v>1062.441732</v>
      </c>
      <c r="D94" s="48">
        <f t="shared" si="70"/>
        <v>429.62124869009472</v>
      </c>
      <c r="E94" s="48">
        <f t="shared" si="70"/>
        <v>1531.402932</v>
      </c>
      <c r="F94" s="48">
        <f t="shared" si="70"/>
        <v>298.7034967975199</v>
      </c>
      <c r="G94" s="48">
        <f t="shared" si="70"/>
        <v>1071.9886839999999</v>
      </c>
      <c r="H94" s="65">
        <f t="shared" si="39"/>
        <v>-30.718791482707545</v>
      </c>
      <c r="I94" s="65">
        <f t="shared" si="40"/>
        <v>-30.622979112854409</v>
      </c>
      <c r="J94" s="65">
        <f t="shared" si="41"/>
        <v>-0.35376340393366945</v>
      </c>
      <c r="K94" s="65">
        <f t="shared" si="42"/>
        <v>-0.89058328156754385</v>
      </c>
      <c r="L94" s="48"/>
      <c r="M94" s="48"/>
      <c r="N94" s="47" t="s">
        <v>80</v>
      </c>
      <c r="O94" s="48">
        <f t="shared" ref="O94:R94" si="71">SUM(O95:O96)</f>
        <v>3803.9441390131906</v>
      </c>
      <c r="P94" s="48">
        <f t="shared" si="71"/>
        <v>13510.103884433442</v>
      </c>
      <c r="Q94" s="48">
        <f t="shared" si="71"/>
        <v>2775.4069342819157</v>
      </c>
      <c r="R94" s="48">
        <f t="shared" si="71"/>
        <v>9976.2009421511793</v>
      </c>
      <c r="S94" s="65">
        <f t="shared" si="66"/>
        <v>37.058969336235009</v>
      </c>
      <c r="T94" s="65">
        <f t="shared" si="67"/>
        <v>35.423333619423289</v>
      </c>
    </row>
    <row r="95" spans="1:20" x14ac:dyDescent="0.35">
      <c r="A95" s="49" t="s">
        <v>81</v>
      </c>
      <c r="B95" s="46">
        <v>250.18084920319481</v>
      </c>
      <c r="C95" s="46">
        <v>893.01340000000005</v>
      </c>
      <c r="D95" s="46">
        <v>357.93696474804801</v>
      </c>
      <c r="E95" s="46">
        <v>1275.8813</v>
      </c>
      <c r="F95" s="46">
        <v>240.90178611894481</v>
      </c>
      <c r="G95" s="46">
        <v>864.54959999999994</v>
      </c>
      <c r="H95" s="65">
        <f t="shared" si="39"/>
        <v>-30.104774347824844</v>
      </c>
      <c r="I95" s="65">
        <f t="shared" si="40"/>
        <v>-30.008112823661577</v>
      </c>
      <c r="J95" s="65">
        <f t="shared" si="41"/>
        <v>3.8518033567706595</v>
      </c>
      <c r="K95" s="65">
        <f t="shared" si="42"/>
        <v>3.2923270105035272</v>
      </c>
      <c r="N95" s="49" t="s">
        <v>81</v>
      </c>
      <c r="O95" s="46">
        <v>2568.8647020408348</v>
      </c>
      <c r="P95" s="46">
        <v>9123.5905999999995</v>
      </c>
      <c r="Q95" s="46">
        <v>2008.3924276648997</v>
      </c>
      <c r="R95" s="46">
        <v>7219.1671000000006</v>
      </c>
      <c r="S95" s="65">
        <f t="shared" si="66"/>
        <v>27.906512027013576</v>
      </c>
      <c r="T95" s="65">
        <f t="shared" si="67"/>
        <v>26.380099997962361</v>
      </c>
    </row>
    <row r="96" spans="1:20" x14ac:dyDescent="0.35">
      <c r="A96" s="49" t="s">
        <v>82</v>
      </c>
      <c r="B96" s="46">
        <v>47.465943936385294</v>
      </c>
      <c r="C96" s="46">
        <v>169.42833199999995</v>
      </c>
      <c r="D96" s="46">
        <v>71.684283942046704</v>
      </c>
      <c r="E96" s="46">
        <v>255.52163199999995</v>
      </c>
      <c r="F96" s="46">
        <v>57.801710678575098</v>
      </c>
      <c r="G96" s="46">
        <v>207.43908399999998</v>
      </c>
      <c r="H96" s="65">
        <f t="shared" si="39"/>
        <v>-33.784727521643063</v>
      </c>
      <c r="I96" s="65">
        <f t="shared" si="40"/>
        <v>-33.693155184606837</v>
      </c>
      <c r="J96" s="65">
        <f t="shared" si="41"/>
        <v>-17.881420153228916</v>
      </c>
      <c r="K96" s="65">
        <f t="shared" si="42"/>
        <v>-18.323814040752325</v>
      </c>
      <c r="N96" s="49" t="s">
        <v>82</v>
      </c>
      <c r="O96" s="46">
        <v>1235.079436972356</v>
      </c>
      <c r="P96" s="46">
        <v>4386.5132844334421</v>
      </c>
      <c r="Q96" s="46">
        <v>767.01450661701585</v>
      </c>
      <c r="R96" s="46">
        <v>2757.0338421511797</v>
      </c>
      <c r="S96" s="65">
        <f t="shared" si="66"/>
        <v>61.024260469307308</v>
      </c>
      <c r="T96" s="65">
        <f t="shared" si="67"/>
        <v>59.10262751837891</v>
      </c>
    </row>
    <row r="97" spans="1:20" ht="31" x14ac:dyDescent="0.35">
      <c r="A97" s="47" t="s">
        <v>83</v>
      </c>
      <c r="B97" s="48">
        <v>3809.236512646642</v>
      </c>
      <c r="C97" s="48">
        <v>13596.960999999999</v>
      </c>
      <c r="D97" s="48">
        <v>773.86062376425593</v>
      </c>
      <c r="E97" s="48">
        <v>2758.4585999999999</v>
      </c>
      <c r="F97" s="48">
        <v>367.03582397328631</v>
      </c>
      <c r="G97" s="48">
        <v>1317.2201</v>
      </c>
      <c r="H97" s="65">
        <f t="shared" si="39"/>
        <v>392.23805885322622</v>
      </c>
      <c r="I97" s="65">
        <f t="shared" si="40"/>
        <v>392.9187989263279</v>
      </c>
      <c r="J97" s="65">
        <f t="shared" si="41"/>
        <v>937.83779779596853</v>
      </c>
      <c r="K97" s="65">
        <f t="shared" si="42"/>
        <v>932.24669893816531</v>
      </c>
      <c r="N97" s="47" t="s">
        <v>83</v>
      </c>
      <c r="O97" s="48">
        <v>10372.867256177135</v>
      </c>
      <c r="P97" s="48">
        <v>36840.318650616551</v>
      </c>
      <c r="Q97" s="48">
        <v>1850.3968156905937</v>
      </c>
      <c r="R97" s="48">
        <v>6651.251831948819</v>
      </c>
      <c r="S97" s="65">
        <f t="shared" si="66"/>
        <v>460.57528678278868</v>
      </c>
      <c r="T97" s="65">
        <f t="shared" si="67"/>
        <v>453.88548774618152</v>
      </c>
    </row>
    <row r="98" spans="1:20" ht="18" x14ac:dyDescent="0.4">
      <c r="A98" s="43" t="s">
        <v>84</v>
      </c>
      <c r="B98" s="44">
        <f t="shared" ref="B98:G98" si="72">SUM(B99+B100+B101)</f>
        <v>23246.933138002427</v>
      </c>
      <c r="C98" s="44">
        <f t="shared" si="72"/>
        <v>82979.264269261708</v>
      </c>
      <c r="D98" s="44">
        <f t="shared" si="72"/>
        <v>24832.99382517083</v>
      </c>
      <c r="E98" s="44">
        <f t="shared" si="72"/>
        <v>88518.246409261686</v>
      </c>
      <c r="F98" s="44">
        <f t="shared" si="72"/>
        <v>13380.507285690432</v>
      </c>
      <c r="G98" s="44">
        <f t="shared" si="72"/>
        <v>48020.035085705073</v>
      </c>
      <c r="H98" s="65">
        <f t="shared" si="39"/>
        <v>-6.3869088774981577</v>
      </c>
      <c r="I98" s="65">
        <f t="shared" si="40"/>
        <v>-6.2574467578025121</v>
      </c>
      <c r="J98" s="65">
        <f t="shared" si="41"/>
        <v>73.737307873696864</v>
      </c>
      <c r="K98" s="65">
        <f t="shared" si="42"/>
        <v>72.801340359627375</v>
      </c>
      <c r="L98" s="44"/>
      <c r="M98" s="44"/>
      <c r="N98" s="43" t="s">
        <v>84</v>
      </c>
      <c r="O98" s="44">
        <f t="shared" ref="O98:R98" si="73">SUM(O99+O100+O101)</f>
        <v>145692.67215146477</v>
      </c>
      <c r="P98" s="44">
        <f t="shared" si="73"/>
        <v>517442.70263590384</v>
      </c>
      <c r="Q98" s="44">
        <f t="shared" si="73"/>
        <v>143034.40194420109</v>
      </c>
      <c r="R98" s="44">
        <f t="shared" si="73"/>
        <v>514137.19473355846</v>
      </c>
      <c r="S98" s="65">
        <f t="shared" si="66"/>
        <v>1.8584831139439473</v>
      </c>
      <c r="T98" s="65">
        <f t="shared" si="67"/>
        <v>0.64292331622854704</v>
      </c>
    </row>
    <row r="99" spans="1:20" x14ac:dyDescent="0.35">
      <c r="A99" s="45" t="s">
        <v>85</v>
      </c>
      <c r="B99" s="46">
        <v>2477.1069999953979</v>
      </c>
      <c r="C99" s="46">
        <v>8841.9627292617006</v>
      </c>
      <c r="D99" s="46">
        <v>1994.0783627978733</v>
      </c>
      <c r="E99" s="46">
        <v>7107.9758292616998</v>
      </c>
      <c r="F99" s="46">
        <v>2273.4095481518161</v>
      </c>
      <c r="G99" s="46">
        <v>8158.8241712761055</v>
      </c>
      <c r="H99" s="65">
        <f t="shared" si="39"/>
        <v>24.223152219544247</v>
      </c>
      <c r="I99" s="65">
        <f t="shared" si="40"/>
        <v>24.394946489007822</v>
      </c>
      <c r="J99" s="65">
        <f t="shared" si="41"/>
        <v>8.95999807906054</v>
      </c>
      <c r="K99" s="65">
        <f t="shared" si="42"/>
        <v>8.3730025754280604</v>
      </c>
      <c r="N99" s="45" t="s">
        <v>85</v>
      </c>
      <c r="O99" s="46">
        <v>18603.730034512519</v>
      </c>
      <c r="P99" s="46">
        <v>66073.085255510669</v>
      </c>
      <c r="Q99" s="46">
        <v>25476.920315717554</v>
      </c>
      <c r="R99" s="46">
        <v>91576.796655417987</v>
      </c>
      <c r="S99" s="65">
        <f t="shared" si="66"/>
        <v>-26.978104873078934</v>
      </c>
      <c r="T99" s="65">
        <f t="shared" si="67"/>
        <v>-27.849534304930756</v>
      </c>
    </row>
    <row r="100" spans="1:20" x14ac:dyDescent="0.35">
      <c r="A100" s="45" t="s">
        <v>86</v>
      </c>
      <c r="B100" s="46">
        <v>234.07162947326398</v>
      </c>
      <c r="C100" s="46">
        <v>835.51199999999994</v>
      </c>
      <c r="D100" s="46">
        <v>3185.747210543766</v>
      </c>
      <c r="E100" s="46">
        <v>11355.72934</v>
      </c>
      <c r="F100" s="46">
        <v>23.167777485269134</v>
      </c>
      <c r="G100" s="46">
        <v>83.144641974089851</v>
      </c>
      <c r="H100" s="65">
        <f t="shared" si="39"/>
        <v>-92.652535998507204</v>
      </c>
      <c r="I100" s="65">
        <f t="shared" si="40"/>
        <v>-92.642374831381815</v>
      </c>
      <c r="J100" s="65">
        <f t="shared" si="41"/>
        <v>910.33268997034668</v>
      </c>
      <c r="K100" s="65">
        <f t="shared" si="42"/>
        <v>904.88976819500704</v>
      </c>
      <c r="N100" s="45" t="s">
        <v>86</v>
      </c>
      <c r="O100" s="46">
        <v>9321.6667496563205</v>
      </c>
      <c r="P100" s="46">
        <v>33106.870543213619</v>
      </c>
      <c r="Q100" s="46">
        <v>15821.139408285955</v>
      </c>
      <c r="R100" s="46">
        <v>56869.089689611341</v>
      </c>
      <c r="S100" s="65">
        <f t="shared" si="66"/>
        <v>-41.080939184605668</v>
      </c>
      <c r="T100" s="65">
        <f t="shared" si="67"/>
        <v>-41.784068069474522</v>
      </c>
    </row>
    <row r="101" spans="1:20" x14ac:dyDescent="0.35">
      <c r="A101" s="59" t="s">
        <v>87</v>
      </c>
      <c r="B101" s="73">
        <v>20535.754508533766</v>
      </c>
      <c r="C101" s="60">
        <v>73301.789540000012</v>
      </c>
      <c r="D101" s="60">
        <v>19653.168251829189</v>
      </c>
      <c r="E101" s="60">
        <v>70054.541239999991</v>
      </c>
      <c r="F101" s="60">
        <v>11083.929960053347</v>
      </c>
      <c r="G101" s="60">
        <v>39778.066272454875</v>
      </c>
      <c r="H101" s="66">
        <f t="shared" si="39"/>
        <v>4.4908090410431925</v>
      </c>
      <c r="I101" s="66">
        <f t="shared" si="40"/>
        <v>4.6353144885715096</v>
      </c>
      <c r="J101" s="66">
        <f t="shared" si="41"/>
        <v>85.275029547686955</v>
      </c>
      <c r="K101" s="66">
        <f t="shared" si="42"/>
        <v>84.276905362690599</v>
      </c>
      <c r="N101" s="59" t="s">
        <v>87</v>
      </c>
      <c r="O101" s="73">
        <v>117767.27536729592</v>
      </c>
      <c r="P101" s="60">
        <v>418262.74683717958</v>
      </c>
      <c r="Q101" s="60">
        <v>101736.34222019759</v>
      </c>
      <c r="R101" s="60">
        <v>365691.30838852911</v>
      </c>
      <c r="S101" s="66">
        <f t="shared" si="66"/>
        <v>15.757331939850033</v>
      </c>
      <c r="T101" s="66">
        <f t="shared" si="67"/>
        <v>14.375905919206559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J102" s="16" t="s">
        <v>127</v>
      </c>
      <c r="K102" s="56"/>
      <c r="N102" s="56" t="s">
        <v>88</v>
      </c>
      <c r="O102" s="56"/>
      <c r="P102" s="56"/>
      <c r="Q102" s="56"/>
      <c r="R102" s="56"/>
      <c r="S102" s="56"/>
      <c r="T102" s="16" t="s">
        <v>130</v>
      </c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25"/>
      <c r="B104" s="93" t="s">
        <v>90</v>
      </c>
      <c r="C104" s="93"/>
      <c r="D104" s="93"/>
      <c r="E104" s="93"/>
      <c r="F104" s="93"/>
      <c r="G104" s="93"/>
      <c r="H104" s="26"/>
      <c r="I104" s="27" t="s">
        <v>9</v>
      </c>
      <c r="J104" s="28"/>
      <c r="K104" s="28"/>
      <c r="N104" s="25"/>
      <c r="O104" s="93" t="s">
        <v>90</v>
      </c>
      <c r="P104" s="93"/>
      <c r="Q104" s="93"/>
      <c r="R104" s="93"/>
      <c r="S104" s="26"/>
      <c r="T104" s="27" t="s">
        <v>9</v>
      </c>
    </row>
    <row r="105" spans="1:20" x14ac:dyDescent="0.35">
      <c r="A105" s="28"/>
      <c r="B105" s="29"/>
      <c r="C105" s="29"/>
      <c r="D105" s="29"/>
      <c r="E105" s="29"/>
      <c r="F105" s="29"/>
      <c r="G105" s="29"/>
      <c r="H105" s="30"/>
      <c r="I105" s="28" t="s">
        <v>8</v>
      </c>
      <c r="J105" s="31"/>
      <c r="K105" s="31"/>
      <c r="N105" s="28"/>
      <c r="O105" s="29"/>
      <c r="P105" s="29"/>
      <c r="Q105" s="29"/>
      <c r="R105" s="29"/>
      <c r="S105" s="30"/>
      <c r="T105" s="28" t="s">
        <v>8</v>
      </c>
    </row>
    <row r="106" spans="1:20" x14ac:dyDescent="0.35">
      <c r="A106" s="32"/>
      <c r="B106" s="77"/>
      <c r="C106" s="78"/>
      <c r="D106" s="89"/>
      <c r="E106" s="89"/>
      <c r="F106" s="77"/>
      <c r="G106" s="78"/>
      <c r="H106" s="77" t="s">
        <v>113</v>
      </c>
      <c r="I106" s="90"/>
      <c r="J106" s="90"/>
      <c r="K106" s="90"/>
      <c r="N106" s="32"/>
      <c r="O106" s="77"/>
      <c r="P106" s="78"/>
      <c r="Q106" s="89"/>
      <c r="R106" s="89"/>
      <c r="S106" s="77" t="s">
        <v>116</v>
      </c>
      <c r="T106" s="90"/>
    </row>
    <row r="107" spans="1:20" x14ac:dyDescent="0.35">
      <c r="A107" s="33"/>
      <c r="B107" s="89" t="s">
        <v>111</v>
      </c>
      <c r="C107" s="89"/>
      <c r="D107" s="79" t="s">
        <v>110</v>
      </c>
      <c r="E107" s="80"/>
      <c r="F107" s="89" t="s">
        <v>112</v>
      </c>
      <c r="G107" s="89"/>
      <c r="H107" s="91" t="s">
        <v>3</v>
      </c>
      <c r="I107" s="92"/>
      <c r="J107" s="92"/>
      <c r="K107" s="92"/>
      <c r="N107" s="33"/>
      <c r="O107" s="79" t="s">
        <v>114</v>
      </c>
      <c r="P107" s="80"/>
      <c r="Q107" s="79" t="s">
        <v>115</v>
      </c>
      <c r="R107" s="80"/>
      <c r="S107" s="91" t="s">
        <v>3</v>
      </c>
      <c r="T107" s="92"/>
    </row>
    <row r="108" spans="1:20" x14ac:dyDescent="0.35">
      <c r="A108" s="34" t="s">
        <v>0</v>
      </c>
      <c r="B108" s="35"/>
      <c r="C108" s="29"/>
      <c r="D108" s="35"/>
      <c r="E108" s="36"/>
      <c r="F108" s="35"/>
      <c r="G108" s="36"/>
      <c r="H108" s="91" t="s">
        <v>109</v>
      </c>
      <c r="I108" s="92"/>
      <c r="J108" s="94" t="s">
        <v>112</v>
      </c>
      <c r="K108" s="95"/>
      <c r="N108" s="34" t="s">
        <v>0</v>
      </c>
      <c r="O108" s="81"/>
      <c r="P108" s="82"/>
      <c r="Q108" s="81"/>
      <c r="R108" s="82"/>
      <c r="S108" s="94" t="s">
        <v>117</v>
      </c>
      <c r="T108" s="95"/>
    </row>
    <row r="109" spans="1:20" x14ac:dyDescent="0.35">
      <c r="A109" s="33"/>
      <c r="B109" s="37" t="s">
        <v>1</v>
      </c>
      <c r="C109" s="38" t="s">
        <v>2</v>
      </c>
      <c r="D109" s="37" t="s">
        <v>1</v>
      </c>
      <c r="E109" s="39" t="s">
        <v>2</v>
      </c>
      <c r="F109" s="37" t="s">
        <v>1</v>
      </c>
      <c r="G109" s="39" t="s">
        <v>2</v>
      </c>
      <c r="H109" s="40" t="s">
        <v>1</v>
      </c>
      <c r="I109" s="40" t="s">
        <v>2</v>
      </c>
      <c r="J109" s="40" t="s">
        <v>1</v>
      </c>
      <c r="K109" s="40" t="s">
        <v>2</v>
      </c>
      <c r="N109" s="33"/>
      <c r="O109" s="37" t="s">
        <v>1</v>
      </c>
      <c r="P109" s="38" t="s">
        <v>2</v>
      </c>
      <c r="Q109" s="37" t="s">
        <v>1</v>
      </c>
      <c r="R109" s="39" t="s">
        <v>2</v>
      </c>
      <c r="S109" s="40" t="s">
        <v>1</v>
      </c>
      <c r="T109" s="40" t="s">
        <v>2</v>
      </c>
    </row>
    <row r="110" spans="1:20" ht="20" x14ac:dyDescent="0.4">
      <c r="A110" s="41" t="s">
        <v>91</v>
      </c>
      <c r="B110" s="42">
        <f t="shared" ref="B110:G110" si="74">B111+B114+B115+B135+B145+B148+B163+B166+B167+B181+B196+B201</f>
        <v>333354.39689031278</v>
      </c>
      <c r="C110" s="42">
        <f t="shared" si="74"/>
        <v>1189899.0043406014</v>
      </c>
      <c r="D110" s="42">
        <f t="shared" si="74"/>
        <v>378352.17923962028</v>
      </c>
      <c r="E110" s="42">
        <f t="shared" si="74"/>
        <v>1348652.1869734114</v>
      </c>
      <c r="F110" s="42">
        <f t="shared" si="74"/>
        <v>268916.34090218431</v>
      </c>
      <c r="G110" s="42">
        <f t="shared" si="74"/>
        <v>965088.38189209125</v>
      </c>
      <c r="H110" s="65">
        <f t="shared" ref="H110:H155" si="75">IFERROR(B110/D110*100-100,"0.00")</f>
        <v>-11.893094534235317</v>
      </c>
      <c r="I110" s="65">
        <f t="shared" ref="I110:I155" si="76">IFERROR(C110/E110*100-100,"0.00")</f>
        <v>-11.771247187837005</v>
      </c>
      <c r="J110" s="65">
        <f t="shared" ref="J110:J155" si="77">IFERROR(B110/F110*100-100,"0.00")</f>
        <v>23.962119881575788</v>
      </c>
      <c r="K110" s="65">
        <f t="shared" ref="K110:K155" si="78">IFERROR(C110/G110*100-100,"0.00")</f>
        <v>23.294304093451075</v>
      </c>
      <c r="L110" s="42"/>
      <c r="M110" s="42"/>
      <c r="N110" s="41" t="s">
        <v>91</v>
      </c>
      <c r="O110" s="42">
        <f t="shared" ref="O110:R110" si="79">O111+O114+O115+O135+O145+O148+O163+O166+O167+O181+O196+O201</f>
        <v>2177659.6062269318</v>
      </c>
      <c r="P110" s="42">
        <f t="shared" si="79"/>
        <v>7734184.948544601</v>
      </c>
      <c r="Q110" s="42">
        <f t="shared" si="79"/>
        <v>1831795.1017255022</v>
      </c>
      <c r="R110" s="42">
        <f t="shared" si="79"/>
        <v>6584387.9662965601</v>
      </c>
      <c r="S110" s="65">
        <f t="shared" ref="S110:S128" si="80">IFERROR(O110/Q110*100-100,"0.00")</f>
        <v>18.881178586820909</v>
      </c>
      <c r="T110" s="65">
        <f t="shared" ref="T110:T128" si="81">IFERROR(P110/R110*100-100,"0.00")</f>
        <v>17.462473173414068</v>
      </c>
    </row>
    <row r="111" spans="1:20" ht="35.5" x14ac:dyDescent="0.4">
      <c r="A111" s="43" t="s">
        <v>14</v>
      </c>
      <c r="B111" s="44">
        <f t="shared" ref="B111:G111" si="82">SUM(B112:B113)</f>
        <v>0</v>
      </c>
      <c r="C111" s="44">
        <f t="shared" si="82"/>
        <v>0</v>
      </c>
      <c r="D111" s="44">
        <f t="shared" si="82"/>
        <v>0</v>
      </c>
      <c r="E111" s="44">
        <f t="shared" si="82"/>
        <v>0</v>
      </c>
      <c r="F111" s="44">
        <f t="shared" si="82"/>
        <v>0</v>
      </c>
      <c r="G111" s="44">
        <f t="shared" si="82"/>
        <v>0</v>
      </c>
      <c r="H111" s="65" t="str">
        <f t="shared" si="75"/>
        <v>0.00</v>
      </c>
      <c r="I111" s="65" t="str">
        <f t="shared" si="76"/>
        <v>0.00</v>
      </c>
      <c r="J111" s="65" t="str">
        <f t="shared" si="77"/>
        <v>0.00</v>
      </c>
      <c r="K111" s="65" t="str">
        <f t="shared" si="78"/>
        <v>0.00</v>
      </c>
      <c r="L111" s="44"/>
      <c r="M111" s="44"/>
      <c r="N111" s="43" t="s">
        <v>14</v>
      </c>
      <c r="O111" s="44">
        <f t="shared" ref="O111:R111" si="83">SUM(O112:O113)</f>
        <v>0</v>
      </c>
      <c r="P111" s="44">
        <f t="shared" si="83"/>
        <v>0</v>
      </c>
      <c r="Q111" s="44">
        <f t="shared" si="83"/>
        <v>0</v>
      </c>
      <c r="R111" s="44">
        <f t="shared" si="83"/>
        <v>0</v>
      </c>
      <c r="S111" s="65" t="str">
        <f t="shared" si="80"/>
        <v>0.00</v>
      </c>
      <c r="T111" s="65" t="str">
        <f t="shared" si="81"/>
        <v>0.00</v>
      </c>
    </row>
    <row r="112" spans="1:20" ht="31" x14ac:dyDescent="0.35">
      <c r="A112" s="45" t="s">
        <v>15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65" t="str">
        <f t="shared" si="75"/>
        <v>0.00</v>
      </c>
      <c r="I112" s="65" t="str">
        <f t="shared" si="76"/>
        <v>0.00</v>
      </c>
      <c r="J112" s="65" t="str">
        <f t="shared" si="77"/>
        <v>0.00</v>
      </c>
      <c r="K112" s="65" t="str">
        <f t="shared" si="78"/>
        <v>0.00</v>
      </c>
      <c r="N112" s="45" t="s">
        <v>15</v>
      </c>
      <c r="O112" s="46">
        <v>0</v>
      </c>
      <c r="P112" s="46">
        <v>0</v>
      </c>
      <c r="Q112" s="46">
        <v>0</v>
      </c>
      <c r="R112" s="46">
        <v>0</v>
      </c>
      <c r="S112" s="65" t="str">
        <f t="shared" si="80"/>
        <v>0.00</v>
      </c>
      <c r="T112" s="65" t="str">
        <f t="shared" si="81"/>
        <v>0.00</v>
      </c>
    </row>
    <row r="113" spans="1:20" x14ac:dyDescent="0.35">
      <c r="A113" s="45" t="s">
        <v>16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65" t="str">
        <f t="shared" si="75"/>
        <v>0.00</v>
      </c>
      <c r="I113" s="65" t="str">
        <f t="shared" si="76"/>
        <v>0.00</v>
      </c>
      <c r="J113" s="65" t="str">
        <f t="shared" si="77"/>
        <v>0.00</v>
      </c>
      <c r="K113" s="65" t="str">
        <f t="shared" si="78"/>
        <v>0.00</v>
      </c>
      <c r="N113" s="45" t="s">
        <v>16</v>
      </c>
      <c r="O113" s="46">
        <v>0</v>
      </c>
      <c r="P113" s="46">
        <v>0</v>
      </c>
      <c r="Q113" s="46">
        <v>0</v>
      </c>
      <c r="R113" s="46">
        <v>0</v>
      </c>
      <c r="S113" s="65" t="str">
        <f t="shared" si="80"/>
        <v>0.00</v>
      </c>
      <c r="T113" s="65" t="str">
        <f t="shared" si="81"/>
        <v>0.00</v>
      </c>
    </row>
    <row r="114" spans="1:20" ht="35.5" x14ac:dyDescent="0.4">
      <c r="A114" s="43" t="s">
        <v>17</v>
      </c>
      <c r="B114" s="44">
        <v>1263.9425851839055</v>
      </c>
      <c r="C114" s="44">
        <v>4511.6069794900004</v>
      </c>
      <c r="D114" s="44">
        <v>1041.7918790484728</v>
      </c>
      <c r="E114" s="44">
        <v>3713.51077949</v>
      </c>
      <c r="F114" s="44">
        <v>2513.6271366518963</v>
      </c>
      <c r="G114" s="44">
        <v>9020.9183192545988</v>
      </c>
      <c r="H114" s="65">
        <f t="shared" si="75"/>
        <v>21.323904572795826</v>
      </c>
      <c r="I114" s="65">
        <f t="shared" si="76"/>
        <v>21.491689330968029</v>
      </c>
      <c r="J114" s="65">
        <f t="shared" si="77"/>
        <v>-49.716385268363503</v>
      </c>
      <c r="K114" s="65">
        <f t="shared" si="78"/>
        <v>-49.987276019778925</v>
      </c>
      <c r="N114" s="43" t="s">
        <v>17</v>
      </c>
      <c r="O114" s="44">
        <v>7875.4989823572796</v>
      </c>
      <c r="P114" s="44">
        <v>27970.655063562102</v>
      </c>
      <c r="Q114" s="44">
        <v>8314.9209025869532</v>
      </c>
      <c r="R114" s="44">
        <v>29887.985332054595</v>
      </c>
      <c r="S114" s="65">
        <f t="shared" si="80"/>
        <v>-5.2847396310524175</v>
      </c>
      <c r="T114" s="65">
        <f t="shared" si="81"/>
        <v>-6.415053564805433</v>
      </c>
    </row>
    <row r="115" spans="1:20" ht="18" x14ac:dyDescent="0.4">
      <c r="A115" s="43" t="s">
        <v>18</v>
      </c>
      <c r="B115" s="44">
        <f t="shared" ref="B115:G115" si="84">B116+B120+B124+B128+B132+B133+B134</f>
        <v>135025.52065030107</v>
      </c>
      <c r="C115" s="44">
        <f t="shared" si="84"/>
        <v>481969.74175574008</v>
      </c>
      <c r="D115" s="44">
        <f t="shared" si="84"/>
        <v>139586.65637722987</v>
      </c>
      <c r="E115" s="44">
        <f t="shared" si="84"/>
        <v>497562.48206048016</v>
      </c>
      <c r="F115" s="44">
        <f t="shared" si="84"/>
        <v>116203.69076723853</v>
      </c>
      <c r="G115" s="44">
        <f t="shared" si="84"/>
        <v>417032.41802340106</v>
      </c>
      <c r="H115" s="65">
        <f t="shared" si="75"/>
        <v>-3.2676015353519432</v>
      </c>
      <c r="I115" s="65">
        <f t="shared" si="76"/>
        <v>-3.1338255730553186</v>
      </c>
      <c r="J115" s="65">
        <f t="shared" si="77"/>
        <v>16.197273734414821</v>
      </c>
      <c r="K115" s="65">
        <f t="shared" si="78"/>
        <v>15.571289167427537</v>
      </c>
      <c r="L115" s="44"/>
      <c r="M115" s="44"/>
      <c r="N115" s="43" t="s">
        <v>18</v>
      </c>
      <c r="O115" s="44">
        <f t="shared" ref="O115:R115" si="85">O116+O120+O124+O128+O132+O133+O134</f>
        <v>885377.98607766384</v>
      </c>
      <c r="P115" s="44">
        <f t="shared" si="85"/>
        <v>3144512.1515382547</v>
      </c>
      <c r="Q115" s="44">
        <f t="shared" si="85"/>
        <v>786791.90331057261</v>
      </c>
      <c r="R115" s="44">
        <f t="shared" si="85"/>
        <v>2828123.6996745802</v>
      </c>
      <c r="S115" s="65">
        <f t="shared" si="80"/>
        <v>12.530134378896378</v>
      </c>
      <c r="T115" s="65">
        <f t="shared" si="81"/>
        <v>11.187221121200608</v>
      </c>
    </row>
    <row r="116" spans="1:20" x14ac:dyDescent="0.35">
      <c r="A116" s="47" t="s">
        <v>19</v>
      </c>
      <c r="B116" s="48">
        <f t="shared" ref="B116:G116" si="86">SUM(B117:B119)</f>
        <v>61455.696336109213</v>
      </c>
      <c r="C116" s="48">
        <f t="shared" si="86"/>
        <v>219364.3538634835</v>
      </c>
      <c r="D116" s="48">
        <f t="shared" si="86"/>
        <v>68860.081315033138</v>
      </c>
      <c r="E116" s="48">
        <f t="shared" si="86"/>
        <v>245454.64346822348</v>
      </c>
      <c r="F116" s="48">
        <f t="shared" si="86"/>
        <v>61243.802202294894</v>
      </c>
      <c r="G116" s="48">
        <f t="shared" si="86"/>
        <v>219792.08020620502</v>
      </c>
      <c r="H116" s="65">
        <f t="shared" si="75"/>
        <v>-10.752797321061891</v>
      </c>
      <c r="I116" s="65">
        <f t="shared" si="76"/>
        <v>-10.629373001907638</v>
      </c>
      <c r="J116" s="65">
        <f t="shared" si="77"/>
        <v>0.34598461590351803</v>
      </c>
      <c r="K116" s="65">
        <f t="shared" si="78"/>
        <v>-0.19460498409235072</v>
      </c>
      <c r="L116" s="48"/>
      <c r="M116" s="48"/>
      <c r="N116" s="47" t="s">
        <v>19</v>
      </c>
      <c r="O116" s="48">
        <f t="shared" ref="O116:R116" si="87">SUM(O117:O119)</f>
        <v>434200.95411787665</v>
      </c>
      <c r="P116" s="48">
        <f t="shared" si="87"/>
        <v>1542109.9213024718</v>
      </c>
      <c r="Q116" s="48">
        <f t="shared" si="87"/>
        <v>397532.13946004037</v>
      </c>
      <c r="R116" s="48">
        <f t="shared" si="87"/>
        <v>1428929.3779698366</v>
      </c>
      <c r="S116" s="65">
        <f t="shared" si="80"/>
        <v>9.2241132270821709</v>
      </c>
      <c r="T116" s="65">
        <f t="shared" si="81"/>
        <v>7.9206533981012655</v>
      </c>
    </row>
    <row r="117" spans="1:20" x14ac:dyDescent="0.35">
      <c r="A117" s="49" t="s">
        <v>20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65" t="str">
        <f t="shared" si="75"/>
        <v>0.00</v>
      </c>
      <c r="I117" s="65" t="str">
        <f t="shared" si="76"/>
        <v>0.00</v>
      </c>
      <c r="J117" s="65" t="str">
        <f t="shared" si="77"/>
        <v>0.00</v>
      </c>
      <c r="K117" s="65" t="str">
        <f t="shared" si="78"/>
        <v>0.00</v>
      </c>
      <c r="N117" s="49" t="s">
        <v>20</v>
      </c>
      <c r="O117" s="50">
        <v>0</v>
      </c>
      <c r="P117" s="50">
        <v>0</v>
      </c>
      <c r="Q117" s="50">
        <v>0</v>
      </c>
      <c r="R117" s="50">
        <v>0</v>
      </c>
      <c r="S117" s="65" t="str">
        <f t="shared" si="80"/>
        <v>0.00</v>
      </c>
      <c r="T117" s="65" t="str">
        <f t="shared" si="81"/>
        <v>0.00</v>
      </c>
    </row>
    <row r="118" spans="1:20" x14ac:dyDescent="0.35">
      <c r="A118" s="49" t="s">
        <v>21</v>
      </c>
      <c r="B118" s="50">
        <v>56165.294631832614</v>
      </c>
      <c r="C118" s="50">
        <v>200480.415990746</v>
      </c>
      <c r="D118" s="50">
        <v>63524.441972989887</v>
      </c>
      <c r="E118" s="50">
        <v>226435.53359548599</v>
      </c>
      <c r="F118" s="50">
        <v>56738.64322518705</v>
      </c>
      <c r="G118" s="50">
        <v>203623.9419190448</v>
      </c>
      <c r="H118" s="65">
        <f t="shared" si="75"/>
        <v>-11.584749291125334</v>
      </c>
      <c r="I118" s="65">
        <f t="shared" si="76"/>
        <v>-11.462475519017829</v>
      </c>
      <c r="J118" s="65">
        <f t="shared" si="77"/>
        <v>-1.0105081136306069</v>
      </c>
      <c r="K118" s="65">
        <f t="shared" si="78"/>
        <v>-1.5437899387826235</v>
      </c>
      <c r="N118" s="49" t="s">
        <v>21</v>
      </c>
      <c r="O118" s="50">
        <v>396114.69529514655</v>
      </c>
      <c r="P118" s="50">
        <v>1406842.6054690732</v>
      </c>
      <c r="Q118" s="50">
        <v>369909.28255637904</v>
      </c>
      <c r="R118" s="50">
        <v>1329639.0116947691</v>
      </c>
      <c r="S118" s="65">
        <f t="shared" si="80"/>
        <v>7.0842809236000903</v>
      </c>
      <c r="T118" s="65">
        <f t="shared" si="81"/>
        <v>5.8063574470411936</v>
      </c>
    </row>
    <row r="119" spans="1:20" x14ac:dyDescent="0.35">
      <c r="A119" s="49" t="s">
        <v>22</v>
      </c>
      <c r="B119" s="50">
        <v>5290.401704276599</v>
      </c>
      <c r="C119" s="50">
        <v>18883.937872737501</v>
      </c>
      <c r="D119" s="50">
        <v>5335.6393420432551</v>
      </c>
      <c r="E119" s="50">
        <v>19019.109872737499</v>
      </c>
      <c r="F119" s="50">
        <v>4505.1589771078452</v>
      </c>
      <c r="G119" s="50">
        <v>16168.138287160231</v>
      </c>
      <c r="H119" s="65">
        <f t="shared" si="75"/>
        <v>-0.84783912229967484</v>
      </c>
      <c r="I119" s="65">
        <f t="shared" si="76"/>
        <v>-0.71071675227955211</v>
      </c>
      <c r="J119" s="65">
        <f t="shared" si="77"/>
        <v>17.429856108493041</v>
      </c>
      <c r="K119" s="65">
        <f t="shared" si="78"/>
        <v>16.797231303581768</v>
      </c>
      <c r="N119" s="49" t="s">
        <v>22</v>
      </c>
      <c r="O119" s="50">
        <v>38086.258822730095</v>
      </c>
      <c r="P119" s="50">
        <v>135267.31583339872</v>
      </c>
      <c r="Q119" s="50">
        <v>27622.856903661341</v>
      </c>
      <c r="R119" s="50">
        <v>99290.36627506747</v>
      </c>
      <c r="S119" s="65">
        <f t="shared" si="80"/>
        <v>37.87950665480173</v>
      </c>
      <c r="T119" s="65">
        <f t="shared" si="81"/>
        <v>36.234078801424801</v>
      </c>
    </row>
    <row r="120" spans="1:20" x14ac:dyDescent="0.35">
      <c r="A120" s="47" t="s">
        <v>23</v>
      </c>
      <c r="B120" s="48">
        <f t="shared" ref="B120:G120" si="88">SUM(B121:B123)</f>
        <v>62343.25204430554</v>
      </c>
      <c r="C120" s="48">
        <f t="shared" si="88"/>
        <v>222532.45862925658</v>
      </c>
      <c r="D120" s="48">
        <f t="shared" si="88"/>
        <v>62710.707847622107</v>
      </c>
      <c r="E120" s="48">
        <f t="shared" si="88"/>
        <v>223534.94422925659</v>
      </c>
      <c r="F120" s="48">
        <f t="shared" si="88"/>
        <v>47714.136198259293</v>
      </c>
      <c r="G120" s="48">
        <f t="shared" si="88"/>
        <v>171236.7435257739</v>
      </c>
      <c r="H120" s="65">
        <f t="shared" si="75"/>
        <v>-0.58595384413365537</v>
      </c>
      <c r="I120" s="65">
        <f t="shared" si="76"/>
        <v>-0.4484693001609088</v>
      </c>
      <c r="J120" s="65">
        <f t="shared" si="77"/>
        <v>30.659919704424908</v>
      </c>
      <c r="K120" s="65">
        <f t="shared" si="78"/>
        <v>29.956021147857115</v>
      </c>
      <c r="L120" s="48"/>
      <c r="M120" s="48"/>
      <c r="N120" s="47" t="s">
        <v>23</v>
      </c>
      <c r="O120" s="48">
        <f t="shared" ref="O120:R120" si="89">SUM(O121:O123)</f>
        <v>387945.62991673767</v>
      </c>
      <c r="P120" s="48">
        <f t="shared" si="89"/>
        <v>1377829.3187677437</v>
      </c>
      <c r="Q120" s="48">
        <f t="shared" si="89"/>
        <v>334712.91244784836</v>
      </c>
      <c r="R120" s="48">
        <f t="shared" si="89"/>
        <v>1203125.6502485955</v>
      </c>
      <c r="S120" s="65">
        <f t="shared" si="80"/>
        <v>15.903992791787957</v>
      </c>
      <c r="T120" s="65">
        <f t="shared" si="81"/>
        <v>14.520816548383792</v>
      </c>
    </row>
    <row r="121" spans="1:20" x14ac:dyDescent="0.35">
      <c r="A121" s="49" t="s">
        <v>20</v>
      </c>
      <c r="B121" s="50">
        <v>40126.273891965757</v>
      </c>
      <c r="C121" s="50">
        <v>143229.589282</v>
      </c>
      <c r="D121" s="50">
        <v>40181.766477577992</v>
      </c>
      <c r="E121" s="50">
        <v>143229.589282</v>
      </c>
      <c r="F121" s="50">
        <v>35453.703292575519</v>
      </c>
      <c r="G121" s="50">
        <v>127236.43727979971</v>
      </c>
      <c r="H121" s="65">
        <f t="shared" si="75"/>
        <v>-0.13810389755562369</v>
      </c>
      <c r="I121" s="65">
        <f t="shared" si="76"/>
        <v>0</v>
      </c>
      <c r="J121" s="65">
        <f t="shared" si="77"/>
        <v>13.179358333403599</v>
      </c>
      <c r="K121" s="65">
        <f t="shared" si="78"/>
        <v>12.569632052043772</v>
      </c>
      <c r="N121" s="49" t="s">
        <v>20</v>
      </c>
      <c r="O121" s="50">
        <v>277097.21731845249</v>
      </c>
      <c r="P121" s="50">
        <v>984139.63382513821</v>
      </c>
      <c r="Q121" s="50">
        <v>251783.11654612061</v>
      </c>
      <c r="R121" s="50">
        <v>905034.47745945049</v>
      </c>
      <c r="S121" s="65">
        <f t="shared" si="80"/>
        <v>10.053930986152906</v>
      </c>
      <c r="T121" s="65">
        <f t="shared" si="81"/>
        <v>8.740568269591904</v>
      </c>
    </row>
    <row r="122" spans="1:20" x14ac:dyDescent="0.35">
      <c r="A122" s="49" t="s">
        <v>21</v>
      </c>
      <c r="B122" s="50">
        <v>1203.7442667058774</v>
      </c>
      <c r="C122" s="50">
        <v>4296.7307999999994</v>
      </c>
      <c r="D122" s="50">
        <v>1457.7404278017279</v>
      </c>
      <c r="E122" s="50">
        <v>5196.1768000000002</v>
      </c>
      <c r="F122" s="50">
        <v>869.73936292372139</v>
      </c>
      <c r="G122" s="50">
        <v>3121.3252107175858</v>
      </c>
      <c r="H122" s="65">
        <f t="shared" si="75"/>
        <v>-17.423963570721341</v>
      </c>
      <c r="I122" s="65">
        <f t="shared" si="76"/>
        <v>-17.309765133472766</v>
      </c>
      <c r="J122" s="65">
        <f t="shared" si="77"/>
        <v>38.402873092849688</v>
      </c>
      <c r="K122" s="65">
        <f t="shared" si="78"/>
        <v>37.657261257060441</v>
      </c>
      <c r="N122" s="49" t="s">
        <v>21</v>
      </c>
      <c r="O122" s="50">
        <v>7588.0829350054255</v>
      </c>
      <c r="P122" s="50">
        <v>26949.867029912348</v>
      </c>
      <c r="Q122" s="50">
        <v>5017.3601870051289</v>
      </c>
      <c r="R122" s="50">
        <v>18034.902488150976</v>
      </c>
      <c r="S122" s="65">
        <f t="shared" si="80"/>
        <v>51.236559708398488</v>
      </c>
      <c r="T122" s="65">
        <f t="shared" si="81"/>
        <v>49.431731319969998</v>
      </c>
    </row>
    <row r="123" spans="1:20" x14ac:dyDescent="0.35">
      <c r="A123" s="49" t="s">
        <v>22</v>
      </c>
      <c r="B123" s="50">
        <v>21013.233885633901</v>
      </c>
      <c r="C123" s="50">
        <v>75006.138547256603</v>
      </c>
      <c r="D123" s="50">
        <v>21071.200942242383</v>
      </c>
      <c r="E123" s="50">
        <v>75109.178147256593</v>
      </c>
      <c r="F123" s="50">
        <v>11390.693542760058</v>
      </c>
      <c r="G123" s="50">
        <v>40878.98103525662</v>
      </c>
      <c r="H123" s="65">
        <f t="shared" si="75"/>
        <v>-0.27510086761249397</v>
      </c>
      <c r="I123" s="65">
        <f t="shared" si="76"/>
        <v>-0.13718642986343355</v>
      </c>
      <c r="J123" s="65">
        <f t="shared" si="77"/>
        <v>84.477212092058664</v>
      </c>
      <c r="K123" s="65">
        <f t="shared" si="78"/>
        <v>83.483385954670837</v>
      </c>
      <c r="N123" s="49" t="s">
        <v>22</v>
      </c>
      <c r="O123" s="50">
        <v>103260.32966327977</v>
      </c>
      <c r="P123" s="50">
        <v>366739.81791269308</v>
      </c>
      <c r="Q123" s="50">
        <v>77912.43571472264</v>
      </c>
      <c r="R123" s="50">
        <v>280056.27030099399</v>
      </c>
      <c r="S123" s="65">
        <f t="shared" si="80"/>
        <v>32.533823023283162</v>
      </c>
      <c r="T123" s="65">
        <f t="shared" si="81"/>
        <v>30.952189543385288</v>
      </c>
    </row>
    <row r="124" spans="1:20" x14ac:dyDescent="0.35">
      <c r="A124" s="47" t="s">
        <v>24</v>
      </c>
      <c r="B124" s="48">
        <f t="shared" ref="B124:G124" si="90">SUM(B125:B127)</f>
        <v>1349.5955240859894</v>
      </c>
      <c r="C124" s="48">
        <f t="shared" si="90"/>
        <v>4817.3427000000001</v>
      </c>
      <c r="D124" s="48">
        <f t="shared" si="90"/>
        <v>2480.6781085217599</v>
      </c>
      <c r="E124" s="48">
        <f t="shared" si="90"/>
        <v>8842.4809999999998</v>
      </c>
      <c r="F124" s="48">
        <f t="shared" si="90"/>
        <v>4476.0948445695931</v>
      </c>
      <c r="G124" s="48">
        <f t="shared" si="90"/>
        <v>16063.832775087827</v>
      </c>
      <c r="H124" s="65">
        <f t="shared" si="75"/>
        <v>-45.595701455590486</v>
      </c>
      <c r="I124" s="65">
        <f t="shared" si="76"/>
        <v>-45.520463091749932</v>
      </c>
      <c r="J124" s="65">
        <f t="shared" si="77"/>
        <v>-69.848817530680321</v>
      </c>
      <c r="K124" s="65">
        <f t="shared" si="78"/>
        <v>-70.011249697078213</v>
      </c>
      <c r="L124" s="48"/>
      <c r="M124" s="48"/>
      <c r="N124" s="47" t="s">
        <v>24</v>
      </c>
      <c r="O124" s="48">
        <f t="shared" ref="O124:R124" si="91">SUM(O125:O127)</f>
        <v>19781.362462166508</v>
      </c>
      <c r="P124" s="48">
        <f t="shared" si="91"/>
        <v>70255.569501825128</v>
      </c>
      <c r="Q124" s="48">
        <f t="shared" si="91"/>
        <v>28969.95105204792</v>
      </c>
      <c r="R124" s="48">
        <f t="shared" si="91"/>
        <v>104132.49653939124</v>
      </c>
      <c r="S124" s="65">
        <f t="shared" si="80"/>
        <v>-31.717653141260172</v>
      </c>
      <c r="T124" s="65">
        <f t="shared" si="81"/>
        <v>-32.532521703972733</v>
      </c>
    </row>
    <row r="125" spans="1:20" x14ac:dyDescent="0.35">
      <c r="A125" s="49" t="s">
        <v>25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65" t="str">
        <f t="shared" si="75"/>
        <v>0.00</v>
      </c>
      <c r="I125" s="65" t="str">
        <f t="shared" si="76"/>
        <v>0.00</v>
      </c>
      <c r="J125" s="65" t="str">
        <f t="shared" si="77"/>
        <v>0.00</v>
      </c>
      <c r="K125" s="65" t="str">
        <f t="shared" si="78"/>
        <v>0.00</v>
      </c>
      <c r="N125" s="49" t="s">
        <v>25</v>
      </c>
      <c r="O125" s="50">
        <v>0</v>
      </c>
      <c r="P125" s="50">
        <v>0</v>
      </c>
      <c r="Q125" s="50">
        <v>0</v>
      </c>
      <c r="R125" s="50">
        <v>0</v>
      </c>
      <c r="S125" s="65" t="str">
        <f t="shared" si="80"/>
        <v>0.00</v>
      </c>
      <c r="T125" s="65" t="str">
        <f t="shared" si="81"/>
        <v>0.00</v>
      </c>
    </row>
    <row r="126" spans="1:20" x14ac:dyDescent="0.35">
      <c r="A126" s="49" t="s">
        <v>26</v>
      </c>
      <c r="B126" s="50">
        <v>264.80797275568898</v>
      </c>
      <c r="C126" s="50">
        <v>945.22449999999992</v>
      </c>
      <c r="D126" s="50">
        <v>402.18427771659202</v>
      </c>
      <c r="E126" s="50">
        <v>1433.6027000000001</v>
      </c>
      <c r="F126" s="50">
        <v>329.42613869280262</v>
      </c>
      <c r="G126" s="50">
        <v>1182.2462631961764</v>
      </c>
      <c r="H126" s="65">
        <f t="shared" si="75"/>
        <v>-34.157552289427954</v>
      </c>
      <c r="I126" s="65">
        <f t="shared" si="76"/>
        <v>-34.066495549987465</v>
      </c>
      <c r="J126" s="65">
        <f t="shared" si="77"/>
        <v>-19.615373022166764</v>
      </c>
      <c r="K126" s="65">
        <f t="shared" si="78"/>
        <v>-20.048425660098374</v>
      </c>
      <c r="N126" s="49" t="s">
        <v>26</v>
      </c>
      <c r="O126" s="50">
        <v>2211.3108557243777</v>
      </c>
      <c r="P126" s="50">
        <v>7853.7008667434993</v>
      </c>
      <c r="Q126" s="50">
        <v>1482.8515272296595</v>
      </c>
      <c r="R126" s="50">
        <v>5330.1101976407344</v>
      </c>
      <c r="S126" s="65">
        <f t="shared" si="80"/>
        <v>49.125574281577855</v>
      </c>
      <c r="T126" s="65">
        <f t="shared" si="81"/>
        <v>47.345937992422392</v>
      </c>
    </row>
    <row r="127" spans="1:20" x14ac:dyDescent="0.35">
      <c r="A127" s="49" t="s">
        <v>27</v>
      </c>
      <c r="B127" s="50">
        <v>1084.7875513303004</v>
      </c>
      <c r="C127" s="50">
        <v>3872.1182000000003</v>
      </c>
      <c r="D127" s="50">
        <v>2078.4938308051678</v>
      </c>
      <c r="E127" s="50">
        <v>7408.8782999999994</v>
      </c>
      <c r="F127" s="50">
        <v>4146.6687058767902</v>
      </c>
      <c r="G127" s="50">
        <v>14881.58651189165</v>
      </c>
      <c r="H127" s="65">
        <f t="shared" si="75"/>
        <v>-47.808959774007363</v>
      </c>
      <c r="I127" s="65">
        <f t="shared" si="76"/>
        <v>-47.736782233283535</v>
      </c>
      <c r="J127" s="65">
        <f t="shared" si="77"/>
        <v>-73.839541369849371</v>
      </c>
      <c r="K127" s="65">
        <f t="shared" si="78"/>
        <v>-73.980474481629699</v>
      </c>
      <c r="N127" s="49" t="s">
        <v>27</v>
      </c>
      <c r="O127" s="50">
        <v>17570.051606442128</v>
      </c>
      <c r="P127" s="50">
        <v>62401.868635081628</v>
      </c>
      <c r="Q127" s="50">
        <v>27487.099524818259</v>
      </c>
      <c r="R127" s="50">
        <v>98802.386341750505</v>
      </c>
      <c r="S127" s="65">
        <f t="shared" si="80"/>
        <v>-36.078917346015245</v>
      </c>
      <c r="T127" s="65">
        <f t="shared" si="81"/>
        <v>-36.841739409777055</v>
      </c>
    </row>
    <row r="128" spans="1:20" x14ac:dyDescent="0.35">
      <c r="A128" s="47" t="s">
        <v>28</v>
      </c>
      <c r="B128" s="48">
        <f t="shared" ref="B128:G128" si="92">SUM(B129:B131)</f>
        <v>0</v>
      </c>
      <c r="C128" s="48">
        <f t="shared" si="92"/>
        <v>0</v>
      </c>
      <c r="D128" s="48">
        <f t="shared" si="92"/>
        <v>0</v>
      </c>
      <c r="E128" s="48">
        <f t="shared" si="92"/>
        <v>0</v>
      </c>
      <c r="F128" s="48">
        <f t="shared" si="92"/>
        <v>0</v>
      </c>
      <c r="G128" s="48">
        <f t="shared" si="92"/>
        <v>0</v>
      </c>
      <c r="H128" s="65" t="str">
        <f t="shared" si="75"/>
        <v>0.00</v>
      </c>
      <c r="I128" s="65" t="str">
        <f t="shared" si="76"/>
        <v>0.00</v>
      </c>
      <c r="J128" s="65" t="str">
        <f t="shared" si="77"/>
        <v>0.00</v>
      </c>
      <c r="K128" s="65" t="str">
        <f t="shared" si="78"/>
        <v>0.00</v>
      </c>
      <c r="L128" s="48"/>
      <c r="M128" s="48"/>
      <c r="N128" s="47" t="s">
        <v>28</v>
      </c>
      <c r="O128" s="48">
        <f t="shared" ref="O128:R128" si="93">SUM(O129:O131)</f>
        <v>0</v>
      </c>
      <c r="P128" s="48">
        <f t="shared" si="93"/>
        <v>0</v>
      </c>
      <c r="Q128" s="48">
        <f t="shared" si="93"/>
        <v>0</v>
      </c>
      <c r="R128" s="48">
        <f t="shared" si="93"/>
        <v>0</v>
      </c>
      <c r="S128" s="65" t="str">
        <f t="shared" si="80"/>
        <v>0.00</v>
      </c>
      <c r="T128" s="65" t="str">
        <f t="shared" si="81"/>
        <v>0.00</v>
      </c>
    </row>
    <row r="129" spans="1:20" x14ac:dyDescent="0.35">
      <c r="A129" s="49" t="s">
        <v>29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75"/>
        <v>0.00</v>
      </c>
      <c r="I129" s="65" t="str">
        <f t="shared" si="76"/>
        <v>0.00</v>
      </c>
      <c r="J129" s="65" t="str">
        <f t="shared" si="77"/>
        <v>0.00</v>
      </c>
      <c r="K129" s="65" t="str">
        <f t="shared" si="78"/>
        <v>0.00</v>
      </c>
      <c r="N129" s="49" t="s">
        <v>29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ref="S129:T131" si="94">IFERROR(O129/Q129*100-100,"0.00")</f>
        <v>0.00</v>
      </c>
      <c r="T129" s="65" t="str">
        <f t="shared" si="94"/>
        <v>0.00</v>
      </c>
    </row>
    <row r="130" spans="1:20" x14ac:dyDescent="0.35">
      <c r="A130" s="49" t="s">
        <v>30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65" t="str">
        <f t="shared" si="75"/>
        <v>0.00</v>
      </c>
      <c r="I130" s="65" t="str">
        <f t="shared" si="76"/>
        <v>0.00</v>
      </c>
      <c r="J130" s="65" t="str">
        <f t="shared" si="77"/>
        <v>0.00</v>
      </c>
      <c r="K130" s="65" t="str">
        <f t="shared" si="78"/>
        <v>0.00</v>
      </c>
      <c r="N130" s="49" t="s">
        <v>30</v>
      </c>
      <c r="O130" s="50">
        <v>0</v>
      </c>
      <c r="P130" s="50">
        <v>0</v>
      </c>
      <c r="Q130" s="50">
        <v>0</v>
      </c>
      <c r="R130" s="50">
        <v>0</v>
      </c>
      <c r="S130" s="65" t="str">
        <f t="shared" si="94"/>
        <v>0.00</v>
      </c>
      <c r="T130" s="65" t="str">
        <f t="shared" si="94"/>
        <v>0.00</v>
      </c>
    </row>
    <row r="131" spans="1:20" x14ac:dyDescent="0.35">
      <c r="A131" s="49" t="s">
        <v>31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75"/>
        <v>0.00</v>
      </c>
      <c r="I131" s="65" t="str">
        <f t="shared" si="76"/>
        <v>0.00</v>
      </c>
      <c r="J131" s="65" t="str">
        <f t="shared" si="77"/>
        <v>0.00</v>
      </c>
      <c r="K131" s="65" t="str">
        <f t="shared" si="78"/>
        <v>0.00</v>
      </c>
      <c r="N131" s="49" t="s">
        <v>31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si="94"/>
        <v>0.00</v>
      </c>
      <c r="T131" s="65" t="str">
        <f t="shared" si="94"/>
        <v>0.00</v>
      </c>
    </row>
    <row r="132" spans="1:20" x14ac:dyDescent="0.35">
      <c r="A132" s="47" t="s">
        <v>32</v>
      </c>
      <c r="B132" s="48">
        <v>9876.9767458003262</v>
      </c>
      <c r="C132" s="48">
        <v>35255.586563000004</v>
      </c>
      <c r="D132" s="48">
        <v>5535.1891060528496</v>
      </c>
      <c r="E132" s="48">
        <v>19730.413363000003</v>
      </c>
      <c r="F132" s="48">
        <v>2769.6575221147441</v>
      </c>
      <c r="G132" s="48">
        <v>9939.7615163343362</v>
      </c>
      <c r="H132" s="65">
        <f t="shared" si="75"/>
        <v>78.439734516019286</v>
      </c>
      <c r="I132" s="65">
        <f t="shared" si="76"/>
        <v>78.686507547348242</v>
      </c>
      <c r="J132" s="65">
        <f t="shared" si="77"/>
        <v>256.61364868891303</v>
      </c>
      <c r="K132" s="65">
        <f t="shared" si="78"/>
        <v>254.69247934231964</v>
      </c>
      <c r="N132" s="47" t="s">
        <v>32</v>
      </c>
      <c r="O132" s="48">
        <v>43450.039580883087</v>
      </c>
      <c r="P132" s="48">
        <v>154317.34196621433</v>
      </c>
      <c r="Q132" s="48">
        <v>25576.900350635991</v>
      </c>
      <c r="R132" s="48">
        <v>91936.174916756689</v>
      </c>
      <c r="S132" s="65">
        <f t="shared" ref="S132" si="95">IFERROR(O132/Q132*100-100,"0.00")</f>
        <v>69.880004946739632</v>
      </c>
      <c r="T132" s="65">
        <f t="shared" ref="T132" si="96">IFERROR(P132/R132*100-100,"0.00")</f>
        <v>67.852689222648706</v>
      </c>
    </row>
    <row r="133" spans="1:20" x14ac:dyDescent="0.35">
      <c r="A133" s="47" t="s">
        <v>33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65" t="str">
        <f t="shared" si="75"/>
        <v>0.00</v>
      </c>
      <c r="I133" s="65" t="str">
        <f t="shared" si="76"/>
        <v>0.00</v>
      </c>
      <c r="J133" s="65" t="str">
        <f t="shared" si="77"/>
        <v>0.00</v>
      </c>
      <c r="K133" s="65" t="str">
        <f t="shared" si="78"/>
        <v>0.00</v>
      </c>
      <c r="N133" s="47" t="s">
        <v>33</v>
      </c>
      <c r="O133" s="48">
        <v>0</v>
      </c>
      <c r="P133" s="48">
        <v>0</v>
      </c>
      <c r="Q133" s="48">
        <v>0</v>
      </c>
      <c r="R133" s="48">
        <v>0</v>
      </c>
      <c r="S133" s="65" t="str">
        <f t="shared" ref="S133" si="97">IFERROR(O133/Q133*100-100,"0.00")</f>
        <v>0.00</v>
      </c>
      <c r="T133" s="65" t="str">
        <f t="shared" ref="T133" si="98">IFERROR(P133/R133*100-100,"0.00")</f>
        <v>0.00</v>
      </c>
    </row>
    <row r="134" spans="1:20" ht="31" x14ac:dyDescent="0.35">
      <c r="A134" s="47" t="s">
        <v>34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65" t="str">
        <f t="shared" si="75"/>
        <v>0.00</v>
      </c>
      <c r="I134" s="65" t="str">
        <f t="shared" si="76"/>
        <v>0.00</v>
      </c>
      <c r="J134" s="65" t="str">
        <f t="shared" si="77"/>
        <v>0.00</v>
      </c>
      <c r="K134" s="65" t="str">
        <f t="shared" si="78"/>
        <v>0.00</v>
      </c>
      <c r="N134" s="47" t="s">
        <v>34</v>
      </c>
      <c r="O134" s="48">
        <v>0</v>
      </c>
      <c r="P134" s="48">
        <v>0</v>
      </c>
      <c r="Q134" s="48">
        <v>0</v>
      </c>
      <c r="R134" s="48">
        <v>0</v>
      </c>
      <c r="S134" s="65" t="str">
        <f t="shared" ref="S134:T138" si="99">IFERROR(O134/Q134*100-100,"0.00")</f>
        <v>0.00</v>
      </c>
      <c r="T134" s="65" t="str">
        <f t="shared" si="99"/>
        <v>0.00</v>
      </c>
    </row>
    <row r="135" spans="1:20" ht="18" x14ac:dyDescent="0.4">
      <c r="A135" s="43" t="s">
        <v>35</v>
      </c>
      <c r="B135" s="44">
        <f t="shared" ref="B135:G135" si="100">B136+B139</f>
        <v>109291.45464425746</v>
      </c>
      <c r="C135" s="44">
        <f t="shared" si="100"/>
        <v>390112.72770740837</v>
      </c>
      <c r="D135" s="44">
        <f t="shared" si="100"/>
        <v>104777.94071331757</v>
      </c>
      <c r="E135" s="44">
        <f t="shared" si="100"/>
        <v>373485.35740847816</v>
      </c>
      <c r="F135" s="44">
        <f t="shared" si="100"/>
        <v>56835.447889542556</v>
      </c>
      <c r="G135" s="44">
        <f t="shared" si="100"/>
        <v>203971.35500881475</v>
      </c>
      <c r="H135" s="65">
        <f t="shared" si="75"/>
        <v>4.3076948260410148</v>
      </c>
      <c r="I135" s="65">
        <f t="shared" si="76"/>
        <v>4.4519470359704059</v>
      </c>
      <c r="J135" s="65">
        <f t="shared" si="77"/>
        <v>92.294525164402813</v>
      </c>
      <c r="K135" s="65">
        <f t="shared" si="78"/>
        <v>91.258585153071806</v>
      </c>
      <c r="L135" s="44"/>
      <c r="M135" s="44"/>
      <c r="N135" s="43" t="s">
        <v>35</v>
      </c>
      <c r="O135" s="44">
        <f t="shared" ref="O135:R135" si="101">O136+O139</f>
        <v>596965.26102894789</v>
      </c>
      <c r="P135" s="44">
        <f t="shared" si="101"/>
        <v>2120184.313219497</v>
      </c>
      <c r="Q135" s="44">
        <f t="shared" si="101"/>
        <v>377685.76725294412</v>
      </c>
      <c r="R135" s="44">
        <f t="shared" si="101"/>
        <v>1357591.5879452024</v>
      </c>
      <c r="S135" s="65">
        <f t="shared" si="99"/>
        <v>58.058712503494405</v>
      </c>
      <c r="T135" s="65">
        <f t="shared" si="99"/>
        <v>56.172469838924485</v>
      </c>
    </row>
    <row r="136" spans="1:20" x14ac:dyDescent="0.35">
      <c r="A136" s="47" t="s">
        <v>36</v>
      </c>
      <c r="B136" s="48">
        <f t="shared" ref="B136:G136" si="102">SUM(B137:B138)</f>
        <v>259.76680657162103</v>
      </c>
      <c r="C136" s="48">
        <f t="shared" si="102"/>
        <v>927.23020120240005</v>
      </c>
      <c r="D136" s="48">
        <f t="shared" si="102"/>
        <v>645.73825991000808</v>
      </c>
      <c r="E136" s="48">
        <f t="shared" si="102"/>
        <v>2301.7610687224001</v>
      </c>
      <c r="F136" s="48">
        <f t="shared" si="102"/>
        <v>421.39104265635251</v>
      </c>
      <c r="G136" s="48">
        <f t="shared" si="102"/>
        <v>1512.29039535744</v>
      </c>
      <c r="H136" s="65">
        <f t="shared" si="75"/>
        <v>-59.77212088876027</v>
      </c>
      <c r="I136" s="65">
        <f t="shared" si="76"/>
        <v>-59.716487788323654</v>
      </c>
      <c r="J136" s="65">
        <f t="shared" si="77"/>
        <v>-38.354929204448517</v>
      </c>
      <c r="K136" s="65">
        <f t="shared" si="78"/>
        <v>-38.687027038663238</v>
      </c>
      <c r="L136" s="48"/>
      <c r="M136" s="48"/>
      <c r="N136" s="47" t="s">
        <v>36</v>
      </c>
      <c r="O136" s="48">
        <f t="shared" ref="O136:R136" si="103">SUM(O137:O138)</f>
        <v>2687.3516509302381</v>
      </c>
      <c r="P136" s="48">
        <f t="shared" si="103"/>
        <v>9544.4093423227132</v>
      </c>
      <c r="Q136" s="48">
        <f t="shared" si="103"/>
        <v>3134.9961990074148</v>
      </c>
      <c r="R136" s="48">
        <f t="shared" si="103"/>
        <v>11268.744647087238</v>
      </c>
      <c r="S136" s="65">
        <f t="shared" si="99"/>
        <v>-14.278950265359413</v>
      </c>
      <c r="T136" s="65">
        <f t="shared" si="99"/>
        <v>-15.301928997124207</v>
      </c>
    </row>
    <row r="137" spans="1:20" ht="46.5" x14ac:dyDescent="0.35">
      <c r="A137" s="49" t="s">
        <v>92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65" t="str">
        <f t="shared" si="75"/>
        <v>0.00</v>
      </c>
      <c r="I137" s="65" t="str">
        <f t="shared" si="76"/>
        <v>0.00</v>
      </c>
      <c r="J137" s="65" t="str">
        <f t="shared" si="77"/>
        <v>0.00</v>
      </c>
      <c r="K137" s="65" t="str">
        <f t="shared" si="78"/>
        <v>0.00</v>
      </c>
      <c r="N137" s="49" t="s">
        <v>92</v>
      </c>
      <c r="O137" s="50">
        <v>0</v>
      </c>
      <c r="P137" s="50">
        <v>0</v>
      </c>
      <c r="Q137" s="50">
        <v>0</v>
      </c>
      <c r="R137" s="50">
        <v>0</v>
      </c>
      <c r="S137" s="65" t="str">
        <f t="shared" si="99"/>
        <v>0.00</v>
      </c>
      <c r="T137" s="65" t="str">
        <f t="shared" si="99"/>
        <v>0.00</v>
      </c>
    </row>
    <row r="138" spans="1:20" x14ac:dyDescent="0.35">
      <c r="A138" s="49" t="s">
        <v>37</v>
      </c>
      <c r="B138" s="50">
        <v>259.76680657162103</v>
      </c>
      <c r="C138" s="50">
        <v>927.23020120240005</v>
      </c>
      <c r="D138" s="50">
        <v>645.73825991000808</v>
      </c>
      <c r="E138" s="50">
        <v>2301.7610687224001</v>
      </c>
      <c r="F138" s="50">
        <v>421.39104265635251</v>
      </c>
      <c r="G138" s="50">
        <v>1512.29039535744</v>
      </c>
      <c r="H138" s="65">
        <f t="shared" si="75"/>
        <v>-59.77212088876027</v>
      </c>
      <c r="I138" s="65">
        <f t="shared" si="76"/>
        <v>-59.716487788323654</v>
      </c>
      <c r="J138" s="65">
        <f t="shared" si="77"/>
        <v>-38.354929204448517</v>
      </c>
      <c r="K138" s="65">
        <f t="shared" si="78"/>
        <v>-38.687027038663238</v>
      </c>
      <c r="N138" s="49" t="s">
        <v>37</v>
      </c>
      <c r="O138" s="50">
        <v>2687.3516509302381</v>
      </c>
      <c r="P138" s="50">
        <v>9544.4093423227132</v>
      </c>
      <c r="Q138" s="50">
        <v>3134.9961990074148</v>
      </c>
      <c r="R138" s="50">
        <v>11268.744647087238</v>
      </c>
      <c r="S138" s="65">
        <f t="shared" si="99"/>
        <v>-14.278950265359413</v>
      </c>
      <c r="T138" s="65">
        <f t="shared" si="99"/>
        <v>-15.301928997124207</v>
      </c>
    </row>
    <row r="139" spans="1:20" x14ac:dyDescent="0.35">
      <c r="A139" s="47" t="s">
        <v>38</v>
      </c>
      <c r="B139" s="48">
        <f t="shared" ref="B139:G139" si="104">SUM(B140:B142)</f>
        <v>109031.68783768584</v>
      </c>
      <c r="C139" s="48">
        <f t="shared" si="104"/>
        <v>389185.49750620598</v>
      </c>
      <c r="D139" s="48">
        <f t="shared" si="104"/>
        <v>104132.20245340756</v>
      </c>
      <c r="E139" s="48">
        <f t="shared" si="104"/>
        <v>371183.59633975575</v>
      </c>
      <c r="F139" s="48">
        <f t="shared" si="104"/>
        <v>56414.056846886204</v>
      </c>
      <c r="G139" s="48">
        <f t="shared" si="104"/>
        <v>202459.0646134573</v>
      </c>
      <c r="H139" s="65">
        <f t="shared" si="75"/>
        <v>4.7050626692261517</v>
      </c>
      <c r="I139" s="65">
        <f t="shared" si="76"/>
        <v>4.8498644185699789</v>
      </c>
      <c r="J139" s="65">
        <f t="shared" si="77"/>
        <v>93.27042572671121</v>
      </c>
      <c r="K139" s="65">
        <f t="shared" si="78"/>
        <v>92.229228288322901</v>
      </c>
      <c r="L139" s="48"/>
      <c r="M139" s="48"/>
      <c r="N139" s="47" t="s">
        <v>38</v>
      </c>
      <c r="O139" s="48">
        <f t="shared" ref="O139:R139" si="105">SUM(O140:O142)</f>
        <v>594277.90937801765</v>
      </c>
      <c r="P139" s="48">
        <f t="shared" si="105"/>
        <v>2110639.9038771745</v>
      </c>
      <c r="Q139" s="48">
        <f t="shared" si="105"/>
        <v>374550.77105393668</v>
      </c>
      <c r="R139" s="48">
        <f t="shared" si="105"/>
        <v>1346322.8432981151</v>
      </c>
      <c r="S139" s="65">
        <f t="shared" ref="S139" si="106">IFERROR(O139/Q139*100-100,"0.00")</f>
        <v>58.664179947032977</v>
      </c>
      <c r="T139" s="65">
        <f t="shared" ref="T139" si="107">IFERROR(P139/R139*100-100,"0.00")</f>
        <v>56.770711748951385</v>
      </c>
    </row>
    <row r="140" spans="1:20" x14ac:dyDescent="0.35">
      <c r="A140" s="49" t="s">
        <v>93</v>
      </c>
      <c r="B140" s="50">
        <v>632.41539200125248</v>
      </c>
      <c r="C140" s="50">
        <v>2257.3886899100003</v>
      </c>
      <c r="D140" s="50">
        <v>457.45429364979429</v>
      </c>
      <c r="E140" s="50">
        <v>1630.6149863100002</v>
      </c>
      <c r="F140" s="50">
        <v>229.57079937619847</v>
      </c>
      <c r="G140" s="50">
        <v>823.88489504339248</v>
      </c>
      <c r="H140" s="65">
        <f t="shared" si="75"/>
        <v>38.246684046953163</v>
      </c>
      <c r="I140" s="65">
        <f t="shared" si="76"/>
        <v>38.437872144077204</v>
      </c>
      <c r="J140" s="65">
        <f t="shared" si="77"/>
        <v>175.47727921829954</v>
      </c>
      <c r="K140" s="65">
        <f t="shared" si="78"/>
        <v>173.99321233958392</v>
      </c>
      <c r="N140" s="49" t="s">
        <v>93</v>
      </c>
      <c r="O140" s="50">
        <v>2557.7494553653728</v>
      </c>
      <c r="P140" s="50">
        <v>9084.113643504641</v>
      </c>
      <c r="Q140" s="50">
        <v>1761.7206006525976</v>
      </c>
      <c r="R140" s="50">
        <v>6332.5051540900831</v>
      </c>
      <c r="S140" s="65">
        <f t="shared" ref="S140:S149" si="108">IFERROR(O140/Q140*100-100,"0.00")</f>
        <v>45.1847389658667</v>
      </c>
      <c r="T140" s="65">
        <f t="shared" ref="T140:T149" si="109">IFERROR(P140/R140*100-100,"0.00")</f>
        <v>43.452131857126545</v>
      </c>
    </row>
    <row r="141" spans="1:20" ht="31" x14ac:dyDescent="0.35">
      <c r="A141" s="49" t="s">
        <v>94</v>
      </c>
      <c r="B141" s="50">
        <v>13211.200650975275</v>
      </c>
      <c r="C141" s="50">
        <v>47157.003619520001</v>
      </c>
      <c r="D141" s="50">
        <v>15851.882780082515</v>
      </c>
      <c r="E141" s="50">
        <v>56504.69999134</v>
      </c>
      <c r="F141" s="50">
        <v>12511.541100008051</v>
      </c>
      <c r="G141" s="50">
        <v>44901.484657547211</v>
      </c>
      <c r="H141" s="65">
        <f t="shared" si="75"/>
        <v>-16.658476256367408</v>
      </c>
      <c r="I141" s="65">
        <f t="shared" si="76"/>
        <v>-16.543219189293353</v>
      </c>
      <c r="J141" s="65">
        <f t="shared" si="77"/>
        <v>5.5921132766512187</v>
      </c>
      <c r="K141" s="65">
        <f t="shared" si="78"/>
        <v>5.0232614337255939</v>
      </c>
      <c r="N141" s="49" t="s">
        <v>94</v>
      </c>
      <c r="O141" s="50">
        <v>114266.15281898524</v>
      </c>
      <c r="P141" s="50">
        <v>405828.14537847356</v>
      </c>
      <c r="Q141" s="50">
        <v>108555.55047564476</v>
      </c>
      <c r="R141" s="50">
        <v>390202.95422410406</v>
      </c>
      <c r="S141" s="65">
        <f t="shared" si="108"/>
        <v>5.2605346463806057</v>
      </c>
      <c r="T141" s="65">
        <f t="shared" si="109"/>
        <v>4.0043754116211971</v>
      </c>
    </row>
    <row r="142" spans="1:20" x14ac:dyDescent="0.35">
      <c r="A142" s="51" t="s">
        <v>39</v>
      </c>
      <c r="B142" s="52">
        <f t="shared" ref="B142:G142" si="110">SUM(B143:B144)</f>
        <v>95188.071794709307</v>
      </c>
      <c r="C142" s="52">
        <f t="shared" si="110"/>
        <v>339771.10519677598</v>
      </c>
      <c r="D142" s="52">
        <f t="shared" si="110"/>
        <v>87822.865379675248</v>
      </c>
      <c r="E142" s="52">
        <f t="shared" si="110"/>
        <v>313048.28136210574</v>
      </c>
      <c r="F142" s="52">
        <f t="shared" si="110"/>
        <v>43672.94494750195</v>
      </c>
      <c r="G142" s="52">
        <f t="shared" si="110"/>
        <v>156733.69506086671</v>
      </c>
      <c r="H142" s="65">
        <f t="shared" si="75"/>
        <v>8.3864337415920716</v>
      </c>
      <c r="I142" s="65">
        <f t="shared" si="76"/>
        <v>8.5363266389441463</v>
      </c>
      <c r="J142" s="65">
        <f t="shared" si="77"/>
        <v>117.95661343454688</v>
      </c>
      <c r="K142" s="65">
        <f t="shared" si="78"/>
        <v>116.78242516060612</v>
      </c>
      <c r="L142" s="52"/>
      <c r="M142" s="52"/>
      <c r="N142" s="51" t="s">
        <v>39</v>
      </c>
      <c r="O142" s="52">
        <f t="shared" ref="O142:R142" si="111">SUM(O143:O144)</f>
        <v>477454.00710366707</v>
      </c>
      <c r="P142" s="52">
        <f t="shared" si="111"/>
        <v>1695727.6448551961</v>
      </c>
      <c r="Q142" s="52">
        <f t="shared" si="111"/>
        <v>264233.49997763929</v>
      </c>
      <c r="R142" s="52">
        <f t="shared" si="111"/>
        <v>949787.38391992101</v>
      </c>
      <c r="S142" s="65">
        <f t="shared" si="108"/>
        <v>80.693972242002445</v>
      </c>
      <c r="T142" s="65">
        <f t="shared" si="109"/>
        <v>78.537604685446865</v>
      </c>
    </row>
    <row r="143" spans="1:20" x14ac:dyDescent="0.35">
      <c r="A143" s="53" t="s">
        <v>40</v>
      </c>
      <c r="B143" s="50">
        <v>54538.410491304996</v>
      </c>
      <c r="C143" s="50">
        <v>194673.29948935995</v>
      </c>
      <c r="D143" s="50">
        <v>48480.966644653956</v>
      </c>
      <c r="E143" s="50">
        <v>172812.43581919002</v>
      </c>
      <c r="F143" s="50">
        <v>11502.291721445023</v>
      </c>
      <c r="G143" s="50">
        <v>41279.485167239996</v>
      </c>
      <c r="H143" s="65">
        <f t="shared" si="75"/>
        <v>12.49447827855758</v>
      </c>
      <c r="I143" s="65">
        <f t="shared" si="76"/>
        <v>12.650052391508709</v>
      </c>
      <c r="J143" s="65">
        <f t="shared" si="77"/>
        <v>374.15255856902735</v>
      </c>
      <c r="K143" s="65">
        <f t="shared" si="78"/>
        <v>371.59817691683702</v>
      </c>
      <c r="N143" s="53" t="s">
        <v>40</v>
      </c>
      <c r="O143" s="50">
        <v>205949.43224343105</v>
      </c>
      <c r="P143" s="50">
        <v>731450.86333224701</v>
      </c>
      <c r="Q143" s="50">
        <v>53876.541634952649</v>
      </c>
      <c r="R143" s="50">
        <v>193659.24282289998</v>
      </c>
      <c r="S143" s="65">
        <f t="shared" si="108"/>
        <v>282.26178962797496</v>
      </c>
      <c r="T143" s="65">
        <f t="shared" si="109"/>
        <v>277.69995001021135</v>
      </c>
    </row>
    <row r="144" spans="1:20" x14ac:dyDescent="0.35">
      <c r="A144" s="53" t="s">
        <v>41</v>
      </c>
      <c r="B144" s="50">
        <v>40649.661303404304</v>
      </c>
      <c r="C144" s="50">
        <v>145097.80570741603</v>
      </c>
      <c r="D144" s="50">
        <v>39341.898735021292</v>
      </c>
      <c r="E144" s="50">
        <v>140235.84554291572</v>
      </c>
      <c r="F144" s="50">
        <v>32170.653226056926</v>
      </c>
      <c r="G144" s="50">
        <v>115454.20989362671</v>
      </c>
      <c r="H144" s="65">
        <f t="shared" si="75"/>
        <v>3.3240962191254653</v>
      </c>
      <c r="I144" s="65">
        <f t="shared" si="76"/>
        <v>3.4669881624612486</v>
      </c>
      <c r="J144" s="65">
        <f t="shared" si="77"/>
        <v>26.356344143114029</v>
      </c>
      <c r="K144" s="65">
        <f t="shared" si="78"/>
        <v>25.675630053768785</v>
      </c>
      <c r="N144" s="53" t="s">
        <v>41</v>
      </c>
      <c r="O144" s="50">
        <v>271504.57486023603</v>
      </c>
      <c r="P144" s="50">
        <v>964276.78152294899</v>
      </c>
      <c r="Q144" s="50">
        <v>210356.95834268662</v>
      </c>
      <c r="R144" s="50">
        <v>756128.14109702106</v>
      </c>
      <c r="S144" s="65">
        <f t="shared" si="108"/>
        <v>29.068501940371078</v>
      </c>
      <c r="T144" s="65">
        <f t="shared" si="109"/>
        <v>27.528222944319666</v>
      </c>
    </row>
    <row r="145" spans="1:20" ht="18" x14ac:dyDescent="0.4">
      <c r="A145" s="43" t="s">
        <v>42</v>
      </c>
      <c r="B145" s="44">
        <f t="shared" ref="B145:G145" si="112">SUM(B146:B147)</f>
        <v>1170.96187820623</v>
      </c>
      <c r="C145" s="44">
        <f t="shared" si="112"/>
        <v>4179.7150000000001</v>
      </c>
      <c r="D145" s="44">
        <f t="shared" si="112"/>
        <v>2576.8904723766395</v>
      </c>
      <c r="E145" s="44">
        <f t="shared" si="112"/>
        <v>9185.4339999999993</v>
      </c>
      <c r="F145" s="44">
        <f t="shared" si="112"/>
        <v>1944.0711912962031</v>
      </c>
      <c r="G145" s="44">
        <f t="shared" si="112"/>
        <v>6976.8929399999988</v>
      </c>
      <c r="H145" s="65">
        <f t="shared" si="75"/>
        <v>-54.559113367117071</v>
      </c>
      <c r="I145" s="65">
        <f t="shared" si="76"/>
        <v>-54.496270943757253</v>
      </c>
      <c r="J145" s="65">
        <f t="shared" si="77"/>
        <v>-39.76754125832732</v>
      </c>
      <c r="K145" s="65">
        <f t="shared" si="78"/>
        <v>-40.092028988479775</v>
      </c>
      <c r="L145" s="44"/>
      <c r="M145" s="44"/>
      <c r="N145" s="43" t="s">
        <v>42</v>
      </c>
      <c r="O145" s="44">
        <f t="shared" ref="O145:R145" si="113">SUM(O146:O147)</f>
        <v>10414.560964738022</v>
      </c>
      <c r="P145" s="44">
        <f t="shared" si="113"/>
        <v>36988.398199999996</v>
      </c>
      <c r="Q145" s="44">
        <f t="shared" si="113"/>
        <v>8034.5048848864571</v>
      </c>
      <c r="R145" s="44">
        <f t="shared" si="113"/>
        <v>28880.029883999996</v>
      </c>
      <c r="S145" s="65">
        <f t="shared" si="108"/>
        <v>29.622934007155067</v>
      </c>
      <c r="T145" s="65">
        <f t="shared" si="109"/>
        <v>28.076038524088119</v>
      </c>
    </row>
    <row r="146" spans="1:20" x14ac:dyDescent="0.35">
      <c r="A146" s="71" t="s">
        <v>43</v>
      </c>
      <c r="B146" s="46">
        <v>1170.96187820623</v>
      </c>
      <c r="C146" s="46">
        <v>4179.7150000000001</v>
      </c>
      <c r="D146" s="46">
        <v>2576.8904723766395</v>
      </c>
      <c r="E146" s="46">
        <v>9185.4339999999993</v>
      </c>
      <c r="F146" s="46">
        <v>1944.0711912962031</v>
      </c>
      <c r="G146" s="46">
        <v>6976.8929399999988</v>
      </c>
      <c r="H146" s="65">
        <f t="shared" si="75"/>
        <v>-54.559113367117071</v>
      </c>
      <c r="I146" s="65">
        <f t="shared" si="76"/>
        <v>-54.496270943757253</v>
      </c>
      <c r="J146" s="65">
        <f t="shared" si="77"/>
        <v>-39.76754125832732</v>
      </c>
      <c r="K146" s="65">
        <f t="shared" si="78"/>
        <v>-40.092028988479775</v>
      </c>
      <c r="N146" s="71" t="s">
        <v>43</v>
      </c>
      <c r="O146" s="46">
        <v>10414.560964738022</v>
      </c>
      <c r="P146" s="46">
        <v>36988.398199999996</v>
      </c>
      <c r="Q146" s="46">
        <v>8034.5048848864571</v>
      </c>
      <c r="R146" s="46">
        <v>28880.029883999996</v>
      </c>
      <c r="S146" s="65">
        <f t="shared" si="108"/>
        <v>29.622934007155067</v>
      </c>
      <c r="T146" s="65">
        <f t="shared" si="109"/>
        <v>28.076038524088119</v>
      </c>
    </row>
    <row r="147" spans="1:20" x14ac:dyDescent="0.35">
      <c r="A147" s="71" t="s">
        <v>44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65" t="str">
        <f t="shared" si="75"/>
        <v>0.00</v>
      </c>
      <c r="I147" s="65" t="str">
        <f t="shared" si="76"/>
        <v>0.00</v>
      </c>
      <c r="J147" s="65" t="str">
        <f t="shared" si="77"/>
        <v>0.00</v>
      </c>
      <c r="K147" s="65" t="str">
        <f t="shared" si="78"/>
        <v>0.00</v>
      </c>
      <c r="N147" s="71" t="s">
        <v>44</v>
      </c>
      <c r="O147" s="46">
        <v>0</v>
      </c>
      <c r="P147" s="46">
        <v>0</v>
      </c>
      <c r="Q147" s="46">
        <v>0</v>
      </c>
      <c r="R147" s="46">
        <v>0</v>
      </c>
      <c r="S147" s="65" t="str">
        <f t="shared" si="108"/>
        <v>0.00</v>
      </c>
      <c r="T147" s="65" t="str">
        <f t="shared" si="109"/>
        <v>0.00</v>
      </c>
    </row>
    <row r="148" spans="1:20" ht="18" x14ac:dyDescent="0.4">
      <c r="A148" s="43" t="s">
        <v>45</v>
      </c>
      <c r="B148" s="44">
        <f t="shared" ref="B148:G148" si="114">B149+B153+B154+B155</f>
        <v>3441.3362460137373</v>
      </c>
      <c r="C148" s="44">
        <f t="shared" si="114"/>
        <v>12283.7514997</v>
      </c>
      <c r="D148" s="44">
        <f t="shared" si="114"/>
        <v>13492.697285018958</v>
      </c>
      <c r="E148" s="44">
        <f t="shared" si="114"/>
        <v>48095.284499700007</v>
      </c>
      <c r="F148" s="44">
        <f t="shared" si="114"/>
        <v>6384.5912938920628</v>
      </c>
      <c r="G148" s="44">
        <f t="shared" si="114"/>
        <v>22913.054893550998</v>
      </c>
      <c r="H148" s="65">
        <f t="shared" si="75"/>
        <v>-74.494823582571001</v>
      </c>
      <c r="I148" s="65">
        <f t="shared" si="76"/>
        <v>-74.459551227362795</v>
      </c>
      <c r="J148" s="65">
        <f t="shared" si="77"/>
        <v>-46.099349392874132</v>
      </c>
      <c r="K148" s="65">
        <f t="shared" si="78"/>
        <v>-46.389726045838927</v>
      </c>
      <c r="L148" s="44"/>
      <c r="M148" s="44"/>
      <c r="N148" s="43" t="s">
        <v>45</v>
      </c>
      <c r="O148" s="44">
        <f t="shared" ref="O148:R148" si="115">O149+O153+O154+O155</f>
        <v>61321.052649736856</v>
      </c>
      <c r="P148" s="44">
        <f t="shared" si="115"/>
        <v>217788.10658762007</v>
      </c>
      <c r="Q148" s="44">
        <f t="shared" si="115"/>
        <v>62703.350351805326</v>
      </c>
      <c r="R148" s="44">
        <f t="shared" si="115"/>
        <v>225387.209035551</v>
      </c>
      <c r="S148" s="65">
        <f t="shared" si="108"/>
        <v>-2.2045037375401932</v>
      </c>
      <c r="T148" s="65">
        <f t="shared" si="109"/>
        <v>-3.3715766216051293</v>
      </c>
    </row>
    <row r="149" spans="1:20" x14ac:dyDescent="0.35">
      <c r="A149" s="47" t="s">
        <v>46</v>
      </c>
      <c r="B149" s="48">
        <f t="shared" ref="B149:G149" si="116">SUM(B150:B152)</f>
        <v>506.9810256633985</v>
      </c>
      <c r="C149" s="48">
        <f t="shared" si="116"/>
        <v>1809.6542996999999</v>
      </c>
      <c r="D149" s="48">
        <f t="shared" si="116"/>
        <v>1629.7760556446376</v>
      </c>
      <c r="E149" s="48">
        <f t="shared" si="116"/>
        <v>5809.4049997000002</v>
      </c>
      <c r="F149" s="48">
        <f t="shared" si="116"/>
        <v>1793.6777022161034</v>
      </c>
      <c r="G149" s="48">
        <f t="shared" si="116"/>
        <v>6437.1599935510003</v>
      </c>
      <c r="H149" s="65">
        <f t="shared" si="75"/>
        <v>-68.892595770596927</v>
      </c>
      <c r="I149" s="65">
        <f t="shared" si="76"/>
        <v>-68.84957582070021</v>
      </c>
      <c r="J149" s="65">
        <f t="shared" si="77"/>
        <v>-71.735110213110232</v>
      </c>
      <c r="K149" s="65">
        <f t="shared" si="78"/>
        <v>-71.887380436201951</v>
      </c>
      <c r="L149" s="48"/>
      <c r="M149" s="48"/>
      <c r="N149" s="47" t="s">
        <v>46</v>
      </c>
      <c r="O149" s="48">
        <f t="shared" ref="O149:R149" si="117">SUM(O150:O152)</f>
        <v>10629.698355059958</v>
      </c>
      <c r="P149" s="48">
        <f t="shared" si="117"/>
        <v>37752.481053600801</v>
      </c>
      <c r="Q149" s="48">
        <f t="shared" si="117"/>
        <v>13696.240950862431</v>
      </c>
      <c r="R149" s="48">
        <f t="shared" si="117"/>
        <v>49231.141635551001</v>
      </c>
      <c r="S149" s="65">
        <f t="shared" si="108"/>
        <v>-22.389665944139054</v>
      </c>
      <c r="T149" s="65">
        <f t="shared" si="109"/>
        <v>-23.315852934966642</v>
      </c>
    </row>
    <row r="150" spans="1:20" x14ac:dyDescent="0.35">
      <c r="A150" s="49" t="s">
        <v>47</v>
      </c>
      <c r="B150" s="50">
        <v>107.11448592387619</v>
      </c>
      <c r="C150" s="50">
        <v>382.34209999999996</v>
      </c>
      <c r="D150" s="50">
        <v>175.15586059238402</v>
      </c>
      <c r="E150" s="50">
        <v>624.35040000000004</v>
      </c>
      <c r="F150" s="50">
        <v>0</v>
      </c>
      <c r="G150" s="50">
        <v>0</v>
      </c>
      <c r="H150" s="65">
        <f t="shared" si="75"/>
        <v>-38.846187868558445</v>
      </c>
      <c r="I150" s="65">
        <f t="shared" si="76"/>
        <v>-38.761615272449582</v>
      </c>
      <c r="J150" s="65">
        <v>100</v>
      </c>
      <c r="K150" s="65">
        <v>100</v>
      </c>
      <c r="N150" s="49" t="s">
        <v>47</v>
      </c>
      <c r="O150" s="50">
        <v>1128.5830297634332</v>
      </c>
      <c r="P150" s="50">
        <v>4008.2802000000001</v>
      </c>
      <c r="Q150" s="50">
        <v>396.56783907869044</v>
      </c>
      <c r="R150" s="50">
        <v>1425.4632000000001</v>
      </c>
      <c r="S150" s="65">
        <f t="shared" ref="S150" si="118">IFERROR(O150/Q150*100-100,"0.00")</f>
        <v>184.58763382965356</v>
      </c>
      <c r="T150" s="65">
        <f t="shared" ref="T150" si="119">IFERROR(P150/R150*100-100,"0.00")</f>
        <v>181.19141904189456</v>
      </c>
    </row>
    <row r="151" spans="1:20" x14ac:dyDescent="0.35">
      <c r="A151" s="49" t="s">
        <v>48</v>
      </c>
      <c r="B151" s="50">
        <v>137.58815718002796</v>
      </c>
      <c r="C151" s="50">
        <v>491.11699970000001</v>
      </c>
      <c r="D151" s="50">
        <v>752.16313696815769</v>
      </c>
      <c r="E151" s="50">
        <v>2681.1169997000002</v>
      </c>
      <c r="F151" s="50">
        <v>567.07102766629578</v>
      </c>
      <c r="G151" s="50">
        <v>2035.1074935510001</v>
      </c>
      <c r="H151" s="65">
        <f t="shared" si="75"/>
        <v>-81.707670794048411</v>
      </c>
      <c r="I151" s="65">
        <f t="shared" si="76"/>
        <v>-81.682373437826371</v>
      </c>
      <c r="J151" s="65">
        <f t="shared" si="77"/>
        <v>-75.737050480915343</v>
      </c>
      <c r="K151" s="65">
        <f t="shared" si="78"/>
        <v>-75.867761223606706</v>
      </c>
      <c r="N151" s="49" t="s">
        <v>48</v>
      </c>
      <c r="O151" s="50">
        <v>2400.003450645791</v>
      </c>
      <c r="P151" s="50">
        <v>8523.8622746008004</v>
      </c>
      <c r="Q151" s="50">
        <v>2600.9722670000938</v>
      </c>
      <c r="R151" s="50">
        <v>9349.1954855509994</v>
      </c>
      <c r="S151" s="65">
        <f t="shared" ref="S151:T155" si="120">IFERROR(O151/Q151*100-100,"0.00")</f>
        <v>-7.7266804765317971</v>
      </c>
      <c r="T151" s="65">
        <f t="shared" si="120"/>
        <v>-8.8278527518836825</v>
      </c>
    </row>
    <row r="152" spans="1:20" x14ac:dyDescent="0.35">
      <c r="A152" s="49" t="s">
        <v>49</v>
      </c>
      <c r="B152" s="50">
        <v>262.27838255949433</v>
      </c>
      <c r="C152" s="50">
        <v>936.19519999999989</v>
      </c>
      <c r="D152" s="50">
        <v>702.45705808409593</v>
      </c>
      <c r="E152" s="50">
        <v>2503.9375999999997</v>
      </c>
      <c r="F152" s="50">
        <v>1226.6066745498076</v>
      </c>
      <c r="G152" s="50">
        <v>4402.0524999999998</v>
      </c>
      <c r="H152" s="65">
        <f t="shared" si="75"/>
        <v>-62.662716597247829</v>
      </c>
      <c r="I152" s="65">
        <f t="shared" si="76"/>
        <v>-62.611081042914165</v>
      </c>
      <c r="J152" s="65">
        <f t="shared" si="77"/>
        <v>-78.617564374842772</v>
      </c>
      <c r="K152" s="65">
        <f t="shared" si="78"/>
        <v>-78.732757049126519</v>
      </c>
      <c r="N152" s="49" t="s">
        <v>49</v>
      </c>
      <c r="O152" s="50">
        <v>7101.1118746507336</v>
      </c>
      <c r="P152" s="50">
        <v>25220.338578999999</v>
      </c>
      <c r="Q152" s="50">
        <v>10698.700844783647</v>
      </c>
      <c r="R152" s="50">
        <v>38456.482949999998</v>
      </c>
      <c r="S152" s="65">
        <f t="shared" si="120"/>
        <v>-33.626409620444576</v>
      </c>
      <c r="T152" s="65">
        <f t="shared" si="120"/>
        <v>-34.418499445748196</v>
      </c>
    </row>
    <row r="153" spans="1:20" x14ac:dyDescent="0.35">
      <c r="A153" s="47" t="s">
        <v>50</v>
      </c>
      <c r="B153" s="48">
        <v>2881.1451016098345</v>
      </c>
      <c r="C153" s="48">
        <v>10284.165199999999</v>
      </c>
      <c r="D153" s="48">
        <v>11799.267551605968</v>
      </c>
      <c r="E153" s="48">
        <v>42058.9833</v>
      </c>
      <c r="F153" s="48">
        <v>4589.6817053892364</v>
      </c>
      <c r="G153" s="48">
        <v>16471.473900000001</v>
      </c>
      <c r="H153" s="65">
        <f t="shared" si="75"/>
        <v>-75.582000416477641</v>
      </c>
      <c r="I153" s="65">
        <f t="shared" si="76"/>
        <v>-75.548231571256267</v>
      </c>
      <c r="J153" s="65">
        <f t="shared" si="77"/>
        <v>-37.225601108094843</v>
      </c>
      <c r="K153" s="65">
        <f t="shared" si="78"/>
        <v>-37.563782922911358</v>
      </c>
      <c r="N153" s="47" t="s">
        <v>50</v>
      </c>
      <c r="O153" s="48">
        <v>50302.164800006591</v>
      </c>
      <c r="P153" s="48">
        <v>178653.37849999999</v>
      </c>
      <c r="Q153" s="48">
        <v>48959.849284711723</v>
      </c>
      <c r="R153" s="48">
        <v>175986.19089999999</v>
      </c>
      <c r="S153" s="65">
        <f t="shared" si="120"/>
        <v>2.7416659464963118</v>
      </c>
      <c r="T153" s="65">
        <f t="shared" si="120"/>
        <v>1.515566412546292</v>
      </c>
    </row>
    <row r="154" spans="1:20" x14ac:dyDescent="0.35">
      <c r="A154" s="47" t="s">
        <v>51</v>
      </c>
      <c r="B154" s="48">
        <v>53.210118740503994</v>
      </c>
      <c r="C154" s="48">
        <v>189.93199999999999</v>
      </c>
      <c r="D154" s="48">
        <v>63.653677768352004</v>
      </c>
      <c r="E154" s="48">
        <v>226.89620000000002</v>
      </c>
      <c r="F154" s="48">
        <v>1.2318862867230003</v>
      </c>
      <c r="G154" s="48">
        <v>4.4210000000000003</v>
      </c>
      <c r="H154" s="65">
        <f t="shared" si="75"/>
        <v>-16.406843082742412</v>
      </c>
      <c r="I154" s="65">
        <f t="shared" si="76"/>
        <v>-16.291238019852258</v>
      </c>
      <c r="J154" s="65">
        <f t="shared" si="77"/>
        <v>4219.4018241773583</v>
      </c>
      <c r="K154" s="65">
        <f t="shared" si="78"/>
        <v>4196.1320968106756</v>
      </c>
      <c r="N154" s="47" t="s">
        <v>51</v>
      </c>
      <c r="O154" s="48">
        <v>389.18949467030859</v>
      </c>
      <c r="P154" s="48">
        <v>1382.2470340192847</v>
      </c>
      <c r="Q154" s="48">
        <v>47.260116231166933</v>
      </c>
      <c r="R154" s="48">
        <v>169.87649999999999</v>
      </c>
      <c r="S154" s="65">
        <f t="shared" si="120"/>
        <v>723.50515763997907</v>
      </c>
      <c r="T154" s="65">
        <f t="shared" si="120"/>
        <v>713.67760344678913</v>
      </c>
    </row>
    <row r="155" spans="1:20" ht="31" x14ac:dyDescent="0.35">
      <c r="A155" s="54" t="s">
        <v>52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66" t="str">
        <f t="shared" si="75"/>
        <v>0.00</v>
      </c>
      <c r="I155" s="66" t="str">
        <f t="shared" si="76"/>
        <v>0.00</v>
      </c>
      <c r="J155" s="66" t="str">
        <f t="shared" si="77"/>
        <v>0.00</v>
      </c>
      <c r="K155" s="66" t="str">
        <f t="shared" si="78"/>
        <v>0.00</v>
      </c>
      <c r="N155" s="54" t="s">
        <v>52</v>
      </c>
      <c r="O155" s="55">
        <v>0</v>
      </c>
      <c r="P155" s="55">
        <v>0</v>
      </c>
      <c r="Q155" s="55">
        <v>0</v>
      </c>
      <c r="R155" s="55">
        <v>0</v>
      </c>
      <c r="S155" s="66" t="str">
        <f t="shared" si="120"/>
        <v>0.00</v>
      </c>
      <c r="T155" s="66" t="str">
        <f t="shared" si="120"/>
        <v>0.00</v>
      </c>
    </row>
    <row r="156" spans="1:20" x14ac:dyDescent="0.35">
      <c r="A156" s="45"/>
      <c r="B156" s="61"/>
      <c r="C156" s="61"/>
      <c r="D156" s="61"/>
      <c r="E156" s="61"/>
      <c r="F156" s="61"/>
      <c r="G156" s="61"/>
      <c r="J156" s="16" t="s">
        <v>98</v>
      </c>
      <c r="N156" s="45"/>
      <c r="O156" s="61"/>
      <c r="P156" s="61"/>
      <c r="Q156" s="61"/>
      <c r="R156" s="61"/>
      <c r="T156" s="16" t="s">
        <v>131</v>
      </c>
    </row>
    <row r="157" spans="1:20" x14ac:dyDescent="0.35">
      <c r="A157" s="25"/>
      <c r="B157" s="93" t="s">
        <v>90</v>
      </c>
      <c r="C157" s="93"/>
      <c r="D157" s="93"/>
      <c r="E157" s="93"/>
      <c r="F157" s="93"/>
      <c r="G157" s="93"/>
      <c r="H157" s="26"/>
      <c r="I157" s="27" t="s">
        <v>9</v>
      </c>
      <c r="J157" s="28"/>
      <c r="K157" s="28"/>
      <c r="N157" s="25"/>
      <c r="O157" s="93" t="s">
        <v>90</v>
      </c>
      <c r="P157" s="93"/>
      <c r="Q157" s="93"/>
      <c r="R157" s="93"/>
      <c r="S157" s="26"/>
      <c r="T157" s="27" t="s">
        <v>9</v>
      </c>
    </row>
    <row r="158" spans="1:20" x14ac:dyDescent="0.35">
      <c r="A158" s="28"/>
      <c r="B158" s="29"/>
      <c r="C158" s="29"/>
      <c r="D158" s="29"/>
      <c r="E158" s="29"/>
      <c r="F158" s="29"/>
      <c r="G158" s="29"/>
      <c r="H158" s="30"/>
      <c r="I158" s="28" t="s">
        <v>8</v>
      </c>
      <c r="J158" s="31"/>
      <c r="K158" s="31"/>
      <c r="N158" s="28"/>
      <c r="O158" s="29"/>
      <c r="P158" s="29"/>
      <c r="Q158" s="29"/>
      <c r="R158" s="29"/>
      <c r="S158" s="30"/>
      <c r="T158" s="28" t="s">
        <v>8</v>
      </c>
    </row>
    <row r="159" spans="1:20" x14ac:dyDescent="0.35">
      <c r="A159" s="32"/>
      <c r="B159" s="77"/>
      <c r="C159" s="78"/>
      <c r="D159" s="89"/>
      <c r="E159" s="89"/>
      <c r="F159" s="77"/>
      <c r="G159" s="78"/>
      <c r="H159" s="77" t="s">
        <v>113</v>
      </c>
      <c r="I159" s="90"/>
      <c r="J159" s="90"/>
      <c r="K159" s="90"/>
      <c r="N159" s="32"/>
      <c r="O159" s="77"/>
      <c r="P159" s="78"/>
      <c r="Q159" s="89"/>
      <c r="R159" s="89"/>
      <c r="S159" s="77" t="s">
        <v>116</v>
      </c>
      <c r="T159" s="90"/>
    </row>
    <row r="160" spans="1:20" x14ac:dyDescent="0.35">
      <c r="A160" s="33"/>
      <c r="B160" s="89" t="s">
        <v>111</v>
      </c>
      <c r="C160" s="89"/>
      <c r="D160" s="79" t="s">
        <v>110</v>
      </c>
      <c r="E160" s="80"/>
      <c r="F160" s="89" t="s">
        <v>112</v>
      </c>
      <c r="G160" s="89"/>
      <c r="H160" s="91" t="s">
        <v>3</v>
      </c>
      <c r="I160" s="92"/>
      <c r="J160" s="92"/>
      <c r="K160" s="92"/>
      <c r="N160" s="33"/>
      <c r="O160" s="79" t="s">
        <v>114</v>
      </c>
      <c r="P160" s="80"/>
      <c r="Q160" s="79" t="s">
        <v>115</v>
      </c>
      <c r="R160" s="80"/>
      <c r="S160" s="91" t="s">
        <v>3</v>
      </c>
      <c r="T160" s="92"/>
    </row>
    <row r="161" spans="1:20" x14ac:dyDescent="0.35">
      <c r="A161" s="34" t="s">
        <v>0</v>
      </c>
      <c r="B161" s="35"/>
      <c r="C161" s="29"/>
      <c r="D161" s="35"/>
      <c r="E161" s="36"/>
      <c r="F161" s="35"/>
      <c r="G161" s="36"/>
      <c r="H161" s="91" t="s">
        <v>109</v>
      </c>
      <c r="I161" s="92"/>
      <c r="J161" s="94" t="s">
        <v>112</v>
      </c>
      <c r="K161" s="95"/>
      <c r="N161" s="34" t="s">
        <v>0</v>
      </c>
      <c r="O161" s="81"/>
      <c r="P161" s="82"/>
      <c r="Q161" s="81"/>
      <c r="R161" s="82"/>
      <c r="S161" s="94" t="s">
        <v>117</v>
      </c>
      <c r="T161" s="95"/>
    </row>
    <row r="162" spans="1:20" x14ac:dyDescent="0.35">
      <c r="A162" s="33"/>
      <c r="B162" s="37" t="s">
        <v>1</v>
      </c>
      <c r="C162" s="38" t="s">
        <v>2</v>
      </c>
      <c r="D162" s="37" t="s">
        <v>1</v>
      </c>
      <c r="E162" s="39" t="s">
        <v>2</v>
      </c>
      <c r="F162" s="37" t="s">
        <v>1</v>
      </c>
      <c r="G162" s="39" t="s">
        <v>2</v>
      </c>
      <c r="H162" s="40" t="s">
        <v>1</v>
      </c>
      <c r="I162" s="40" t="s">
        <v>2</v>
      </c>
      <c r="J162" s="40" t="s">
        <v>1</v>
      </c>
      <c r="K162" s="40" t="s">
        <v>2</v>
      </c>
      <c r="N162" s="33"/>
      <c r="O162" s="37" t="s">
        <v>1</v>
      </c>
      <c r="P162" s="38" t="s">
        <v>2</v>
      </c>
      <c r="Q162" s="37" t="s">
        <v>1</v>
      </c>
      <c r="R162" s="39" t="s">
        <v>2</v>
      </c>
      <c r="S162" s="40" t="s">
        <v>1</v>
      </c>
      <c r="T162" s="40" t="s">
        <v>2</v>
      </c>
    </row>
    <row r="163" spans="1:20" ht="18" x14ac:dyDescent="0.4">
      <c r="A163" s="57" t="s">
        <v>53</v>
      </c>
      <c r="B163" s="44">
        <f t="shared" ref="B163:G163" si="121">SUM(B164:B165)</f>
        <v>14050.587978943395</v>
      </c>
      <c r="C163" s="44">
        <f t="shared" si="121"/>
        <v>50153.172726999997</v>
      </c>
      <c r="D163" s="44">
        <f t="shared" si="121"/>
        <v>15760.523607257299</v>
      </c>
      <c r="E163" s="44">
        <f t="shared" si="121"/>
        <v>56179.046394000005</v>
      </c>
      <c r="F163" s="44">
        <f t="shared" si="121"/>
        <v>14456.139370254497</v>
      </c>
      <c r="G163" s="44">
        <f t="shared" si="121"/>
        <v>51880.269181262476</v>
      </c>
      <c r="H163" s="65">
        <f t="shared" ref="H163:H204" si="122">IFERROR(B163/D163*100-100,"0.00")</f>
        <v>-10.849484896088896</v>
      </c>
      <c r="I163" s="65">
        <f t="shared" ref="I163:I204" si="123">IFERROR(C163/E163*100-100,"0.00")</f>
        <v>-10.726194290908396</v>
      </c>
      <c r="J163" s="65">
        <f t="shared" ref="J163:J204" si="124">IFERROR(B163/F163*100-100,"0.00")</f>
        <v>-2.8053920962160959</v>
      </c>
      <c r="K163" s="65">
        <f t="shared" ref="K163:K204" si="125">IFERROR(C163/G163*100-100,"0.00")</f>
        <v>-3.329004420212712</v>
      </c>
      <c r="L163" s="44"/>
      <c r="M163" s="44"/>
      <c r="N163" s="57" t="s">
        <v>53</v>
      </c>
      <c r="O163" s="44">
        <f t="shared" ref="O163:R163" si="126">SUM(O164:O165)</f>
        <v>121328.21440788207</v>
      </c>
      <c r="P163" s="44">
        <f t="shared" si="126"/>
        <v>430909.79279956687</v>
      </c>
      <c r="Q163" s="44">
        <f t="shared" si="126"/>
        <v>102706.65603924112</v>
      </c>
      <c r="R163" s="44">
        <f t="shared" si="126"/>
        <v>369179.10166170867</v>
      </c>
      <c r="S163" s="65">
        <f t="shared" ref="S163:S176" si="127">IFERROR(O163/Q163*100-100,"0.00")</f>
        <v>18.130819449059103</v>
      </c>
      <c r="T163" s="65">
        <f t="shared" ref="T163:T176" si="128">IFERROR(P163/R163*100-100,"0.00")</f>
        <v>16.721068679132372</v>
      </c>
    </row>
    <row r="164" spans="1:20" ht="31" x14ac:dyDescent="0.35">
      <c r="A164" s="45" t="s">
        <v>54</v>
      </c>
      <c r="B164" s="50">
        <v>14050.587978943395</v>
      </c>
      <c r="C164" s="46">
        <v>50153.172726999997</v>
      </c>
      <c r="D164" s="46">
        <v>15760.523607257299</v>
      </c>
      <c r="E164" s="46">
        <v>56179.046394000005</v>
      </c>
      <c r="F164" s="46">
        <v>14456.139370254497</v>
      </c>
      <c r="G164" s="46">
        <v>51880.269181262476</v>
      </c>
      <c r="H164" s="65">
        <f t="shared" si="122"/>
        <v>-10.849484896088896</v>
      </c>
      <c r="I164" s="65">
        <f t="shared" si="123"/>
        <v>-10.726194290908396</v>
      </c>
      <c r="J164" s="65">
        <f t="shared" si="124"/>
        <v>-2.8053920962160959</v>
      </c>
      <c r="K164" s="65">
        <f t="shared" si="125"/>
        <v>-3.329004420212712</v>
      </c>
      <c r="N164" s="45" t="s">
        <v>54</v>
      </c>
      <c r="O164" s="50">
        <v>121328.21440788207</v>
      </c>
      <c r="P164" s="46">
        <v>430909.79279956687</v>
      </c>
      <c r="Q164" s="46">
        <v>102706.65603924112</v>
      </c>
      <c r="R164" s="46">
        <v>369179.10166170867</v>
      </c>
      <c r="S164" s="65">
        <f t="shared" si="127"/>
        <v>18.130819449059103</v>
      </c>
      <c r="T164" s="65">
        <f t="shared" si="128"/>
        <v>16.721068679132372</v>
      </c>
    </row>
    <row r="165" spans="1:20" ht="31" x14ac:dyDescent="0.35">
      <c r="A165" s="45" t="s">
        <v>55</v>
      </c>
      <c r="B165" s="46">
        <v>0</v>
      </c>
      <c r="C165" s="46">
        <v>0</v>
      </c>
      <c r="D165" s="46">
        <v>0</v>
      </c>
      <c r="E165" s="46">
        <v>0</v>
      </c>
      <c r="F165" s="46">
        <v>0</v>
      </c>
      <c r="G165" s="46">
        <v>0</v>
      </c>
      <c r="H165" s="65" t="str">
        <f t="shared" si="122"/>
        <v>0.00</v>
      </c>
      <c r="I165" s="65" t="str">
        <f t="shared" si="123"/>
        <v>0.00</v>
      </c>
      <c r="J165" s="65" t="str">
        <f t="shared" si="124"/>
        <v>0.00</v>
      </c>
      <c r="K165" s="65" t="str">
        <f t="shared" si="125"/>
        <v>0.00</v>
      </c>
      <c r="N165" s="45" t="s">
        <v>55</v>
      </c>
      <c r="O165" s="46">
        <v>0</v>
      </c>
      <c r="P165" s="46">
        <v>0</v>
      </c>
      <c r="Q165" s="46">
        <v>0</v>
      </c>
      <c r="R165" s="46">
        <v>0</v>
      </c>
      <c r="S165" s="65" t="str">
        <f t="shared" si="127"/>
        <v>0.00</v>
      </c>
      <c r="T165" s="65" t="str">
        <f t="shared" si="128"/>
        <v>0.00</v>
      </c>
    </row>
    <row r="166" spans="1:20" ht="35.5" x14ac:dyDescent="0.4">
      <c r="A166" s="43" t="s">
        <v>56</v>
      </c>
      <c r="B166" s="44">
        <v>10428.026995507436</v>
      </c>
      <c r="C166" s="44">
        <v>37222.544700000006</v>
      </c>
      <c r="D166" s="44">
        <v>7270.8816161475197</v>
      </c>
      <c r="E166" s="44">
        <v>25917.362000000001</v>
      </c>
      <c r="F166" s="44">
        <v>3411.9261628246518</v>
      </c>
      <c r="G166" s="44">
        <v>12244.738599999999</v>
      </c>
      <c r="H166" s="65">
        <f t="shared" si="122"/>
        <v>43.421768446186491</v>
      </c>
      <c r="I166" s="65">
        <f t="shared" si="123"/>
        <v>43.620113420493965</v>
      </c>
      <c r="J166" s="65">
        <f t="shared" si="124"/>
        <v>205.63460338409914</v>
      </c>
      <c r="K166" s="65">
        <f t="shared" si="125"/>
        <v>203.98807125208873</v>
      </c>
      <c r="N166" s="43" t="s">
        <v>56</v>
      </c>
      <c r="O166" s="44">
        <v>38373.6039818196</v>
      </c>
      <c r="P166" s="44">
        <v>136287.85209999999</v>
      </c>
      <c r="Q166" s="44">
        <v>52849.871801118767</v>
      </c>
      <c r="R166" s="44">
        <v>189968.87784</v>
      </c>
      <c r="S166" s="65">
        <f t="shared" si="127"/>
        <v>-27.391301673872221</v>
      </c>
      <c r="T166" s="65">
        <f t="shared" si="128"/>
        <v>-28.257800093556639</v>
      </c>
    </row>
    <row r="167" spans="1:20" ht="35.5" x14ac:dyDescent="0.4">
      <c r="A167" s="43" t="s">
        <v>57</v>
      </c>
      <c r="B167" s="44">
        <f t="shared" ref="B167:G167" si="129">B168+B171+B178</f>
        <v>19761.606522123187</v>
      </c>
      <c r="C167" s="44">
        <f t="shared" si="129"/>
        <v>70538.490399999995</v>
      </c>
      <c r="D167" s="44">
        <f t="shared" si="129"/>
        <v>16897.963052899253</v>
      </c>
      <c r="E167" s="44">
        <f t="shared" si="129"/>
        <v>60233.496930000001</v>
      </c>
      <c r="F167" s="44">
        <f t="shared" si="129"/>
        <v>8909.4641945624135</v>
      </c>
      <c r="G167" s="44">
        <f t="shared" si="129"/>
        <v>31974.33207</v>
      </c>
      <c r="H167" s="65">
        <f t="shared" si="122"/>
        <v>16.946678485798955</v>
      </c>
      <c r="I167" s="65">
        <f t="shared" si="123"/>
        <v>17.108409764048531</v>
      </c>
      <c r="J167" s="65">
        <f t="shared" si="124"/>
        <v>121.80465727876216</v>
      </c>
      <c r="K167" s="65">
        <f t="shared" si="125"/>
        <v>120.60973860399389</v>
      </c>
      <c r="L167" s="44"/>
      <c r="M167" s="44"/>
      <c r="N167" s="43" t="s">
        <v>57</v>
      </c>
      <c r="O167" s="44">
        <f t="shared" ref="O167:R167" si="130">O168+O171+O178</f>
        <v>106408.66514442739</v>
      </c>
      <c r="P167" s="44">
        <f t="shared" si="130"/>
        <v>377921.45935088361</v>
      </c>
      <c r="Q167" s="44">
        <f t="shared" si="130"/>
        <v>94063.049978841911</v>
      </c>
      <c r="R167" s="44">
        <f t="shared" si="130"/>
        <v>338109.65744500008</v>
      </c>
      <c r="S167" s="65">
        <f t="shared" si="127"/>
        <v>13.12482974809177</v>
      </c>
      <c r="T167" s="65">
        <f t="shared" si="128"/>
        <v>11.774819508774215</v>
      </c>
    </row>
    <row r="168" spans="1:20" x14ac:dyDescent="0.35">
      <c r="A168" s="47" t="s">
        <v>58</v>
      </c>
      <c r="B168" s="48">
        <f t="shared" ref="B168:G168" si="131">SUM(B169:B170)</f>
        <v>1728.8106030660324</v>
      </c>
      <c r="C168" s="48">
        <f t="shared" si="131"/>
        <v>6170.9400999999998</v>
      </c>
      <c r="D168" s="48">
        <f t="shared" si="131"/>
        <v>948.04859840677284</v>
      </c>
      <c r="E168" s="48">
        <f t="shared" si="131"/>
        <v>3379.3589300000003</v>
      </c>
      <c r="F168" s="48">
        <f t="shared" si="131"/>
        <v>1407.5249890836735</v>
      </c>
      <c r="G168" s="48">
        <f t="shared" si="131"/>
        <v>5051.3331009570202</v>
      </c>
      <c r="H168" s="65">
        <f t="shared" si="122"/>
        <v>82.354639411034015</v>
      </c>
      <c r="I168" s="65">
        <f t="shared" si="123"/>
        <v>82.606826555710057</v>
      </c>
      <c r="J168" s="65">
        <f t="shared" si="124"/>
        <v>22.826281343077397</v>
      </c>
      <c r="K168" s="65">
        <f t="shared" si="125"/>
        <v>22.16458460897897</v>
      </c>
      <c r="L168" s="48"/>
      <c r="M168" s="48"/>
      <c r="N168" s="47" t="s">
        <v>58</v>
      </c>
      <c r="O168" s="48">
        <f t="shared" ref="O168:R168" si="132">SUM(O169:O170)</f>
        <v>9856.7342821693692</v>
      </c>
      <c r="P168" s="48">
        <f t="shared" si="132"/>
        <v>35007.218625431793</v>
      </c>
      <c r="Q168" s="48">
        <f t="shared" si="132"/>
        <v>30486.597021140136</v>
      </c>
      <c r="R168" s="48">
        <f t="shared" si="132"/>
        <v>109584.0808670359</v>
      </c>
      <c r="S168" s="65">
        <f t="shared" si="127"/>
        <v>-67.668630659779865</v>
      </c>
      <c r="T168" s="65">
        <f t="shared" si="128"/>
        <v>-68.054467082761875</v>
      </c>
    </row>
    <row r="169" spans="1:20" x14ac:dyDescent="0.35">
      <c r="A169" s="49" t="s">
        <v>59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65" t="str">
        <f t="shared" si="122"/>
        <v>0.00</v>
      </c>
      <c r="I169" s="65" t="str">
        <f t="shared" si="123"/>
        <v>0.00</v>
      </c>
      <c r="J169" s="65" t="str">
        <f t="shared" si="124"/>
        <v>0.00</v>
      </c>
      <c r="K169" s="65" t="str">
        <f t="shared" si="125"/>
        <v>0.00</v>
      </c>
      <c r="N169" s="49" t="s">
        <v>59</v>
      </c>
      <c r="O169" s="50">
        <v>0</v>
      </c>
      <c r="P169" s="50">
        <v>0</v>
      </c>
      <c r="Q169" s="50">
        <v>417.46360444319731</v>
      </c>
      <c r="R169" s="50">
        <v>1500.573034</v>
      </c>
      <c r="S169" s="65">
        <f t="shared" si="127"/>
        <v>-100</v>
      </c>
      <c r="T169" s="65">
        <f t="shared" si="128"/>
        <v>-100</v>
      </c>
    </row>
    <row r="170" spans="1:20" x14ac:dyDescent="0.35">
      <c r="A170" s="49" t="s">
        <v>60</v>
      </c>
      <c r="B170" s="50">
        <v>1728.8106030660324</v>
      </c>
      <c r="C170" s="50">
        <v>6170.9400999999998</v>
      </c>
      <c r="D170" s="50">
        <v>948.04859840677284</v>
      </c>
      <c r="E170" s="50">
        <v>3379.3589300000003</v>
      </c>
      <c r="F170" s="50">
        <v>1407.5249890836735</v>
      </c>
      <c r="G170" s="50">
        <v>5051.3331009570202</v>
      </c>
      <c r="H170" s="65">
        <f t="shared" si="122"/>
        <v>82.354639411034015</v>
      </c>
      <c r="I170" s="65">
        <f t="shared" si="123"/>
        <v>82.606826555710057</v>
      </c>
      <c r="J170" s="65">
        <f t="shared" si="124"/>
        <v>22.826281343077397</v>
      </c>
      <c r="K170" s="65">
        <f t="shared" si="125"/>
        <v>22.16458460897897</v>
      </c>
      <c r="N170" s="49" t="s">
        <v>60</v>
      </c>
      <c r="O170" s="50">
        <v>9856.7342821693692</v>
      </c>
      <c r="P170" s="50">
        <v>35007.218625431793</v>
      </c>
      <c r="Q170" s="50">
        <v>30069.133416696939</v>
      </c>
      <c r="R170" s="50">
        <v>108083.5078330359</v>
      </c>
      <c r="S170" s="65">
        <f t="shared" si="127"/>
        <v>-67.219759393877069</v>
      </c>
      <c r="T170" s="65">
        <f t="shared" si="128"/>
        <v>-67.61095256131965</v>
      </c>
    </row>
    <row r="171" spans="1:20" x14ac:dyDescent="0.35">
      <c r="A171" s="47" t="s">
        <v>61</v>
      </c>
      <c r="B171" s="48">
        <f t="shared" ref="B171:G171" si="133">SUM(B172:B177)</f>
        <v>17969.293688317528</v>
      </c>
      <c r="C171" s="48">
        <f t="shared" si="133"/>
        <v>64140.880899999996</v>
      </c>
      <c r="D171" s="48">
        <f t="shared" si="133"/>
        <v>15806.853040806014</v>
      </c>
      <c r="E171" s="48">
        <f t="shared" si="133"/>
        <v>56344.189599999998</v>
      </c>
      <c r="F171" s="48">
        <f t="shared" si="133"/>
        <v>7415.0666817041201</v>
      </c>
      <c r="G171" s="48">
        <f t="shared" si="133"/>
        <v>26611.23039774955</v>
      </c>
      <c r="H171" s="65">
        <f t="shared" si="122"/>
        <v>13.680399519936628</v>
      </c>
      <c r="I171" s="65">
        <f t="shared" si="123"/>
        <v>13.837613701342505</v>
      </c>
      <c r="J171" s="65">
        <f t="shared" si="124"/>
        <v>142.33489002404832</v>
      </c>
      <c r="K171" s="65">
        <f t="shared" si="125"/>
        <v>141.02936971085799</v>
      </c>
      <c r="L171" s="48"/>
      <c r="M171" s="48"/>
      <c r="N171" s="47" t="s">
        <v>61</v>
      </c>
      <c r="O171" s="48">
        <f t="shared" ref="O171:R171" si="134">SUM(O172:O177)</f>
        <v>95628.038659550992</v>
      </c>
      <c r="P171" s="48">
        <f t="shared" si="134"/>
        <v>339632.94132134761</v>
      </c>
      <c r="Q171" s="48">
        <f t="shared" si="134"/>
        <v>62705.931054680907</v>
      </c>
      <c r="R171" s="48">
        <f t="shared" si="134"/>
        <v>225396.48537270384</v>
      </c>
      <c r="S171" s="65">
        <f t="shared" si="127"/>
        <v>52.502382232649268</v>
      </c>
      <c r="T171" s="65">
        <f t="shared" si="128"/>
        <v>50.682447758556805</v>
      </c>
    </row>
    <row r="172" spans="1:20" ht="31" x14ac:dyDescent="0.35">
      <c r="A172" s="49" t="s">
        <v>62</v>
      </c>
      <c r="B172" s="50">
        <v>34.974645840001997</v>
      </c>
      <c r="C172" s="50">
        <v>124.84099999999999</v>
      </c>
      <c r="D172" s="50">
        <v>113.277642397584</v>
      </c>
      <c r="E172" s="50">
        <v>403.78290000000004</v>
      </c>
      <c r="F172" s="50">
        <v>14.1539582544954</v>
      </c>
      <c r="G172" s="50">
        <v>50.7958</v>
      </c>
      <c r="H172" s="65">
        <f t="shared" si="122"/>
        <v>-69.12484661602744</v>
      </c>
      <c r="I172" s="65">
        <f t="shared" si="123"/>
        <v>-69.082147857177716</v>
      </c>
      <c r="J172" s="65">
        <f t="shared" si="124"/>
        <v>147.10151896126865</v>
      </c>
      <c r="K172" s="65">
        <f t="shared" si="125"/>
        <v>145.77031959335218</v>
      </c>
      <c r="N172" s="49" t="s">
        <v>62</v>
      </c>
      <c r="O172" s="50">
        <v>675.4343620526505</v>
      </c>
      <c r="P172" s="50">
        <v>2398.8755000000001</v>
      </c>
      <c r="Q172" s="50">
        <v>308.20568101040243</v>
      </c>
      <c r="R172" s="50">
        <v>1107.8454000000002</v>
      </c>
      <c r="S172" s="65">
        <f t="shared" si="127"/>
        <v>119.15052306574893</v>
      </c>
      <c r="T172" s="65">
        <f t="shared" si="128"/>
        <v>116.53522233336889</v>
      </c>
    </row>
    <row r="173" spans="1:20" ht="31" x14ac:dyDescent="0.35">
      <c r="A173" s="49" t="s">
        <v>63</v>
      </c>
      <c r="B173" s="50">
        <v>8905.5093153946982</v>
      </c>
      <c r="C173" s="50">
        <v>31787.961299999999</v>
      </c>
      <c r="D173" s="50">
        <v>6539.1203715456631</v>
      </c>
      <c r="E173" s="50">
        <v>23308.968399999998</v>
      </c>
      <c r="F173" s="50">
        <v>4039.6822346650529</v>
      </c>
      <c r="G173" s="50">
        <v>14497.632900000001</v>
      </c>
      <c r="H173" s="65">
        <f t="shared" si="122"/>
        <v>36.188184486496709</v>
      </c>
      <c r="I173" s="65">
        <f t="shared" si="123"/>
        <v>36.376525783955344</v>
      </c>
      <c r="J173" s="65">
        <f t="shared" si="124"/>
        <v>120.45073840153401</v>
      </c>
      <c r="K173" s="65">
        <f t="shared" si="125"/>
        <v>119.26311363560598</v>
      </c>
      <c r="N173" s="49" t="s">
        <v>63</v>
      </c>
      <c r="O173" s="50">
        <v>36679.430252843973</v>
      </c>
      <c r="P173" s="50">
        <v>130270.81761150817</v>
      </c>
      <c r="Q173" s="50">
        <v>34096.205895981911</v>
      </c>
      <c r="R173" s="50">
        <v>122558.82089999999</v>
      </c>
      <c r="S173" s="65">
        <f t="shared" si="127"/>
        <v>7.5762809643476601</v>
      </c>
      <c r="T173" s="65">
        <f t="shared" si="128"/>
        <v>6.2924860527180329</v>
      </c>
    </row>
    <row r="174" spans="1:20" ht="31" x14ac:dyDescent="0.35">
      <c r="A174" s="49" t="s">
        <v>64</v>
      </c>
      <c r="B174" s="50">
        <v>4.0834056752632</v>
      </c>
      <c r="C174" s="50">
        <v>14.5756</v>
      </c>
      <c r="D174" s="50">
        <v>4.0119040525759999</v>
      </c>
      <c r="E174" s="50">
        <v>14.300600000000001</v>
      </c>
      <c r="F174" s="50">
        <v>0</v>
      </c>
      <c r="G174" s="50">
        <v>0</v>
      </c>
      <c r="H174" s="65">
        <f t="shared" si="122"/>
        <v>1.7822366076100309</v>
      </c>
      <c r="I174" s="65">
        <f t="shared" si="123"/>
        <v>1.9229962379200742</v>
      </c>
      <c r="J174" s="65">
        <v>100</v>
      </c>
      <c r="K174" s="65">
        <v>100</v>
      </c>
      <c r="N174" s="49" t="s">
        <v>64</v>
      </c>
      <c r="O174" s="50">
        <v>35.054329079512748</v>
      </c>
      <c r="P174" s="50">
        <v>124.49910149999999</v>
      </c>
      <c r="Q174" s="50">
        <v>71.219914203428573</v>
      </c>
      <c r="R174" s="50">
        <v>256</v>
      </c>
      <c r="S174" s="65">
        <f t="shared" si="127"/>
        <v>-50.780158230202964</v>
      </c>
      <c r="T174" s="65">
        <f t="shared" si="128"/>
        <v>-51.367538476562501</v>
      </c>
    </row>
    <row r="175" spans="1:20" ht="31" x14ac:dyDescent="0.35">
      <c r="A175" s="49" t="s">
        <v>65</v>
      </c>
      <c r="B175" s="50">
        <v>5402.9454330177596</v>
      </c>
      <c r="C175" s="50">
        <v>19285.659500000002</v>
      </c>
      <c r="D175" s="50">
        <v>6354.046995259936</v>
      </c>
      <c r="E175" s="50">
        <v>22649.266600000003</v>
      </c>
      <c r="F175" s="50">
        <v>2825.0916759907259</v>
      </c>
      <c r="G175" s="50">
        <v>10138.7039</v>
      </c>
      <c r="H175" s="65">
        <f t="shared" si="122"/>
        <v>-14.968437642209594</v>
      </c>
      <c r="I175" s="65">
        <f t="shared" si="123"/>
        <v>-14.850843338123809</v>
      </c>
      <c r="J175" s="65">
        <f t="shared" si="124"/>
        <v>91.248499258807612</v>
      </c>
      <c r="K175" s="65">
        <f t="shared" si="125"/>
        <v>90.218194457774842</v>
      </c>
      <c r="N175" s="49" t="s">
        <v>65</v>
      </c>
      <c r="O175" s="50">
        <v>38651.642415674723</v>
      </c>
      <c r="P175" s="50">
        <v>137275.33456240606</v>
      </c>
      <c r="Q175" s="50">
        <v>24022.275808918275</v>
      </c>
      <c r="R175" s="50">
        <v>86348.0766</v>
      </c>
      <c r="S175" s="65">
        <f t="shared" si="127"/>
        <v>60.899170099967336</v>
      </c>
      <c r="T175" s="65">
        <f t="shared" si="128"/>
        <v>58.979029953755855</v>
      </c>
    </row>
    <row r="176" spans="1:20" ht="31" x14ac:dyDescent="0.35">
      <c r="A176" s="49" t="s">
        <v>104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65" t="str">
        <f t="shared" si="122"/>
        <v>0.00</v>
      </c>
      <c r="I176" s="65" t="str">
        <f t="shared" si="123"/>
        <v>0.00</v>
      </c>
      <c r="J176" s="65" t="str">
        <f t="shared" si="124"/>
        <v>0.00</v>
      </c>
      <c r="K176" s="65" t="str">
        <f t="shared" si="125"/>
        <v>0.00</v>
      </c>
      <c r="L176" s="76"/>
      <c r="M176" s="76"/>
      <c r="N176" s="49" t="s">
        <v>104</v>
      </c>
      <c r="O176" s="76">
        <v>0</v>
      </c>
      <c r="P176" s="76">
        <v>0</v>
      </c>
      <c r="Q176" s="76">
        <v>0</v>
      </c>
      <c r="R176" s="76">
        <v>0</v>
      </c>
      <c r="S176" s="65" t="str">
        <f t="shared" si="127"/>
        <v>0.00</v>
      </c>
      <c r="T176" s="65" t="str">
        <f t="shared" si="128"/>
        <v>0.00</v>
      </c>
    </row>
    <row r="177" spans="1:20" x14ac:dyDescent="0.35">
      <c r="A177" s="49" t="s">
        <v>105</v>
      </c>
      <c r="B177" s="50">
        <v>3621.780888389806</v>
      </c>
      <c r="C177" s="50">
        <v>12927.843499999995</v>
      </c>
      <c r="D177" s="50">
        <v>2796.3961275502561</v>
      </c>
      <c r="E177" s="50">
        <v>9967.8711000000003</v>
      </c>
      <c r="F177" s="50">
        <v>536.13881279384634</v>
      </c>
      <c r="G177" s="50">
        <v>1924.0977977495495</v>
      </c>
      <c r="H177" s="65">
        <f t="shared" si="122"/>
        <v>29.516017158935824</v>
      </c>
      <c r="I177" s="65">
        <f t="shared" si="123"/>
        <v>29.695131190049153</v>
      </c>
      <c r="J177" s="65">
        <f t="shared" si="124"/>
        <v>575.53044136396761</v>
      </c>
      <c r="K177" s="65">
        <f t="shared" si="125"/>
        <v>571.89118531919598</v>
      </c>
      <c r="N177" s="49" t="s">
        <v>105</v>
      </c>
      <c r="O177" s="50">
        <v>19586.477299900129</v>
      </c>
      <c r="P177" s="50">
        <v>69563.414545933367</v>
      </c>
      <c r="Q177" s="50">
        <v>4208.0237545668833</v>
      </c>
      <c r="R177" s="50">
        <v>15125.742472703827</v>
      </c>
      <c r="S177" s="65">
        <f t="shared" ref="S177" si="135">IFERROR(O177/Q177*100-100,"0.00")</f>
        <v>365.45548319786263</v>
      </c>
      <c r="T177" s="65">
        <f t="shared" ref="T177" si="136">IFERROR(P177/R177*100-100,"0.00")</f>
        <v>359.90082583693788</v>
      </c>
    </row>
    <row r="178" spans="1:20" x14ac:dyDescent="0.35">
      <c r="A178" s="47" t="s">
        <v>66</v>
      </c>
      <c r="B178" s="48">
        <f t="shared" ref="B178:G178" si="137">SUM(B179:B180)</f>
        <v>63.502230739626803</v>
      </c>
      <c r="C178" s="48">
        <f t="shared" si="137"/>
        <v>226.6694</v>
      </c>
      <c r="D178" s="48">
        <f t="shared" si="137"/>
        <v>143.06141368646396</v>
      </c>
      <c r="E178" s="48">
        <f t="shared" si="137"/>
        <v>509.94839999999988</v>
      </c>
      <c r="F178" s="48">
        <f t="shared" si="137"/>
        <v>86.872523774620447</v>
      </c>
      <c r="G178" s="48">
        <f t="shared" si="137"/>
        <v>311.76857129342886</v>
      </c>
      <c r="H178" s="65">
        <f t="shared" si="122"/>
        <v>-55.611908827631559</v>
      </c>
      <c r="I178" s="65">
        <f t="shared" si="123"/>
        <v>-55.550522366576686</v>
      </c>
      <c r="J178" s="65">
        <f t="shared" si="124"/>
        <v>-26.901823522043472</v>
      </c>
      <c r="K178" s="65">
        <f t="shared" si="125"/>
        <v>-27.295622179098871</v>
      </c>
      <c r="L178" s="48"/>
      <c r="M178" s="48"/>
      <c r="N178" s="47" t="s">
        <v>66</v>
      </c>
      <c r="O178" s="48">
        <f t="shared" ref="O178:R178" si="138">SUM(O179:O180)</f>
        <v>923.89220270701503</v>
      </c>
      <c r="P178" s="48">
        <f t="shared" si="138"/>
        <v>3281.2994041042434</v>
      </c>
      <c r="Q178" s="48">
        <f t="shared" si="138"/>
        <v>870.52190302086581</v>
      </c>
      <c r="R178" s="48">
        <f t="shared" si="138"/>
        <v>3129.0912052603026</v>
      </c>
      <c r="S178" s="65">
        <f t="shared" ref="S178:S193" si="139">IFERROR(O178/Q178*100-100,"0.00")</f>
        <v>6.1308393850797671</v>
      </c>
      <c r="T178" s="65">
        <f t="shared" ref="T178:T193" si="140">IFERROR(P178/R178*100-100,"0.00")</f>
        <v>4.8642940988125929</v>
      </c>
    </row>
    <row r="179" spans="1:20" x14ac:dyDescent="0.35">
      <c r="A179" s="49" t="s">
        <v>67</v>
      </c>
      <c r="B179" s="46">
        <v>55.673928889732998</v>
      </c>
      <c r="C179" s="46">
        <v>198.72649999999999</v>
      </c>
      <c r="D179" s="46">
        <v>129.13320026667199</v>
      </c>
      <c r="E179" s="46">
        <v>460.30070000000001</v>
      </c>
      <c r="F179" s="46">
        <v>76.539092873465719</v>
      </c>
      <c r="G179" s="46">
        <v>274.68390000000005</v>
      </c>
      <c r="H179" s="65">
        <f t="shared" si="122"/>
        <v>-56.886432943068712</v>
      </c>
      <c r="I179" s="65">
        <f t="shared" si="123"/>
        <v>-56.826809083714188</v>
      </c>
      <c r="J179" s="65">
        <f t="shared" si="124"/>
        <v>-27.26079340687636</v>
      </c>
      <c r="K179" s="65">
        <f t="shared" si="125"/>
        <v>-27.652658200935704</v>
      </c>
      <c r="N179" s="49" t="s">
        <v>67</v>
      </c>
      <c r="O179" s="46">
        <v>842.01776141203288</v>
      </c>
      <c r="P179" s="46">
        <v>2990.5137966000002</v>
      </c>
      <c r="Q179" s="46">
        <v>814.90746682797396</v>
      </c>
      <c r="R179" s="46">
        <v>2929.1850999999997</v>
      </c>
      <c r="S179" s="65">
        <f t="shared" si="139"/>
        <v>3.3267942297283923</v>
      </c>
      <c r="T179" s="65">
        <f t="shared" si="140"/>
        <v>2.0937118859440034</v>
      </c>
    </row>
    <row r="180" spans="1:20" x14ac:dyDescent="0.35">
      <c r="A180" s="49" t="s">
        <v>68</v>
      </c>
      <c r="B180" s="46">
        <v>7.8283018498938031</v>
      </c>
      <c r="C180" s="46">
        <v>27.942900000000009</v>
      </c>
      <c r="D180" s="46">
        <v>13.928213419791964</v>
      </c>
      <c r="E180" s="46">
        <v>49.647699999999872</v>
      </c>
      <c r="F180" s="46">
        <v>10.333430901154728</v>
      </c>
      <c r="G180" s="46">
        <v>37.084671293428812</v>
      </c>
      <c r="H180" s="65">
        <f t="shared" si="122"/>
        <v>-43.795362592808914</v>
      </c>
      <c r="I180" s="65">
        <f t="shared" si="123"/>
        <v>-43.717634452351106</v>
      </c>
      <c r="J180" s="65">
        <f t="shared" si="124"/>
        <v>-24.242955463910675</v>
      </c>
      <c r="K180" s="65">
        <f t="shared" si="125"/>
        <v>-24.651078126311106</v>
      </c>
      <c r="N180" s="49" t="s">
        <v>68</v>
      </c>
      <c r="O180" s="46">
        <v>81.874441294982191</v>
      </c>
      <c r="P180" s="46">
        <v>290.78560750424333</v>
      </c>
      <c r="Q180" s="46">
        <v>55.614436192891887</v>
      </c>
      <c r="R180" s="46">
        <v>199.90610526030275</v>
      </c>
      <c r="S180" s="65">
        <f t="shared" si="139"/>
        <v>47.217965153886809</v>
      </c>
      <c r="T180" s="65">
        <f t="shared" si="140"/>
        <v>45.461093909865383</v>
      </c>
    </row>
    <row r="181" spans="1:20" ht="18" x14ac:dyDescent="0.4">
      <c r="A181" s="43" t="s">
        <v>69</v>
      </c>
      <c r="B181" s="44">
        <f t="shared" ref="B181:G181" si="141">B182+B183+B189</f>
        <v>21621.480505764393</v>
      </c>
      <c r="C181" s="44">
        <f t="shared" si="141"/>
        <v>77177.257495853992</v>
      </c>
      <c r="D181" s="44">
        <f t="shared" si="141"/>
        <v>51844.726202546808</v>
      </c>
      <c r="E181" s="44">
        <f t="shared" si="141"/>
        <v>184802.69762585399</v>
      </c>
      <c r="F181" s="44">
        <f t="shared" si="141"/>
        <v>40105.794193874252</v>
      </c>
      <c r="G181" s="44">
        <f t="shared" si="141"/>
        <v>143931.88563108601</v>
      </c>
      <c r="H181" s="65">
        <f t="shared" si="122"/>
        <v>-58.295699313188258</v>
      </c>
      <c r="I181" s="65">
        <f t="shared" si="123"/>
        <v>-58.238024397184532</v>
      </c>
      <c r="J181" s="65">
        <f t="shared" si="124"/>
        <v>-46.088885807261107</v>
      </c>
      <c r="K181" s="65">
        <f t="shared" si="125"/>
        <v>-46.379318830249893</v>
      </c>
      <c r="L181" s="44"/>
      <c r="M181" s="44"/>
      <c r="N181" s="43" t="s">
        <v>69</v>
      </c>
      <c r="O181" s="44">
        <f t="shared" ref="O181:R181" si="142">O182+O183+O189</f>
        <v>204302.96742292456</v>
      </c>
      <c r="P181" s="44">
        <f t="shared" si="142"/>
        <v>725603.27200224448</v>
      </c>
      <c r="Q181" s="44">
        <f t="shared" si="142"/>
        <v>222667.54454195069</v>
      </c>
      <c r="R181" s="44">
        <f t="shared" si="142"/>
        <v>800378.54637004354</v>
      </c>
      <c r="S181" s="65">
        <f t="shared" si="139"/>
        <v>-8.2475320580751514</v>
      </c>
      <c r="T181" s="65">
        <f t="shared" si="140"/>
        <v>-9.3424885895464485</v>
      </c>
    </row>
    <row r="182" spans="1:20" ht="31" x14ac:dyDescent="0.35">
      <c r="A182" s="47" t="s">
        <v>70</v>
      </c>
      <c r="B182" s="48">
        <v>147.6920060964128</v>
      </c>
      <c r="C182" s="48">
        <v>527.18240000000003</v>
      </c>
      <c r="D182" s="48">
        <v>155.993229778624</v>
      </c>
      <c r="E182" s="48">
        <v>556.0444</v>
      </c>
      <c r="F182" s="48">
        <v>160.55875322470831</v>
      </c>
      <c r="G182" s="48">
        <v>576.21410000000003</v>
      </c>
      <c r="H182" s="65">
        <f t="shared" si="122"/>
        <v>-5.3215281804164078</v>
      </c>
      <c r="I182" s="65">
        <f t="shared" si="123"/>
        <v>-5.190592693676976</v>
      </c>
      <c r="J182" s="65">
        <f t="shared" si="124"/>
        <v>-8.0137313412542426</v>
      </c>
      <c r="K182" s="65">
        <f t="shared" si="125"/>
        <v>-8.5092850036123764</v>
      </c>
      <c r="N182" s="47" t="s">
        <v>70</v>
      </c>
      <c r="O182" s="48">
        <v>1193.4749321002225</v>
      </c>
      <c r="P182" s="48">
        <v>4238.7505512433709</v>
      </c>
      <c r="Q182" s="48">
        <v>725.21479707749791</v>
      </c>
      <c r="R182" s="48">
        <v>2606.7847754147101</v>
      </c>
      <c r="S182" s="65">
        <f t="shared" si="139"/>
        <v>64.568475010402381</v>
      </c>
      <c r="T182" s="65">
        <f t="shared" si="140"/>
        <v>62.604546076076929</v>
      </c>
    </row>
    <row r="183" spans="1:20" ht="31" x14ac:dyDescent="0.35">
      <c r="A183" s="47" t="s">
        <v>71</v>
      </c>
      <c r="B183" s="48">
        <f t="shared" ref="B183:G183" si="143">B184+B188</f>
        <v>5618.5913713443679</v>
      </c>
      <c r="C183" s="48">
        <f t="shared" si="143"/>
        <v>20055.401521399999</v>
      </c>
      <c r="D183" s="48">
        <f t="shared" si="143"/>
        <v>26878.726170234782</v>
      </c>
      <c r="E183" s="48">
        <f t="shared" si="143"/>
        <v>95810.345021400019</v>
      </c>
      <c r="F183" s="48">
        <f t="shared" si="143"/>
        <v>6053.8890674742279</v>
      </c>
      <c r="G183" s="48">
        <f t="shared" si="143"/>
        <v>21726.228999999999</v>
      </c>
      <c r="H183" s="65">
        <f t="shared" si="122"/>
        <v>-79.096511732887336</v>
      </c>
      <c r="I183" s="65">
        <f t="shared" si="123"/>
        <v>-79.067603277161282</v>
      </c>
      <c r="J183" s="65">
        <f t="shared" si="124"/>
        <v>-7.190381113334027</v>
      </c>
      <c r="K183" s="65">
        <f t="shared" si="125"/>
        <v>-7.6903703749049157</v>
      </c>
      <c r="L183" s="48"/>
      <c r="M183" s="48"/>
      <c r="N183" s="47" t="s">
        <v>71</v>
      </c>
      <c r="O183" s="48">
        <f t="shared" ref="O183:R183" si="144">O184+O188</f>
        <v>66361.53605374819</v>
      </c>
      <c r="P183" s="48">
        <f t="shared" si="144"/>
        <v>235689.90848779771</v>
      </c>
      <c r="Q183" s="48">
        <f t="shared" si="144"/>
        <v>35038.886966873208</v>
      </c>
      <c r="R183" s="48">
        <f t="shared" si="144"/>
        <v>125947.28825280895</v>
      </c>
      <c r="S183" s="65">
        <f t="shared" si="139"/>
        <v>89.393961390635326</v>
      </c>
      <c r="T183" s="65">
        <f t="shared" si="140"/>
        <v>87.133769815438001</v>
      </c>
    </row>
    <row r="184" spans="1:20" ht="46.5" x14ac:dyDescent="0.35">
      <c r="A184" s="51" t="s">
        <v>72</v>
      </c>
      <c r="B184" s="52">
        <f t="shared" ref="B184:G184" si="145">SUM(B185:B187)</f>
        <v>1606.2475274324536</v>
      </c>
      <c r="C184" s="52">
        <f t="shared" si="145"/>
        <v>5733.4547000000002</v>
      </c>
      <c r="D184" s="52">
        <f t="shared" si="145"/>
        <v>22928.913316546837</v>
      </c>
      <c r="E184" s="52">
        <f t="shared" si="145"/>
        <v>81731.071700000015</v>
      </c>
      <c r="F184" s="52">
        <f t="shared" si="145"/>
        <v>1513.8567820192839</v>
      </c>
      <c r="G184" s="52">
        <f t="shared" si="145"/>
        <v>5432.9372000000003</v>
      </c>
      <c r="H184" s="65">
        <f t="shared" si="122"/>
        <v>-92.994663526974506</v>
      </c>
      <c r="I184" s="65">
        <f t="shared" si="123"/>
        <v>-92.984975504732063</v>
      </c>
      <c r="J184" s="65">
        <f t="shared" si="124"/>
        <v>6.1030043601570299</v>
      </c>
      <c r="K184" s="65">
        <f t="shared" si="125"/>
        <v>5.5314002157065261</v>
      </c>
      <c r="L184" s="52"/>
      <c r="M184" s="52"/>
      <c r="N184" s="51" t="s">
        <v>72</v>
      </c>
      <c r="O184" s="52">
        <f t="shared" ref="O184:R184" si="146">SUM(O185:O187)</f>
        <v>38145.25110765134</v>
      </c>
      <c r="P184" s="52">
        <f t="shared" si="146"/>
        <v>135476.83307879994</v>
      </c>
      <c r="Q184" s="52">
        <f t="shared" si="146"/>
        <v>15407.763609824658</v>
      </c>
      <c r="R184" s="52">
        <f t="shared" si="146"/>
        <v>55383.210275269143</v>
      </c>
      <c r="S184" s="65">
        <f t="shared" si="139"/>
        <v>147.57162735368209</v>
      </c>
      <c r="T184" s="65">
        <f t="shared" si="140"/>
        <v>144.61715455901597</v>
      </c>
    </row>
    <row r="185" spans="1:20" x14ac:dyDescent="0.35">
      <c r="A185" s="58" t="s">
        <v>73</v>
      </c>
      <c r="B185" s="69">
        <v>502.75006321214403</v>
      </c>
      <c r="C185" s="70">
        <v>1794.5519999999999</v>
      </c>
      <c r="D185" s="69">
        <v>666.61525725087984</v>
      </c>
      <c r="E185" s="70">
        <v>2376.1779999999999</v>
      </c>
      <c r="F185" s="69">
        <v>602.09391047302142</v>
      </c>
      <c r="G185" s="70">
        <v>2160.7977999999998</v>
      </c>
      <c r="H185" s="65">
        <f t="shared" si="122"/>
        <v>-24.581674700113467</v>
      </c>
      <c r="I185" s="65">
        <f t="shared" si="123"/>
        <v>-24.477375011467998</v>
      </c>
      <c r="J185" s="65">
        <f t="shared" si="124"/>
        <v>-16.499726293997924</v>
      </c>
      <c r="K185" s="65">
        <f t="shared" si="125"/>
        <v>-16.949563721325518</v>
      </c>
      <c r="N185" s="58" t="s">
        <v>73</v>
      </c>
      <c r="O185" s="69">
        <v>2360.0786252438929</v>
      </c>
      <c r="P185" s="70">
        <v>8382.0650980293703</v>
      </c>
      <c r="Q185" s="69">
        <v>5443.073889021518</v>
      </c>
      <c r="R185" s="70">
        <v>19565.130500008774</v>
      </c>
      <c r="S185" s="65">
        <f t="shared" si="139"/>
        <v>-56.640702048816834</v>
      </c>
      <c r="T185" s="65">
        <f t="shared" si="140"/>
        <v>-57.158143677980519</v>
      </c>
    </row>
    <row r="186" spans="1:20" ht="46.5" x14ac:dyDescent="0.35">
      <c r="A186" s="58" t="s">
        <v>74</v>
      </c>
      <c r="B186" s="69">
        <v>26.794891396759201</v>
      </c>
      <c r="C186" s="70">
        <v>95.643600000000006</v>
      </c>
      <c r="D186" s="69">
        <v>14.833967963248</v>
      </c>
      <c r="E186" s="70">
        <v>52.876300000000001</v>
      </c>
      <c r="F186" s="69">
        <v>28.246113211457402</v>
      </c>
      <c r="G186" s="70">
        <v>101.3698</v>
      </c>
      <c r="H186" s="65">
        <f t="shared" si="122"/>
        <v>80.631989115421248</v>
      </c>
      <c r="I186" s="65">
        <f t="shared" si="123"/>
        <v>80.881793922797186</v>
      </c>
      <c r="J186" s="65">
        <f t="shared" si="124"/>
        <v>-5.1377752536570114</v>
      </c>
      <c r="K186" s="65">
        <f t="shared" si="125"/>
        <v>-5.6488224303490711</v>
      </c>
      <c r="N186" s="58" t="s">
        <v>74</v>
      </c>
      <c r="O186" s="69">
        <v>160.9542495299612</v>
      </c>
      <c r="P186" s="70">
        <v>571.6457845658332</v>
      </c>
      <c r="Q186" s="69">
        <v>66.75731944610348</v>
      </c>
      <c r="R186" s="70">
        <v>239.9592019921273</v>
      </c>
      <c r="S186" s="65">
        <f t="shared" si="139"/>
        <v>141.10352372657445</v>
      </c>
      <c r="T186" s="65">
        <f t="shared" si="140"/>
        <v>138.22624005250194</v>
      </c>
    </row>
    <row r="187" spans="1:20" ht="46.5" x14ac:dyDescent="0.35">
      <c r="A187" s="58" t="s">
        <v>75</v>
      </c>
      <c r="B187" s="46">
        <v>1076.7025728235503</v>
      </c>
      <c r="C187" s="46">
        <v>3843.2591000000002</v>
      </c>
      <c r="D187" s="46">
        <v>22247.464091332709</v>
      </c>
      <c r="E187" s="46">
        <v>79302.017400000012</v>
      </c>
      <c r="F187" s="46">
        <v>883.51675833480488</v>
      </c>
      <c r="G187" s="46">
        <v>3170.7696000000001</v>
      </c>
      <c r="H187" s="65">
        <f t="shared" si="122"/>
        <v>-95.160335720047215</v>
      </c>
      <c r="I187" s="65">
        <f t="shared" si="123"/>
        <v>-95.153642711742663</v>
      </c>
      <c r="J187" s="65">
        <f t="shared" si="124"/>
        <v>21.865551803776711</v>
      </c>
      <c r="K187" s="65">
        <f t="shared" si="125"/>
        <v>21.209030766536927</v>
      </c>
      <c r="N187" s="58" t="s">
        <v>75</v>
      </c>
      <c r="O187" s="46">
        <v>35624.218232877487</v>
      </c>
      <c r="P187" s="46">
        <v>126523.12219620473</v>
      </c>
      <c r="Q187" s="46">
        <v>9897.9324013570367</v>
      </c>
      <c r="R187" s="46">
        <v>35578.120573268243</v>
      </c>
      <c r="S187" s="65">
        <f t="shared" si="139"/>
        <v>259.91575602186674</v>
      </c>
      <c r="T187" s="65">
        <f t="shared" si="140"/>
        <v>255.62058972633974</v>
      </c>
    </row>
    <row r="188" spans="1:20" ht="46.5" x14ac:dyDescent="0.35">
      <c r="A188" s="51" t="s">
        <v>76</v>
      </c>
      <c r="B188" s="52">
        <v>4012.3438439119145</v>
      </c>
      <c r="C188" s="52">
        <v>14321.946821399999</v>
      </c>
      <c r="D188" s="52">
        <v>3949.8128536879444</v>
      </c>
      <c r="E188" s="52">
        <v>14079.2733214</v>
      </c>
      <c r="F188" s="52">
        <v>4540.032285454944</v>
      </c>
      <c r="G188" s="52">
        <v>16293.291800000001</v>
      </c>
      <c r="H188" s="65">
        <f t="shared" si="122"/>
        <v>1.5831380508467561</v>
      </c>
      <c r="I188" s="65">
        <f t="shared" si="123"/>
        <v>1.723622338030367</v>
      </c>
      <c r="J188" s="65">
        <f t="shared" si="124"/>
        <v>-11.623010770949875</v>
      </c>
      <c r="K188" s="65">
        <f t="shared" si="125"/>
        <v>-12.099120317724882</v>
      </c>
      <c r="N188" s="51" t="s">
        <v>76</v>
      </c>
      <c r="O188" s="52">
        <v>28216.284946096854</v>
      </c>
      <c r="P188" s="52">
        <v>100213.07540899776</v>
      </c>
      <c r="Q188" s="52">
        <v>19631.123357048553</v>
      </c>
      <c r="R188" s="52">
        <v>70564.077977539811</v>
      </c>
      <c r="S188" s="65">
        <f t="shared" si="139"/>
        <v>43.732401008859227</v>
      </c>
      <c r="T188" s="65">
        <f t="shared" si="140"/>
        <v>42.017125825544099</v>
      </c>
    </row>
    <row r="189" spans="1:20" ht="31" x14ac:dyDescent="0.35">
      <c r="A189" s="47" t="s">
        <v>95</v>
      </c>
      <c r="B189" s="48">
        <v>15855.197128323613</v>
      </c>
      <c r="C189" s="48">
        <v>56594.673574453984</v>
      </c>
      <c r="D189" s="48">
        <v>24810.0068025334</v>
      </c>
      <c r="E189" s="48">
        <v>88436.308204453991</v>
      </c>
      <c r="F189" s="48">
        <v>33891.346373175315</v>
      </c>
      <c r="G189" s="48">
        <v>121629.44253108601</v>
      </c>
      <c r="H189" s="65">
        <f t="shared" si="122"/>
        <v>-36.093539778051955</v>
      </c>
      <c r="I189" s="65">
        <f t="shared" si="123"/>
        <v>-36.005160410344153</v>
      </c>
      <c r="J189" s="65">
        <f t="shared" si="124"/>
        <v>-53.217564880004723</v>
      </c>
      <c r="K189" s="65">
        <f t="shared" si="125"/>
        <v>-53.469593877329871</v>
      </c>
      <c r="N189" s="47" t="s">
        <v>95</v>
      </c>
      <c r="O189" s="48">
        <v>136747.95643707615</v>
      </c>
      <c r="P189" s="48">
        <v>485674.6129632034</v>
      </c>
      <c r="Q189" s="48">
        <v>186903.442778</v>
      </c>
      <c r="R189" s="48">
        <v>671824.47334181983</v>
      </c>
      <c r="S189" s="65">
        <f t="shared" si="139"/>
        <v>-26.834971895353192</v>
      </c>
      <c r="T189" s="65">
        <f t="shared" si="140"/>
        <v>-27.7081094489847</v>
      </c>
    </row>
    <row r="190" spans="1:20" ht="46.5" x14ac:dyDescent="0.35">
      <c r="A190" s="49" t="s">
        <v>77</v>
      </c>
      <c r="B190" s="46">
        <v>2959.4901517016137</v>
      </c>
      <c r="C190" s="46">
        <v>10563.815619999999</v>
      </c>
      <c r="D190" s="46">
        <v>4879.3868111222746</v>
      </c>
      <c r="E190" s="46">
        <v>17392.778620000001</v>
      </c>
      <c r="F190" s="46">
        <v>3172.6393877082855</v>
      </c>
      <c r="G190" s="46">
        <v>11385.984960000002</v>
      </c>
      <c r="H190" s="65">
        <f t="shared" si="122"/>
        <v>-39.347088758045778</v>
      </c>
      <c r="I190" s="65">
        <f t="shared" si="123"/>
        <v>-39.263208882261971</v>
      </c>
      <c r="J190" s="65">
        <f t="shared" si="124"/>
        <v>-6.7183568618757334</v>
      </c>
      <c r="K190" s="65">
        <f t="shared" si="125"/>
        <v>-7.2208890393616088</v>
      </c>
      <c r="N190" s="49" t="s">
        <v>77</v>
      </c>
      <c r="O190" s="46">
        <v>30642.467895466827</v>
      </c>
      <c r="P190" s="46">
        <v>108829.91690055883</v>
      </c>
      <c r="Q190" s="46">
        <v>30805.817799344157</v>
      </c>
      <c r="R190" s="46">
        <v>110731.52003674349</v>
      </c>
      <c r="S190" s="65">
        <f t="shared" si="139"/>
        <v>-0.53025667080588335</v>
      </c>
      <c r="T190" s="65">
        <f t="shared" si="140"/>
        <v>-1.7173097014776459</v>
      </c>
    </row>
    <row r="191" spans="1:20" ht="46.5" x14ac:dyDescent="0.35">
      <c r="A191" s="49" t="s">
        <v>96</v>
      </c>
      <c r="B191" s="46">
        <v>145.421249739194</v>
      </c>
      <c r="C191" s="46">
        <v>519.077</v>
      </c>
      <c r="D191" s="46">
        <v>4.5582295180800001</v>
      </c>
      <c r="E191" s="46">
        <v>16.248000000000001</v>
      </c>
      <c r="F191" s="46">
        <v>1812.1094647220043</v>
      </c>
      <c r="G191" s="46">
        <v>6503.308</v>
      </c>
      <c r="H191" s="65">
        <f t="shared" si="122"/>
        <v>3090.301172031543</v>
      </c>
      <c r="I191" s="65">
        <f t="shared" si="123"/>
        <v>3094.7131954702118</v>
      </c>
      <c r="J191" s="65">
        <f t="shared" si="124"/>
        <v>-91.975029512827859</v>
      </c>
      <c r="K191" s="65">
        <f t="shared" si="125"/>
        <v>-92.018262090616034</v>
      </c>
      <c r="N191" s="49" t="s">
        <v>96</v>
      </c>
      <c r="O191" s="46">
        <v>518.91329720199258</v>
      </c>
      <c r="P191" s="46">
        <v>1842.9746326483828</v>
      </c>
      <c r="Q191" s="46">
        <v>11462.875946194952</v>
      </c>
      <c r="R191" s="46">
        <v>41203.310549405847</v>
      </c>
      <c r="S191" s="65">
        <f t="shared" si="139"/>
        <v>-95.473096807139015</v>
      </c>
      <c r="T191" s="65">
        <f t="shared" si="140"/>
        <v>-95.527120010324126</v>
      </c>
    </row>
    <row r="192" spans="1:20" x14ac:dyDescent="0.35">
      <c r="A192" s="49" t="s">
        <v>78</v>
      </c>
      <c r="B192" s="46">
        <v>6403.7101090512379</v>
      </c>
      <c r="C192" s="46">
        <v>22857.860445000002</v>
      </c>
      <c r="D192" s="46">
        <v>4735.8033738309668</v>
      </c>
      <c r="E192" s="46">
        <v>16880.969444999999</v>
      </c>
      <c r="F192" s="46">
        <v>4605.8617036345941</v>
      </c>
      <c r="G192" s="46">
        <v>16529.540763000001</v>
      </c>
      <c r="H192" s="65">
        <f t="shared" si="122"/>
        <v>35.219087524553174</v>
      </c>
      <c r="I192" s="65">
        <f t="shared" si="123"/>
        <v>35.40608861045186</v>
      </c>
      <c r="J192" s="65">
        <f t="shared" si="124"/>
        <v>39.033920710166342</v>
      </c>
      <c r="K192" s="65">
        <f t="shared" si="125"/>
        <v>38.284909258734018</v>
      </c>
      <c r="N192" s="49" t="s">
        <v>78</v>
      </c>
      <c r="O192" s="46">
        <v>30490.433411506736</v>
      </c>
      <c r="P192" s="46">
        <v>108289.95059262827</v>
      </c>
      <c r="Q192" s="46">
        <v>25013.370019470378</v>
      </c>
      <c r="R192" s="46">
        <v>89910.564995824607</v>
      </c>
      <c r="S192" s="65">
        <f t="shared" si="139"/>
        <v>21.896543279746055</v>
      </c>
      <c r="T192" s="65">
        <f t="shared" si="140"/>
        <v>20.441853076618074</v>
      </c>
    </row>
    <row r="193" spans="1:20" x14ac:dyDescent="0.35">
      <c r="A193" s="49" t="s">
        <v>97</v>
      </c>
      <c r="B193" s="46">
        <v>73.096788484321806</v>
      </c>
      <c r="C193" s="46">
        <v>260.9169</v>
      </c>
      <c r="D193" s="46">
        <v>77.165876998559995</v>
      </c>
      <c r="E193" s="46">
        <v>275.06099999999998</v>
      </c>
      <c r="F193" s="46">
        <v>442.34383862839172</v>
      </c>
      <c r="G193" s="46">
        <v>1587.4858999999999</v>
      </c>
      <c r="H193" s="65">
        <f t="shared" si="122"/>
        <v>-5.2731708269370472</v>
      </c>
      <c r="I193" s="65">
        <f t="shared" si="123"/>
        <v>-5.1421684644496963</v>
      </c>
      <c r="J193" s="65">
        <f t="shared" si="124"/>
        <v>-83.475120008231954</v>
      </c>
      <c r="K193" s="65">
        <f t="shared" si="125"/>
        <v>-83.564143782316421</v>
      </c>
      <c r="N193" s="49" t="s">
        <v>97</v>
      </c>
      <c r="O193" s="46">
        <v>830.06212043999199</v>
      </c>
      <c r="P193" s="46">
        <v>2948.0520922125211</v>
      </c>
      <c r="Q193" s="46">
        <v>1789.5903935430078</v>
      </c>
      <c r="R193" s="46">
        <v>6432.6831318333016</v>
      </c>
      <c r="S193" s="65">
        <f t="shared" si="139"/>
        <v>-53.617200704981109</v>
      </c>
      <c r="T193" s="65">
        <f t="shared" si="140"/>
        <v>-54.170724225113013</v>
      </c>
    </row>
    <row r="194" spans="1:20" x14ac:dyDescent="0.35">
      <c r="A194" s="49" t="s">
        <v>106</v>
      </c>
      <c r="B194" s="76">
        <v>0</v>
      </c>
      <c r="C194" s="76">
        <v>0</v>
      </c>
      <c r="D194" s="76">
        <v>0</v>
      </c>
      <c r="E194" s="76">
        <v>0</v>
      </c>
      <c r="F194" s="76">
        <v>0</v>
      </c>
      <c r="G194" s="76">
        <v>0</v>
      </c>
      <c r="H194" s="65" t="str">
        <f t="shared" si="122"/>
        <v>0.00</v>
      </c>
      <c r="I194" s="65" t="str">
        <f t="shared" si="123"/>
        <v>0.00</v>
      </c>
      <c r="J194" s="65" t="str">
        <f t="shared" si="124"/>
        <v>0.00</v>
      </c>
      <c r="K194" s="65" t="str">
        <f t="shared" si="125"/>
        <v>0.00</v>
      </c>
      <c r="N194" s="49" t="s">
        <v>106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65" t="str">
        <f t="shared" ref="T194" si="147">IFERROR(P194/R194*100-100,"0.00")</f>
        <v>0.00</v>
      </c>
    </row>
    <row r="195" spans="1:20" ht="31" x14ac:dyDescent="0.35">
      <c r="A195" s="49" t="s">
        <v>107</v>
      </c>
      <c r="B195" s="46">
        <v>6273.4788293472484</v>
      </c>
      <c r="C195" s="46">
        <v>22393.00360945399</v>
      </c>
      <c r="D195" s="46">
        <v>15113.092511063518</v>
      </c>
      <c r="E195" s="46">
        <v>53871.251139453998</v>
      </c>
      <c r="F195" s="46">
        <v>23858.391978482046</v>
      </c>
      <c r="G195" s="46">
        <v>85623.122908086007</v>
      </c>
      <c r="H195" s="65">
        <f t="shared" si="122"/>
        <v>-58.489774182519184</v>
      </c>
      <c r="I195" s="65">
        <f t="shared" si="123"/>
        <v>-58.432367662139008</v>
      </c>
      <c r="J195" s="65">
        <f t="shared" si="124"/>
        <v>-73.70535769969193</v>
      </c>
      <c r="K195" s="65">
        <f t="shared" si="125"/>
        <v>-73.847013693377846</v>
      </c>
      <c r="N195" s="49" t="s">
        <v>107</v>
      </c>
      <c r="O195" s="46">
        <v>74266.079712460589</v>
      </c>
      <c r="P195" s="46">
        <v>263763.71874515538</v>
      </c>
      <c r="Q195" s="46">
        <v>117831.78861944747</v>
      </c>
      <c r="R195" s="46">
        <v>423546.39462801249</v>
      </c>
      <c r="S195" s="65">
        <f t="shared" ref="S195:S204" si="148">IFERROR(O195/Q195*100-100,"0.00")</f>
        <v>-36.972797763163726</v>
      </c>
      <c r="T195" s="65">
        <f t="shared" ref="T195:T204" si="149">IFERROR(P195/R195*100-100,"0.00")</f>
        <v>-37.724952427747425</v>
      </c>
    </row>
    <row r="196" spans="1:20" ht="35.5" x14ac:dyDescent="0.4">
      <c r="A196" s="43" t="s">
        <v>79</v>
      </c>
      <c r="B196" s="44">
        <f t="shared" ref="B196:G196" si="150">B197+B200</f>
        <v>3615.3231536002418</v>
      </c>
      <c r="C196" s="44">
        <f t="shared" si="150"/>
        <v>12904.792799999999</v>
      </c>
      <c r="D196" s="44">
        <f t="shared" si="150"/>
        <v>2859.4845152842081</v>
      </c>
      <c r="E196" s="44">
        <f t="shared" si="150"/>
        <v>10192.7523</v>
      </c>
      <c r="F196" s="44">
        <f t="shared" si="150"/>
        <v>61.236172864916107</v>
      </c>
      <c r="G196" s="44">
        <f t="shared" si="150"/>
        <v>219.7647</v>
      </c>
      <c r="H196" s="65">
        <f t="shared" si="122"/>
        <v>26.432688628877216</v>
      </c>
      <c r="I196" s="65">
        <f t="shared" si="123"/>
        <v>26.607538574247485</v>
      </c>
      <c r="J196" s="65">
        <f t="shared" si="124"/>
        <v>5803.9012146880268</v>
      </c>
      <c r="K196" s="65">
        <f t="shared" si="125"/>
        <v>5772.0953820154009</v>
      </c>
      <c r="L196" s="44"/>
      <c r="M196" s="44"/>
      <c r="N196" s="43" t="s">
        <v>79</v>
      </c>
      <c r="O196" s="44">
        <f t="shared" ref="O196:R196" si="151">O197+O200</f>
        <v>22113.673802770973</v>
      </c>
      <c r="P196" s="44">
        <f t="shared" si="151"/>
        <v>78539.016195809105</v>
      </c>
      <c r="Q196" s="44">
        <f t="shared" si="151"/>
        <v>992.9254968790973</v>
      </c>
      <c r="R196" s="44">
        <f t="shared" si="151"/>
        <v>3569.0709550000001</v>
      </c>
      <c r="S196" s="65">
        <f t="shared" si="148"/>
        <v>2127.1231700945659</v>
      </c>
      <c r="T196" s="65">
        <f t="shared" si="149"/>
        <v>2100.5451050442648</v>
      </c>
    </row>
    <row r="197" spans="1:20" ht="31" x14ac:dyDescent="0.35">
      <c r="A197" s="47" t="s">
        <v>80</v>
      </c>
      <c r="B197" s="48">
        <f t="shared" ref="B197:G197" si="152">SUM(B198:B199)</f>
        <v>550.2016823386424</v>
      </c>
      <c r="C197" s="48">
        <f t="shared" si="152"/>
        <v>1963.9292</v>
      </c>
      <c r="D197" s="48">
        <f t="shared" si="152"/>
        <v>759.75384602342399</v>
      </c>
      <c r="E197" s="48">
        <f t="shared" si="152"/>
        <v>2708.1743999999999</v>
      </c>
      <c r="F197" s="48">
        <f t="shared" si="152"/>
        <v>0</v>
      </c>
      <c r="G197" s="48">
        <f t="shared" si="152"/>
        <v>0</v>
      </c>
      <c r="H197" s="65">
        <f t="shared" si="122"/>
        <v>-27.581586428497118</v>
      </c>
      <c r="I197" s="65">
        <f t="shared" si="123"/>
        <v>-27.481435464422077</v>
      </c>
      <c r="J197" s="65">
        <v>100</v>
      </c>
      <c r="K197" s="65">
        <v>100</v>
      </c>
      <c r="L197" s="48"/>
      <c r="M197" s="48"/>
      <c r="N197" s="47" t="s">
        <v>80</v>
      </c>
      <c r="O197" s="48">
        <f t="shared" ref="O197:R197" si="153">SUM(O198:O199)</f>
        <v>4376.583560650417</v>
      </c>
      <c r="P197" s="48">
        <f t="shared" si="153"/>
        <v>15543.89244491629</v>
      </c>
      <c r="Q197" s="48">
        <f t="shared" si="153"/>
        <v>0</v>
      </c>
      <c r="R197" s="48">
        <f t="shared" si="153"/>
        <v>0</v>
      </c>
      <c r="S197" s="65">
        <v>100</v>
      </c>
      <c r="T197" s="65">
        <v>100</v>
      </c>
    </row>
    <row r="198" spans="1:20" x14ac:dyDescent="0.35">
      <c r="A198" s="49" t="s">
        <v>81</v>
      </c>
      <c r="B198" s="46">
        <v>550.2016823386424</v>
      </c>
      <c r="C198" s="46">
        <v>1963.9292</v>
      </c>
      <c r="D198" s="46">
        <v>759.75384602342399</v>
      </c>
      <c r="E198" s="46">
        <v>2708.1743999999999</v>
      </c>
      <c r="F198" s="46">
        <v>0</v>
      </c>
      <c r="G198" s="46">
        <v>0</v>
      </c>
      <c r="H198" s="65">
        <f t="shared" si="122"/>
        <v>-27.581586428497118</v>
      </c>
      <c r="I198" s="65">
        <f t="shared" si="123"/>
        <v>-27.481435464422077</v>
      </c>
      <c r="J198" s="65">
        <v>100</v>
      </c>
      <c r="K198" s="65">
        <v>100</v>
      </c>
      <c r="N198" s="49" t="s">
        <v>81</v>
      </c>
      <c r="O198" s="46">
        <v>4376.583560650417</v>
      </c>
      <c r="P198" s="46">
        <v>15543.89244491629</v>
      </c>
      <c r="Q198" s="46">
        <v>0</v>
      </c>
      <c r="R198" s="46">
        <v>0</v>
      </c>
      <c r="S198" s="65">
        <v>100</v>
      </c>
      <c r="T198" s="65">
        <v>100</v>
      </c>
    </row>
    <row r="199" spans="1:20" x14ac:dyDescent="0.35">
      <c r="A199" s="49" t="s">
        <v>82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si="122"/>
        <v>0.00</v>
      </c>
      <c r="I199" s="65" t="str">
        <f t="shared" si="123"/>
        <v>0.00</v>
      </c>
      <c r="J199" s="65" t="str">
        <f t="shared" si="124"/>
        <v>0.00</v>
      </c>
      <c r="K199" s="65" t="str">
        <f t="shared" si="125"/>
        <v>0.00</v>
      </c>
      <c r="N199" s="49" t="s">
        <v>82</v>
      </c>
      <c r="O199" s="46">
        <v>0</v>
      </c>
      <c r="P199" s="46">
        <v>0</v>
      </c>
      <c r="Q199" s="46">
        <v>0</v>
      </c>
      <c r="R199" s="46">
        <v>0</v>
      </c>
      <c r="S199" s="65">
        <v>0</v>
      </c>
      <c r="T199" s="65">
        <v>0</v>
      </c>
    </row>
    <row r="200" spans="1:20" ht="31" x14ac:dyDescent="0.35">
      <c r="A200" s="47" t="s">
        <v>83</v>
      </c>
      <c r="B200" s="48">
        <v>3065.1214712615993</v>
      </c>
      <c r="C200" s="48">
        <v>10940.863599999999</v>
      </c>
      <c r="D200" s="48">
        <v>2099.730669260784</v>
      </c>
      <c r="E200" s="48">
        <v>7484.5779000000002</v>
      </c>
      <c r="F200" s="48">
        <v>61.236172864916107</v>
      </c>
      <c r="G200" s="48">
        <v>219.7647</v>
      </c>
      <c r="H200" s="65">
        <f t="shared" si="122"/>
        <v>45.976887232908012</v>
      </c>
      <c r="I200" s="65">
        <f t="shared" si="123"/>
        <v>46.178765805884638</v>
      </c>
      <c r="J200" s="65">
        <f t="shared" si="124"/>
        <v>4905.4099200861256</v>
      </c>
      <c r="K200" s="65">
        <f t="shared" si="125"/>
        <v>4878.4444908577216</v>
      </c>
      <c r="N200" s="47" t="s">
        <v>83</v>
      </c>
      <c r="O200" s="48">
        <v>17737.090242120554</v>
      </c>
      <c r="P200" s="48">
        <v>62995.123750892817</v>
      </c>
      <c r="Q200" s="48">
        <v>992.9254968790973</v>
      </c>
      <c r="R200" s="48">
        <v>3569.0709550000001</v>
      </c>
      <c r="S200" s="65">
        <f t="shared" si="148"/>
        <v>1686.3465383727873</v>
      </c>
      <c r="T200" s="65">
        <f t="shared" si="149"/>
        <v>1665.0286179556442</v>
      </c>
    </row>
    <row r="201" spans="1:20" ht="18" x14ac:dyDescent="0.4">
      <c r="A201" s="43" t="s">
        <v>84</v>
      </c>
      <c r="B201" s="44">
        <f t="shared" ref="B201:G201" si="154">SUM(B202+B203+B204)</f>
        <v>13684.155730411767</v>
      </c>
      <c r="C201" s="44">
        <f t="shared" si="154"/>
        <v>48845.203275409003</v>
      </c>
      <c r="D201" s="44">
        <f t="shared" si="154"/>
        <v>22242.6235184937</v>
      </c>
      <c r="E201" s="44">
        <f t="shared" si="154"/>
        <v>79284.762975409001</v>
      </c>
      <c r="F201" s="44">
        <f t="shared" si="154"/>
        <v>18090.352529182332</v>
      </c>
      <c r="G201" s="44">
        <f t="shared" si="154"/>
        <v>64922.752524721203</v>
      </c>
      <c r="H201" s="65">
        <f t="shared" si="122"/>
        <v>-38.477780199651214</v>
      </c>
      <c r="I201" s="65">
        <f t="shared" si="123"/>
        <v>-38.39269811456856</v>
      </c>
      <c r="J201" s="65">
        <f t="shared" si="124"/>
        <v>-24.356611026030237</v>
      </c>
      <c r="K201" s="65">
        <f t="shared" si="125"/>
        <v>-24.764121396717144</v>
      </c>
      <c r="L201" s="44"/>
      <c r="M201" s="44"/>
      <c r="N201" s="43" t="s">
        <v>84</v>
      </c>
      <c r="O201" s="44">
        <f t="shared" ref="O201:R201" si="155">SUM(O202+O203+O204)</f>
        <v>123178.12176366328</v>
      </c>
      <c r="P201" s="44">
        <f t="shared" si="155"/>
        <v>437479.93148716219</v>
      </c>
      <c r="Q201" s="44">
        <f t="shared" si="155"/>
        <v>114984.60716467477</v>
      </c>
      <c r="R201" s="44">
        <f t="shared" si="155"/>
        <v>413312.20015341818</v>
      </c>
      <c r="S201" s="65">
        <f t="shared" si="148"/>
        <v>7.1257490902710146</v>
      </c>
      <c r="T201" s="65">
        <f t="shared" si="149"/>
        <v>5.8473307404845798</v>
      </c>
    </row>
    <row r="202" spans="1:20" x14ac:dyDescent="0.35">
      <c r="A202" s="45" t="s">
        <v>85</v>
      </c>
      <c r="B202" s="46">
        <v>7069.1773594447895</v>
      </c>
      <c r="C202" s="46">
        <v>25233.2268</v>
      </c>
      <c r="D202" s="46">
        <v>4544.1361501970559</v>
      </c>
      <c r="E202" s="46">
        <v>16197.7636</v>
      </c>
      <c r="F202" s="46">
        <v>5879.5176394883456</v>
      </c>
      <c r="G202" s="46">
        <v>21100.443899999998</v>
      </c>
      <c r="H202" s="65">
        <f t="shared" si="122"/>
        <v>55.567023649549668</v>
      </c>
      <c r="I202" s="65">
        <f t="shared" si="123"/>
        <v>55.782164890960615</v>
      </c>
      <c r="J202" s="65">
        <f t="shared" si="124"/>
        <v>20.233968037894542</v>
      </c>
      <c r="K202" s="65">
        <f t="shared" si="125"/>
        <v>19.58623676158777</v>
      </c>
      <c r="N202" s="45" t="s">
        <v>85</v>
      </c>
      <c r="O202" s="46">
        <v>32424.751643340052</v>
      </c>
      <c r="P202" s="46">
        <v>115159.8833</v>
      </c>
      <c r="Q202" s="46">
        <v>30756.196909925293</v>
      </c>
      <c r="R202" s="46">
        <v>110553.15773691055</v>
      </c>
      <c r="S202" s="65">
        <f t="shared" si="148"/>
        <v>5.4251009586829184</v>
      </c>
      <c r="T202" s="65">
        <f t="shared" si="149"/>
        <v>4.1669778207985075</v>
      </c>
    </row>
    <row r="203" spans="1:20" x14ac:dyDescent="0.35">
      <c r="A203" s="45" t="s">
        <v>86</v>
      </c>
      <c r="B203" s="46">
        <v>0</v>
      </c>
      <c r="C203" s="46">
        <v>0</v>
      </c>
      <c r="D203" s="46">
        <v>0</v>
      </c>
      <c r="E203" s="46">
        <v>0</v>
      </c>
      <c r="F203" s="46">
        <v>0</v>
      </c>
      <c r="G203" s="46">
        <v>0</v>
      </c>
      <c r="H203" s="65" t="str">
        <f t="shared" si="122"/>
        <v>0.00</v>
      </c>
      <c r="I203" s="65" t="str">
        <f t="shared" si="123"/>
        <v>0.00</v>
      </c>
      <c r="J203" s="65" t="str">
        <f t="shared" si="124"/>
        <v>0.00</v>
      </c>
      <c r="K203" s="65" t="str">
        <f t="shared" si="125"/>
        <v>0.00</v>
      </c>
      <c r="N203" s="45" t="s">
        <v>86</v>
      </c>
      <c r="O203" s="46">
        <v>93.101591206517156</v>
      </c>
      <c r="P203" s="46">
        <v>330.66</v>
      </c>
      <c r="Q203" s="46">
        <v>0</v>
      </c>
      <c r="R203" s="46">
        <v>0</v>
      </c>
      <c r="S203" s="65">
        <v>100</v>
      </c>
      <c r="T203" s="65">
        <v>100</v>
      </c>
    </row>
    <row r="204" spans="1:20" x14ac:dyDescent="0.35">
      <c r="A204" s="59" t="s">
        <v>87</v>
      </c>
      <c r="B204" s="73">
        <v>6614.9783709669782</v>
      </c>
      <c r="C204" s="60">
        <v>23611.976475409003</v>
      </c>
      <c r="D204" s="60">
        <v>17698.487368296643</v>
      </c>
      <c r="E204" s="60">
        <v>63086.999375409003</v>
      </c>
      <c r="F204" s="60">
        <v>12210.834889693984</v>
      </c>
      <c r="G204" s="60">
        <v>43822.308624721205</v>
      </c>
      <c r="H204" s="66">
        <f t="shared" si="122"/>
        <v>-62.624046714769477</v>
      </c>
      <c r="I204" s="66">
        <f t="shared" si="123"/>
        <v>-62.572357681965087</v>
      </c>
      <c r="J204" s="66">
        <f t="shared" si="124"/>
        <v>-45.826977182780041</v>
      </c>
      <c r="K204" s="66">
        <f t="shared" si="125"/>
        <v>-46.118821174818422</v>
      </c>
      <c r="N204" s="59" t="s">
        <v>87</v>
      </c>
      <c r="O204" s="73">
        <v>90660.268529116714</v>
      </c>
      <c r="P204" s="60">
        <v>321989.38818716217</v>
      </c>
      <c r="Q204" s="60">
        <v>84228.410254749484</v>
      </c>
      <c r="R204" s="60">
        <v>302759.04241650761</v>
      </c>
      <c r="S204" s="66">
        <f t="shared" si="148"/>
        <v>7.6362099853410683</v>
      </c>
      <c r="T204" s="66">
        <f t="shared" si="149"/>
        <v>6.3516998921535901</v>
      </c>
    </row>
    <row r="205" spans="1:20" x14ac:dyDescent="0.35">
      <c r="A205" s="56" t="s">
        <v>88</v>
      </c>
      <c r="B205" s="56"/>
      <c r="C205" s="56"/>
      <c r="D205" s="56"/>
      <c r="E205" s="56"/>
      <c r="F205" s="56"/>
      <c r="G205" s="56"/>
      <c r="H205" s="56"/>
      <c r="I205" s="56"/>
      <c r="J205" s="16" t="s">
        <v>128</v>
      </c>
      <c r="K205" s="56"/>
      <c r="N205" s="56" t="s">
        <v>88</v>
      </c>
      <c r="O205" s="56"/>
      <c r="P205" s="56"/>
      <c r="Q205" s="56"/>
      <c r="R205" s="56"/>
      <c r="S205" s="56"/>
      <c r="T205" s="16" t="s">
        <v>132</v>
      </c>
    </row>
    <row r="206" spans="1:20" x14ac:dyDescent="0.35">
      <c r="A206" s="64" t="s">
        <v>99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N206" s="64" t="s">
        <v>99</v>
      </c>
      <c r="O206" s="56"/>
      <c r="P206" s="56"/>
      <c r="Q206" s="56"/>
      <c r="R206" s="56"/>
      <c r="S206" s="56"/>
      <c r="T206" s="56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N207" s="62"/>
      <c r="O207" s="62"/>
      <c r="P207" s="62"/>
      <c r="Q207" s="62"/>
      <c r="R207" s="62"/>
      <c r="S207" s="62"/>
      <c r="T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N208" s="62"/>
      <c r="O208" s="62"/>
      <c r="P208" s="62"/>
      <c r="Q208" s="62"/>
      <c r="R208" s="62"/>
      <c r="S208" s="62"/>
      <c r="T208" s="62"/>
    </row>
    <row r="209" spans="1:20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N209" s="62"/>
      <c r="O209" s="62"/>
      <c r="P209" s="62"/>
      <c r="Q209" s="62"/>
      <c r="R209" s="62"/>
      <c r="S209" s="62"/>
      <c r="T209" s="62"/>
    </row>
    <row r="210" spans="1:20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N210" s="62"/>
      <c r="O210" s="62"/>
      <c r="P210" s="62"/>
      <c r="Q210" s="62"/>
      <c r="R210" s="62"/>
      <c r="S210" s="62"/>
      <c r="T210" s="62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H323" s="62"/>
      <c r="I323" s="62"/>
      <c r="J323" s="62"/>
      <c r="K323" s="62"/>
      <c r="N323" s="62"/>
      <c r="S323" s="62"/>
      <c r="T323" s="62"/>
    </row>
  </sheetData>
  <mergeCells count="84">
    <mergeCell ref="S3:T3"/>
    <mergeCell ref="S4:T4"/>
    <mergeCell ref="S5:T5"/>
    <mergeCell ref="O160:P160"/>
    <mergeCell ref="Q160:R160"/>
    <mergeCell ref="S160:T160"/>
    <mergeCell ref="O107:P107"/>
    <mergeCell ref="Q107:R107"/>
    <mergeCell ref="S107:T107"/>
    <mergeCell ref="O108:P108"/>
    <mergeCell ref="Q108:R108"/>
    <mergeCell ref="S108:T108"/>
    <mergeCell ref="O104:R104"/>
    <mergeCell ref="O106:P106"/>
    <mergeCell ref="Q106:R106"/>
    <mergeCell ref="S106:T106"/>
    <mergeCell ref="O161:P161"/>
    <mergeCell ref="Q161:R161"/>
    <mergeCell ref="S161:T161"/>
    <mergeCell ref="O157:R157"/>
    <mergeCell ref="O159:P159"/>
    <mergeCell ref="Q159:R159"/>
    <mergeCell ref="S159:T159"/>
    <mergeCell ref="O57:P57"/>
    <mergeCell ref="Q57:R57"/>
    <mergeCell ref="S57:T57"/>
    <mergeCell ref="O58:P58"/>
    <mergeCell ref="Q58:R58"/>
    <mergeCell ref="S58:T58"/>
    <mergeCell ref="O54:R54"/>
    <mergeCell ref="O56:P56"/>
    <mergeCell ref="Q56:R56"/>
    <mergeCell ref="S56:T56"/>
    <mergeCell ref="O4:P4"/>
    <mergeCell ref="Q4:R4"/>
    <mergeCell ref="O5:P5"/>
    <mergeCell ref="Q5:R5"/>
    <mergeCell ref="O1:R1"/>
    <mergeCell ref="O3:P3"/>
    <mergeCell ref="Q3:R3"/>
    <mergeCell ref="B1:G1"/>
    <mergeCell ref="B104:G104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F106:G106"/>
    <mergeCell ref="B54:G54"/>
    <mergeCell ref="B57:C57"/>
    <mergeCell ref="D57:E57"/>
    <mergeCell ref="F57:G57"/>
    <mergeCell ref="D56:E56"/>
    <mergeCell ref="F56:G56"/>
    <mergeCell ref="B56:C56"/>
    <mergeCell ref="H161:I161"/>
    <mergeCell ref="J161:K161"/>
    <mergeCell ref="H108:I108"/>
    <mergeCell ref="J108:K108"/>
    <mergeCell ref="H58:I58"/>
    <mergeCell ref="J58:K58"/>
    <mergeCell ref="H106:K106"/>
    <mergeCell ref="H56:K56"/>
    <mergeCell ref="B160:C160"/>
    <mergeCell ref="D160:E160"/>
    <mergeCell ref="F160:G160"/>
    <mergeCell ref="H160:K160"/>
    <mergeCell ref="B107:C107"/>
    <mergeCell ref="D107:E107"/>
    <mergeCell ref="F107:G107"/>
    <mergeCell ref="H107:K107"/>
    <mergeCell ref="B157:G157"/>
    <mergeCell ref="B159:C159"/>
    <mergeCell ref="D159:E159"/>
    <mergeCell ref="F159:G159"/>
    <mergeCell ref="H159:K159"/>
    <mergeCell ref="B106:C106"/>
    <mergeCell ref="D106:E106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 naseem</cp:lastModifiedBy>
  <cp:lastPrinted>2026-02-26T05:08:12Z</cp:lastPrinted>
  <dcterms:created xsi:type="dcterms:W3CDTF">2006-10-13T05:00:31Z</dcterms:created>
  <dcterms:modified xsi:type="dcterms:W3CDTF">2026-03-10T05:55:03Z</dcterms:modified>
</cp:coreProperties>
</file>