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BS\SERVICES DATA\Services_Oct,25\"/>
    </mc:Choice>
  </mc:AlternateContent>
  <xr:revisionPtr revIDLastSave="0" documentId="13_ncr:1_{5E69545B-1CF7-411F-B413-46CBA9DC6592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ummary" sheetId="3" r:id="rId1"/>
    <sheet name="detail" sheetId="2" r:id="rId2"/>
  </sheets>
  <definedNames>
    <definedName name="_xlnm.Print_Area" localSheetId="0">summary!$A$1:$H$85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1" i="3" l="1"/>
  <c r="D61" i="3"/>
  <c r="C61" i="3"/>
  <c r="B61" i="3"/>
  <c r="E48" i="3"/>
  <c r="D48" i="3"/>
  <c r="C48" i="3"/>
  <c r="B48" i="3"/>
  <c r="E27" i="3"/>
  <c r="D27" i="3"/>
  <c r="C27" i="3"/>
  <c r="B27" i="3"/>
  <c r="E14" i="3"/>
  <c r="D14" i="3"/>
  <c r="C14" i="3"/>
  <c r="B14" i="3"/>
  <c r="H18" i="2"/>
  <c r="K204" i="2"/>
  <c r="J204" i="2"/>
  <c r="I204" i="2"/>
  <c r="H204" i="2"/>
  <c r="K203" i="2"/>
  <c r="J203" i="2"/>
  <c r="I203" i="2"/>
  <c r="H203" i="2"/>
  <c r="K202" i="2"/>
  <c r="J202" i="2"/>
  <c r="I202" i="2"/>
  <c r="H202" i="2"/>
  <c r="K200" i="2"/>
  <c r="J200" i="2"/>
  <c r="I200" i="2"/>
  <c r="H200" i="2"/>
  <c r="K199" i="2"/>
  <c r="J199" i="2"/>
  <c r="I199" i="2"/>
  <c r="H199" i="2"/>
  <c r="I198" i="2"/>
  <c r="H198" i="2"/>
  <c r="K195" i="2"/>
  <c r="J195" i="2"/>
  <c r="I195" i="2"/>
  <c r="H195" i="2"/>
  <c r="K194" i="2"/>
  <c r="J194" i="2"/>
  <c r="I194" i="2"/>
  <c r="H194" i="2"/>
  <c r="K193" i="2"/>
  <c r="J193" i="2"/>
  <c r="I193" i="2"/>
  <c r="H193" i="2"/>
  <c r="K192" i="2"/>
  <c r="J192" i="2"/>
  <c r="I192" i="2"/>
  <c r="H192" i="2"/>
  <c r="K191" i="2"/>
  <c r="J191" i="2"/>
  <c r="I191" i="2"/>
  <c r="H191" i="2"/>
  <c r="K190" i="2"/>
  <c r="J190" i="2"/>
  <c r="I190" i="2"/>
  <c r="H190" i="2"/>
  <c r="K189" i="2"/>
  <c r="J189" i="2"/>
  <c r="I189" i="2"/>
  <c r="H189" i="2"/>
  <c r="K188" i="2"/>
  <c r="J188" i="2"/>
  <c r="I188" i="2"/>
  <c r="H188" i="2"/>
  <c r="K187" i="2"/>
  <c r="J187" i="2"/>
  <c r="I187" i="2"/>
  <c r="H187" i="2"/>
  <c r="K186" i="2"/>
  <c r="J186" i="2"/>
  <c r="I186" i="2"/>
  <c r="H186" i="2"/>
  <c r="K185" i="2"/>
  <c r="J185" i="2"/>
  <c r="I185" i="2"/>
  <c r="H185" i="2"/>
  <c r="K182" i="2"/>
  <c r="J182" i="2"/>
  <c r="I182" i="2"/>
  <c r="H182" i="2"/>
  <c r="K180" i="2"/>
  <c r="J180" i="2"/>
  <c r="I180" i="2"/>
  <c r="H180" i="2"/>
  <c r="K179" i="2"/>
  <c r="J179" i="2"/>
  <c r="I179" i="2"/>
  <c r="H179" i="2"/>
  <c r="K177" i="2"/>
  <c r="J177" i="2"/>
  <c r="I177" i="2"/>
  <c r="H177" i="2"/>
  <c r="K176" i="2"/>
  <c r="J176" i="2"/>
  <c r="I176" i="2"/>
  <c r="H176" i="2"/>
  <c r="K175" i="2"/>
  <c r="J175" i="2"/>
  <c r="I175" i="2"/>
  <c r="H175" i="2"/>
  <c r="I174" i="2"/>
  <c r="H174" i="2"/>
  <c r="K173" i="2"/>
  <c r="J173" i="2"/>
  <c r="I173" i="2"/>
  <c r="H173" i="2"/>
  <c r="K172" i="2"/>
  <c r="J172" i="2"/>
  <c r="I172" i="2"/>
  <c r="H172" i="2"/>
  <c r="K170" i="2"/>
  <c r="J170" i="2"/>
  <c r="I170" i="2"/>
  <c r="H170" i="2"/>
  <c r="K169" i="2"/>
  <c r="J169" i="2"/>
  <c r="I169" i="2"/>
  <c r="H169" i="2"/>
  <c r="K166" i="2"/>
  <c r="J166" i="2"/>
  <c r="I166" i="2"/>
  <c r="H166" i="2"/>
  <c r="K165" i="2"/>
  <c r="J165" i="2"/>
  <c r="I165" i="2"/>
  <c r="H165" i="2"/>
  <c r="K164" i="2"/>
  <c r="J164" i="2"/>
  <c r="I164" i="2"/>
  <c r="H164" i="2"/>
  <c r="K155" i="2"/>
  <c r="J155" i="2"/>
  <c r="I155" i="2"/>
  <c r="H155" i="2"/>
  <c r="K154" i="2"/>
  <c r="J154" i="2"/>
  <c r="I154" i="2"/>
  <c r="H154" i="2"/>
  <c r="K153" i="2"/>
  <c r="J153" i="2"/>
  <c r="I153" i="2"/>
  <c r="H153" i="2"/>
  <c r="K152" i="2"/>
  <c r="J152" i="2"/>
  <c r="I152" i="2"/>
  <c r="H152" i="2"/>
  <c r="K151" i="2"/>
  <c r="J151" i="2"/>
  <c r="I151" i="2"/>
  <c r="H151" i="2"/>
  <c r="K150" i="2"/>
  <c r="J150" i="2"/>
  <c r="I150" i="2"/>
  <c r="H150" i="2"/>
  <c r="K147" i="2"/>
  <c r="J147" i="2"/>
  <c r="I147" i="2"/>
  <c r="H147" i="2"/>
  <c r="K146" i="2"/>
  <c r="J146" i="2"/>
  <c r="I146" i="2"/>
  <c r="H146" i="2"/>
  <c r="K144" i="2"/>
  <c r="J144" i="2"/>
  <c r="I144" i="2"/>
  <c r="H144" i="2"/>
  <c r="K143" i="2"/>
  <c r="J143" i="2"/>
  <c r="I143" i="2"/>
  <c r="H143" i="2"/>
  <c r="K141" i="2"/>
  <c r="J141" i="2"/>
  <c r="I141" i="2"/>
  <c r="H141" i="2"/>
  <c r="K140" i="2"/>
  <c r="J140" i="2"/>
  <c r="I140" i="2"/>
  <c r="H140" i="2"/>
  <c r="K138" i="2"/>
  <c r="J138" i="2"/>
  <c r="I138" i="2"/>
  <c r="H138" i="2"/>
  <c r="K137" i="2"/>
  <c r="J137" i="2"/>
  <c r="I137" i="2"/>
  <c r="H137" i="2"/>
  <c r="K134" i="2"/>
  <c r="J134" i="2"/>
  <c r="I134" i="2"/>
  <c r="H134" i="2"/>
  <c r="K133" i="2"/>
  <c r="J133" i="2"/>
  <c r="I133" i="2"/>
  <c r="H133" i="2"/>
  <c r="K132" i="2"/>
  <c r="J132" i="2"/>
  <c r="I132" i="2"/>
  <c r="H132" i="2"/>
  <c r="K131" i="2"/>
  <c r="J131" i="2"/>
  <c r="I131" i="2"/>
  <c r="H131" i="2"/>
  <c r="K130" i="2"/>
  <c r="J130" i="2"/>
  <c r="I130" i="2"/>
  <c r="H130" i="2"/>
  <c r="K129" i="2"/>
  <c r="J129" i="2"/>
  <c r="I129" i="2"/>
  <c r="H129" i="2"/>
  <c r="K127" i="2"/>
  <c r="J127" i="2"/>
  <c r="I127" i="2"/>
  <c r="H127" i="2"/>
  <c r="K126" i="2"/>
  <c r="J126" i="2"/>
  <c r="I126" i="2"/>
  <c r="H126" i="2"/>
  <c r="K125" i="2"/>
  <c r="J125" i="2"/>
  <c r="I125" i="2"/>
  <c r="H125" i="2"/>
  <c r="K123" i="2"/>
  <c r="J123" i="2"/>
  <c r="I123" i="2"/>
  <c r="H123" i="2"/>
  <c r="K122" i="2"/>
  <c r="J122" i="2"/>
  <c r="I122" i="2"/>
  <c r="H122" i="2"/>
  <c r="K121" i="2"/>
  <c r="J121" i="2"/>
  <c r="I121" i="2"/>
  <c r="H121" i="2"/>
  <c r="K119" i="2"/>
  <c r="J119" i="2"/>
  <c r="I119" i="2"/>
  <c r="H119" i="2"/>
  <c r="K118" i="2"/>
  <c r="J118" i="2"/>
  <c r="I118" i="2"/>
  <c r="H118" i="2"/>
  <c r="K117" i="2"/>
  <c r="J117" i="2"/>
  <c r="I117" i="2"/>
  <c r="H117" i="2"/>
  <c r="K114" i="2"/>
  <c r="J114" i="2"/>
  <c r="I114" i="2"/>
  <c r="H114" i="2"/>
  <c r="K113" i="2"/>
  <c r="J113" i="2"/>
  <c r="I113" i="2"/>
  <c r="H113" i="2"/>
  <c r="K112" i="2"/>
  <c r="J112" i="2"/>
  <c r="I112" i="2"/>
  <c r="H112" i="2"/>
  <c r="K101" i="2"/>
  <c r="J101" i="2"/>
  <c r="I101" i="2"/>
  <c r="H101" i="2"/>
  <c r="K100" i="2"/>
  <c r="J100" i="2"/>
  <c r="I100" i="2"/>
  <c r="H100" i="2"/>
  <c r="K99" i="2"/>
  <c r="J99" i="2"/>
  <c r="I99" i="2"/>
  <c r="H99" i="2"/>
  <c r="K97" i="2"/>
  <c r="J97" i="2"/>
  <c r="I97" i="2"/>
  <c r="H97" i="2"/>
  <c r="K96" i="2"/>
  <c r="J96" i="2"/>
  <c r="I96" i="2"/>
  <c r="H96" i="2"/>
  <c r="K95" i="2"/>
  <c r="J95" i="2"/>
  <c r="I95" i="2"/>
  <c r="H95" i="2"/>
  <c r="K92" i="2"/>
  <c r="J92" i="2"/>
  <c r="I92" i="2"/>
  <c r="H92" i="2"/>
  <c r="K91" i="2"/>
  <c r="J91" i="2"/>
  <c r="I91" i="2"/>
  <c r="H91" i="2"/>
  <c r="K90" i="2"/>
  <c r="J90" i="2"/>
  <c r="I90" i="2"/>
  <c r="H90" i="2"/>
  <c r="K89" i="2"/>
  <c r="J89" i="2"/>
  <c r="I89" i="2"/>
  <c r="H89" i="2"/>
  <c r="K88" i="2"/>
  <c r="J88" i="2"/>
  <c r="I88" i="2"/>
  <c r="H88" i="2"/>
  <c r="K87" i="2"/>
  <c r="J87" i="2"/>
  <c r="I87" i="2"/>
  <c r="H87" i="2"/>
  <c r="K86" i="2"/>
  <c r="J86" i="2"/>
  <c r="I86" i="2"/>
  <c r="H86" i="2"/>
  <c r="K85" i="2"/>
  <c r="J85" i="2"/>
  <c r="I85" i="2"/>
  <c r="H85" i="2"/>
  <c r="K84" i="2"/>
  <c r="J84" i="2"/>
  <c r="I84" i="2"/>
  <c r="H84" i="2"/>
  <c r="K83" i="2"/>
  <c r="J83" i="2"/>
  <c r="I83" i="2"/>
  <c r="H83" i="2"/>
  <c r="K82" i="2"/>
  <c r="J82" i="2"/>
  <c r="I82" i="2"/>
  <c r="H82" i="2"/>
  <c r="K79" i="2"/>
  <c r="J79" i="2"/>
  <c r="I79" i="2"/>
  <c r="H79" i="2"/>
  <c r="K77" i="2"/>
  <c r="J77" i="2"/>
  <c r="I77" i="2"/>
  <c r="H77" i="2"/>
  <c r="K76" i="2"/>
  <c r="J76" i="2"/>
  <c r="I76" i="2"/>
  <c r="H76" i="2"/>
  <c r="K74" i="2"/>
  <c r="J74" i="2"/>
  <c r="I74" i="2"/>
  <c r="H74" i="2"/>
  <c r="K73" i="2"/>
  <c r="J73" i="2"/>
  <c r="I73" i="2"/>
  <c r="H73" i="2"/>
  <c r="K72" i="2"/>
  <c r="J72" i="2"/>
  <c r="I72" i="2"/>
  <c r="H72" i="2"/>
  <c r="K71" i="2"/>
  <c r="J71" i="2"/>
  <c r="I71" i="2"/>
  <c r="H71" i="2"/>
  <c r="K70" i="2"/>
  <c r="J70" i="2"/>
  <c r="I70" i="2"/>
  <c r="H70" i="2"/>
  <c r="K69" i="2"/>
  <c r="J69" i="2"/>
  <c r="I69" i="2"/>
  <c r="H69" i="2"/>
  <c r="K67" i="2"/>
  <c r="J67" i="2"/>
  <c r="I67" i="2"/>
  <c r="H67" i="2"/>
  <c r="K66" i="2"/>
  <c r="J66" i="2"/>
  <c r="I66" i="2"/>
  <c r="H66" i="2"/>
  <c r="K63" i="2"/>
  <c r="J63" i="2"/>
  <c r="I63" i="2"/>
  <c r="H63" i="2"/>
  <c r="K62" i="2"/>
  <c r="J62" i="2"/>
  <c r="I62" i="2"/>
  <c r="H62" i="2"/>
  <c r="K61" i="2"/>
  <c r="J61" i="2"/>
  <c r="I61" i="2"/>
  <c r="H61" i="2"/>
  <c r="K52" i="2"/>
  <c r="J52" i="2"/>
  <c r="I52" i="2"/>
  <c r="H52" i="2"/>
  <c r="K51" i="2"/>
  <c r="J51" i="2"/>
  <c r="I51" i="2"/>
  <c r="H51" i="2"/>
  <c r="K50" i="2"/>
  <c r="J50" i="2"/>
  <c r="I50" i="2"/>
  <c r="H50" i="2"/>
  <c r="K49" i="2"/>
  <c r="J49" i="2"/>
  <c r="I49" i="2"/>
  <c r="H49" i="2"/>
  <c r="K48" i="2"/>
  <c r="J48" i="2"/>
  <c r="I48" i="2"/>
  <c r="H48" i="2"/>
  <c r="K47" i="2"/>
  <c r="J47" i="2"/>
  <c r="I47" i="2"/>
  <c r="H47" i="2"/>
  <c r="K44" i="2"/>
  <c r="J44" i="2"/>
  <c r="I44" i="2"/>
  <c r="H44" i="2"/>
  <c r="K43" i="2"/>
  <c r="J43" i="2"/>
  <c r="I43" i="2"/>
  <c r="H43" i="2"/>
  <c r="K41" i="2"/>
  <c r="J41" i="2"/>
  <c r="I41" i="2"/>
  <c r="H41" i="2"/>
  <c r="K40" i="2"/>
  <c r="J40" i="2"/>
  <c r="I40" i="2"/>
  <c r="H40" i="2"/>
  <c r="K38" i="2"/>
  <c r="J38" i="2"/>
  <c r="I38" i="2"/>
  <c r="H38" i="2"/>
  <c r="K37" i="2"/>
  <c r="J37" i="2"/>
  <c r="I37" i="2"/>
  <c r="H37" i="2"/>
  <c r="K35" i="2"/>
  <c r="J35" i="2"/>
  <c r="I35" i="2"/>
  <c r="H35" i="2"/>
  <c r="K34" i="2"/>
  <c r="J34" i="2"/>
  <c r="I34" i="2"/>
  <c r="H34" i="2"/>
  <c r="K31" i="2"/>
  <c r="J31" i="2"/>
  <c r="I31" i="2"/>
  <c r="H31" i="2"/>
  <c r="K30" i="2"/>
  <c r="J30" i="2"/>
  <c r="I30" i="2"/>
  <c r="H30" i="2"/>
  <c r="K29" i="2"/>
  <c r="J29" i="2"/>
  <c r="I29" i="2"/>
  <c r="H29" i="2"/>
  <c r="K28" i="2"/>
  <c r="J28" i="2"/>
  <c r="I28" i="2"/>
  <c r="H28" i="2"/>
  <c r="K27" i="2"/>
  <c r="J27" i="2"/>
  <c r="I27" i="2"/>
  <c r="H27" i="2"/>
  <c r="K26" i="2"/>
  <c r="J26" i="2"/>
  <c r="I26" i="2"/>
  <c r="H26" i="2"/>
  <c r="K24" i="2"/>
  <c r="J24" i="2"/>
  <c r="I24" i="2"/>
  <c r="H24" i="2"/>
  <c r="K23" i="2"/>
  <c r="J23" i="2"/>
  <c r="I23" i="2"/>
  <c r="H23" i="2"/>
  <c r="K22" i="2"/>
  <c r="J22" i="2"/>
  <c r="I22" i="2"/>
  <c r="H22" i="2"/>
  <c r="K20" i="2"/>
  <c r="J20" i="2"/>
  <c r="I20" i="2"/>
  <c r="H20" i="2"/>
  <c r="K19" i="2"/>
  <c r="J19" i="2"/>
  <c r="I19" i="2"/>
  <c r="H19" i="2"/>
  <c r="K18" i="2"/>
  <c r="J18" i="2"/>
  <c r="I18" i="2"/>
  <c r="K16" i="2"/>
  <c r="J16" i="2"/>
  <c r="I16" i="2"/>
  <c r="H16" i="2"/>
  <c r="K15" i="2"/>
  <c r="J15" i="2"/>
  <c r="I15" i="2"/>
  <c r="H15" i="2"/>
  <c r="K14" i="2"/>
  <c r="J14" i="2"/>
  <c r="I14" i="2"/>
  <c r="H14" i="2"/>
  <c r="K10" i="2"/>
  <c r="J10" i="2"/>
  <c r="I10" i="2"/>
  <c r="H10" i="2"/>
  <c r="K9" i="2"/>
  <c r="J9" i="2"/>
  <c r="I9" i="2"/>
  <c r="H9" i="2"/>
  <c r="R201" i="2"/>
  <c r="Q201" i="2"/>
  <c r="R197" i="2"/>
  <c r="R196" i="2" s="1"/>
  <c r="E72" i="3" s="1"/>
  <c r="Q197" i="2"/>
  <c r="Q196" i="2" s="1"/>
  <c r="D72" i="3" s="1"/>
  <c r="R184" i="2"/>
  <c r="R183" i="2" s="1"/>
  <c r="R181" i="2" s="1"/>
  <c r="E71" i="3" s="1"/>
  <c r="Q184" i="2"/>
  <c r="Q183" i="2" s="1"/>
  <c r="Q181" i="2" s="1"/>
  <c r="D71" i="3" s="1"/>
  <c r="R178" i="2"/>
  <c r="Q178" i="2"/>
  <c r="R171" i="2"/>
  <c r="R167" i="2" s="1"/>
  <c r="Q171" i="2"/>
  <c r="R168" i="2"/>
  <c r="Q168" i="2"/>
  <c r="Q167" i="2" s="1"/>
  <c r="R163" i="2"/>
  <c r="Q163" i="2"/>
  <c r="R149" i="2"/>
  <c r="R148" i="2" s="1"/>
  <c r="E67" i="3" s="1"/>
  <c r="Q149" i="2"/>
  <c r="Q148" i="2" s="1"/>
  <c r="D67" i="3" s="1"/>
  <c r="R145" i="2"/>
  <c r="Q145" i="2"/>
  <c r="D66" i="3" s="1"/>
  <c r="R142" i="2"/>
  <c r="R139" i="2" s="1"/>
  <c r="Q142" i="2"/>
  <c r="Q139" i="2"/>
  <c r="R136" i="2"/>
  <c r="Q136" i="2"/>
  <c r="Q135" i="2" s="1"/>
  <c r="D65" i="3" s="1"/>
  <c r="R128" i="2"/>
  <c r="Q128" i="2"/>
  <c r="R124" i="2"/>
  <c r="Q124" i="2"/>
  <c r="R120" i="2"/>
  <c r="Q120" i="2"/>
  <c r="Q115" i="2" s="1"/>
  <c r="R116" i="2"/>
  <c r="R115" i="2" s="1"/>
  <c r="Q116" i="2"/>
  <c r="R111" i="2"/>
  <c r="Q111" i="2"/>
  <c r="D73" i="3"/>
  <c r="E73" i="3"/>
  <c r="D69" i="3"/>
  <c r="E66" i="3"/>
  <c r="O201" i="2"/>
  <c r="G201" i="2"/>
  <c r="F201" i="2"/>
  <c r="E201" i="2"/>
  <c r="D201" i="2"/>
  <c r="D39" i="3" s="1"/>
  <c r="C201" i="2"/>
  <c r="C39" i="3" s="1"/>
  <c r="B201" i="2"/>
  <c r="B39" i="3" s="1"/>
  <c r="O197" i="2"/>
  <c r="O196" i="2" s="1"/>
  <c r="B72" i="3" s="1"/>
  <c r="G197" i="2"/>
  <c r="F197" i="2"/>
  <c r="E197" i="2"/>
  <c r="E196" i="2" s="1"/>
  <c r="E38" i="3" s="1"/>
  <c r="D197" i="2"/>
  <c r="D196" i="2" s="1"/>
  <c r="D38" i="3" s="1"/>
  <c r="C197" i="2"/>
  <c r="C196" i="2" s="1"/>
  <c r="C38" i="3" s="1"/>
  <c r="B197" i="2"/>
  <c r="B196" i="2" s="1"/>
  <c r="B38" i="3" s="1"/>
  <c r="G196" i="2"/>
  <c r="F196" i="2"/>
  <c r="O184" i="2"/>
  <c r="O183" i="2" s="1"/>
  <c r="O181" i="2" s="1"/>
  <c r="B71" i="3" s="1"/>
  <c r="G184" i="2"/>
  <c r="G183" i="2" s="1"/>
  <c r="G181" i="2" s="1"/>
  <c r="F184" i="2"/>
  <c r="E184" i="2"/>
  <c r="E183" i="2" s="1"/>
  <c r="E181" i="2" s="1"/>
  <c r="E37" i="3" s="1"/>
  <c r="D184" i="2"/>
  <c r="D183" i="2" s="1"/>
  <c r="D181" i="2" s="1"/>
  <c r="D37" i="3" s="1"/>
  <c r="C184" i="2"/>
  <c r="K184" i="2" s="1"/>
  <c r="B184" i="2"/>
  <c r="J184" i="2" s="1"/>
  <c r="F183" i="2"/>
  <c r="F181" i="2" s="1"/>
  <c r="C183" i="2"/>
  <c r="C181" i="2" s="1"/>
  <c r="G178" i="2"/>
  <c r="F178" i="2"/>
  <c r="E178" i="2"/>
  <c r="D178" i="2"/>
  <c r="C178" i="2"/>
  <c r="K178" i="2" s="1"/>
  <c r="B178" i="2"/>
  <c r="J178" i="2" s="1"/>
  <c r="G171" i="2"/>
  <c r="F171" i="2"/>
  <c r="E171" i="2"/>
  <c r="D171" i="2"/>
  <c r="C171" i="2"/>
  <c r="K171" i="2" s="1"/>
  <c r="B171" i="2"/>
  <c r="H171" i="2" s="1"/>
  <c r="G168" i="2"/>
  <c r="F168" i="2"/>
  <c r="E168" i="2"/>
  <c r="D168" i="2"/>
  <c r="C168" i="2"/>
  <c r="K168" i="2" s="1"/>
  <c r="B168" i="2"/>
  <c r="J168" i="2" s="1"/>
  <c r="G163" i="2"/>
  <c r="F163" i="2"/>
  <c r="E163" i="2"/>
  <c r="D163" i="2"/>
  <c r="C163" i="2"/>
  <c r="K163" i="2" s="1"/>
  <c r="B163" i="2"/>
  <c r="H163" i="2" s="1"/>
  <c r="E39" i="3"/>
  <c r="P201" i="2"/>
  <c r="C73" i="3" s="1"/>
  <c r="P197" i="2"/>
  <c r="P196" i="2"/>
  <c r="C72" i="3" s="1"/>
  <c r="P184" i="2"/>
  <c r="P183" i="2" s="1"/>
  <c r="P181" i="2" s="1"/>
  <c r="C71" i="3" s="1"/>
  <c r="P178" i="2"/>
  <c r="O178" i="2"/>
  <c r="P171" i="2"/>
  <c r="O171" i="2"/>
  <c r="P168" i="2"/>
  <c r="O168" i="2"/>
  <c r="P167" i="2"/>
  <c r="P163" i="2"/>
  <c r="O163" i="2"/>
  <c r="P149" i="2"/>
  <c r="O149" i="2"/>
  <c r="G149" i="2"/>
  <c r="F149" i="2"/>
  <c r="E149" i="2"/>
  <c r="E148" i="2" s="1"/>
  <c r="D149" i="2"/>
  <c r="D148" i="2" s="1"/>
  <c r="C149" i="2"/>
  <c r="C148" i="2" s="1"/>
  <c r="K148" i="2" s="1"/>
  <c r="B149" i="2"/>
  <c r="B148" i="2" s="1"/>
  <c r="H148" i="2" s="1"/>
  <c r="P148" i="2"/>
  <c r="C67" i="3" s="1"/>
  <c r="O148" i="2"/>
  <c r="G148" i="2"/>
  <c r="F148" i="2"/>
  <c r="P145" i="2"/>
  <c r="C66" i="3" s="1"/>
  <c r="O145" i="2"/>
  <c r="G145" i="2"/>
  <c r="F145" i="2"/>
  <c r="E145" i="2"/>
  <c r="D145" i="2"/>
  <c r="C145" i="2"/>
  <c r="K145" i="2" s="1"/>
  <c r="B145" i="2"/>
  <c r="J145" i="2" s="1"/>
  <c r="P142" i="2"/>
  <c r="O142" i="2"/>
  <c r="O139" i="2" s="1"/>
  <c r="G142" i="2"/>
  <c r="G139" i="2" s="1"/>
  <c r="F142" i="2"/>
  <c r="F139" i="2" s="1"/>
  <c r="E142" i="2"/>
  <c r="E139" i="2" s="1"/>
  <c r="D142" i="2"/>
  <c r="D139" i="2" s="1"/>
  <c r="C142" i="2"/>
  <c r="C139" i="2" s="1"/>
  <c r="K139" i="2" s="1"/>
  <c r="B142" i="2"/>
  <c r="B139" i="2" s="1"/>
  <c r="J139" i="2" s="1"/>
  <c r="P139" i="2"/>
  <c r="P136" i="2"/>
  <c r="O136" i="2"/>
  <c r="G136" i="2"/>
  <c r="F136" i="2"/>
  <c r="E136" i="2"/>
  <c r="D136" i="2"/>
  <c r="C136" i="2"/>
  <c r="K136" i="2" s="1"/>
  <c r="B136" i="2"/>
  <c r="H136" i="2" s="1"/>
  <c r="P128" i="2"/>
  <c r="O128" i="2"/>
  <c r="G128" i="2"/>
  <c r="F128" i="2"/>
  <c r="E128" i="2"/>
  <c r="D128" i="2"/>
  <c r="C128" i="2"/>
  <c r="K128" i="2" s="1"/>
  <c r="B128" i="2"/>
  <c r="H128" i="2" s="1"/>
  <c r="P124" i="2"/>
  <c r="O124" i="2"/>
  <c r="G124" i="2"/>
  <c r="F124" i="2"/>
  <c r="E124" i="2"/>
  <c r="D124" i="2"/>
  <c r="C124" i="2"/>
  <c r="K124" i="2" s="1"/>
  <c r="B124" i="2"/>
  <c r="H124" i="2" s="1"/>
  <c r="P120" i="2"/>
  <c r="O120" i="2"/>
  <c r="G120" i="2"/>
  <c r="F120" i="2"/>
  <c r="E120" i="2"/>
  <c r="D120" i="2"/>
  <c r="C120" i="2"/>
  <c r="K120" i="2" s="1"/>
  <c r="B120" i="2"/>
  <c r="H120" i="2" s="1"/>
  <c r="P116" i="2"/>
  <c r="O116" i="2"/>
  <c r="O115" i="2" s="1"/>
  <c r="G116" i="2"/>
  <c r="G115" i="2" s="1"/>
  <c r="F116" i="2"/>
  <c r="E116" i="2"/>
  <c r="D116" i="2"/>
  <c r="C116" i="2"/>
  <c r="K116" i="2" s="1"/>
  <c r="B116" i="2"/>
  <c r="H116" i="2" s="1"/>
  <c r="P111" i="2"/>
  <c r="O111" i="2"/>
  <c r="G111" i="2"/>
  <c r="F111" i="2"/>
  <c r="E111" i="2"/>
  <c r="D111" i="2"/>
  <c r="C111" i="2"/>
  <c r="K111" i="2" s="1"/>
  <c r="B111" i="2"/>
  <c r="J111" i="2" s="1"/>
  <c r="B69" i="3"/>
  <c r="B67" i="3"/>
  <c r="B62" i="3"/>
  <c r="R98" i="2"/>
  <c r="Q98" i="2"/>
  <c r="R94" i="2"/>
  <c r="Q94" i="2"/>
  <c r="Q93" i="2" s="1"/>
  <c r="R93" i="2"/>
  <c r="E59" i="3" s="1"/>
  <c r="R81" i="2"/>
  <c r="R80" i="2" s="1"/>
  <c r="R78" i="2" s="1"/>
  <c r="E58" i="3" s="1"/>
  <c r="Q81" i="2"/>
  <c r="Q80" i="2"/>
  <c r="Q78" i="2" s="1"/>
  <c r="R75" i="2"/>
  <c r="Q75" i="2"/>
  <c r="R68" i="2"/>
  <c r="R64" i="2" s="1"/>
  <c r="E57" i="3" s="1"/>
  <c r="Q68" i="2"/>
  <c r="R65" i="2"/>
  <c r="Q65" i="2"/>
  <c r="Q64" i="2" s="1"/>
  <c r="R60" i="2"/>
  <c r="E55" i="3" s="1"/>
  <c r="Q60" i="2"/>
  <c r="R46" i="2"/>
  <c r="R45" i="2" s="1"/>
  <c r="E54" i="3" s="1"/>
  <c r="Q46" i="2"/>
  <c r="Q45" i="2"/>
  <c r="R42" i="2"/>
  <c r="E53" i="3" s="1"/>
  <c r="Q42" i="2"/>
  <c r="R39" i="2"/>
  <c r="R36" i="2" s="1"/>
  <c r="R32" i="2" s="1"/>
  <c r="Q39" i="2"/>
  <c r="Q36" i="2"/>
  <c r="R33" i="2"/>
  <c r="Q33" i="2"/>
  <c r="R25" i="2"/>
  <c r="Q25" i="2"/>
  <c r="R21" i="2"/>
  <c r="Q21" i="2"/>
  <c r="R17" i="2"/>
  <c r="Q17" i="2"/>
  <c r="R13" i="2"/>
  <c r="Q13" i="2"/>
  <c r="R8" i="2"/>
  <c r="Q8" i="2"/>
  <c r="D53" i="3"/>
  <c r="D54" i="3"/>
  <c r="P98" i="2"/>
  <c r="O98" i="2"/>
  <c r="G98" i="2"/>
  <c r="F98" i="2"/>
  <c r="E98" i="2"/>
  <c r="D98" i="2"/>
  <c r="C98" i="2"/>
  <c r="K98" i="2" s="1"/>
  <c r="B98" i="2"/>
  <c r="H98" i="2" s="1"/>
  <c r="P94" i="2"/>
  <c r="O94" i="2"/>
  <c r="O93" i="2" s="1"/>
  <c r="G94" i="2"/>
  <c r="F94" i="2"/>
  <c r="E94" i="2"/>
  <c r="E93" i="2" s="1"/>
  <c r="D94" i="2"/>
  <c r="C94" i="2"/>
  <c r="K94" i="2" s="1"/>
  <c r="B94" i="2"/>
  <c r="B93" i="2" s="1"/>
  <c r="J93" i="2" s="1"/>
  <c r="P93" i="2"/>
  <c r="G93" i="2"/>
  <c r="F93" i="2"/>
  <c r="D93" i="2"/>
  <c r="P81" i="2"/>
  <c r="P80" i="2" s="1"/>
  <c r="P78" i="2" s="1"/>
  <c r="C58" i="3" s="1"/>
  <c r="O81" i="2"/>
  <c r="G81" i="2"/>
  <c r="F81" i="2"/>
  <c r="E81" i="2"/>
  <c r="E80" i="2" s="1"/>
  <c r="E78" i="2" s="1"/>
  <c r="D81" i="2"/>
  <c r="D80" i="2" s="1"/>
  <c r="D78" i="2" s="1"/>
  <c r="C81" i="2"/>
  <c r="K81" i="2" s="1"/>
  <c r="B81" i="2"/>
  <c r="B80" i="2" s="1"/>
  <c r="B78" i="2" s="1"/>
  <c r="O80" i="2"/>
  <c r="G80" i="2"/>
  <c r="G78" i="2" s="1"/>
  <c r="F80" i="2"/>
  <c r="O78" i="2"/>
  <c r="F78" i="2"/>
  <c r="P75" i="2"/>
  <c r="O75" i="2"/>
  <c r="G75" i="2"/>
  <c r="F75" i="2"/>
  <c r="E75" i="2"/>
  <c r="D75" i="2"/>
  <c r="C75" i="2"/>
  <c r="K75" i="2" s="1"/>
  <c r="B75" i="2"/>
  <c r="J75" i="2" s="1"/>
  <c r="P68" i="2"/>
  <c r="O68" i="2"/>
  <c r="O64" i="2" s="1"/>
  <c r="G68" i="2"/>
  <c r="F68" i="2"/>
  <c r="E68" i="2"/>
  <c r="D68" i="2"/>
  <c r="C68" i="2"/>
  <c r="K68" i="2" s="1"/>
  <c r="B68" i="2"/>
  <c r="H68" i="2" s="1"/>
  <c r="P65" i="2"/>
  <c r="O65" i="2"/>
  <c r="G65" i="2"/>
  <c r="F65" i="2"/>
  <c r="F64" i="2" s="1"/>
  <c r="E65" i="2"/>
  <c r="D65" i="2"/>
  <c r="C65" i="2"/>
  <c r="K65" i="2" s="1"/>
  <c r="B65" i="2"/>
  <c r="J65" i="2" s="1"/>
  <c r="P64" i="2"/>
  <c r="C57" i="3" s="1"/>
  <c r="G64" i="2"/>
  <c r="P60" i="2"/>
  <c r="O60" i="2"/>
  <c r="G60" i="2"/>
  <c r="F60" i="2"/>
  <c r="E60" i="2"/>
  <c r="D60" i="2"/>
  <c r="C60" i="2"/>
  <c r="K60" i="2" s="1"/>
  <c r="B60" i="2"/>
  <c r="H60" i="2" s="1"/>
  <c r="P46" i="2"/>
  <c r="O46" i="2"/>
  <c r="G46" i="2"/>
  <c r="F46" i="2"/>
  <c r="F45" i="2" s="1"/>
  <c r="E46" i="2"/>
  <c r="E45" i="2" s="1"/>
  <c r="D46" i="2"/>
  <c r="D45" i="2" s="1"/>
  <c r="C46" i="2"/>
  <c r="C45" i="2" s="1"/>
  <c r="K45" i="2" s="1"/>
  <c r="B46" i="2"/>
  <c r="B45" i="2" s="1"/>
  <c r="H45" i="2" s="1"/>
  <c r="P45" i="2"/>
  <c r="C54" i="3" s="1"/>
  <c r="O45" i="2"/>
  <c r="G45" i="2"/>
  <c r="P42" i="2"/>
  <c r="C53" i="3" s="1"/>
  <c r="O42" i="2"/>
  <c r="G42" i="2"/>
  <c r="F42" i="2"/>
  <c r="E42" i="2"/>
  <c r="D42" i="2"/>
  <c r="C42" i="2"/>
  <c r="K42" i="2" s="1"/>
  <c r="B42" i="2"/>
  <c r="J42" i="2" s="1"/>
  <c r="P39" i="2"/>
  <c r="O39" i="2"/>
  <c r="G39" i="2"/>
  <c r="F39" i="2"/>
  <c r="F36" i="2" s="1"/>
  <c r="E39" i="2"/>
  <c r="E36" i="2" s="1"/>
  <c r="D39" i="2"/>
  <c r="D36" i="2" s="1"/>
  <c r="C39" i="2"/>
  <c r="C36" i="2" s="1"/>
  <c r="K36" i="2" s="1"/>
  <c r="B39" i="2"/>
  <c r="B36" i="2" s="1"/>
  <c r="J36" i="2" s="1"/>
  <c r="P36" i="2"/>
  <c r="P32" i="2" s="1"/>
  <c r="C52" i="3" s="1"/>
  <c r="O36" i="2"/>
  <c r="G36" i="2"/>
  <c r="P33" i="2"/>
  <c r="O33" i="2"/>
  <c r="O32" i="2" s="1"/>
  <c r="B52" i="3" s="1"/>
  <c r="G33" i="2"/>
  <c r="G32" i="2" s="1"/>
  <c r="F33" i="2"/>
  <c r="E33" i="2"/>
  <c r="D33" i="2"/>
  <c r="C33" i="2"/>
  <c r="K33" i="2" s="1"/>
  <c r="B33" i="2"/>
  <c r="H33" i="2" s="1"/>
  <c r="P25" i="2"/>
  <c r="O25" i="2"/>
  <c r="G25" i="2"/>
  <c r="F25" i="2"/>
  <c r="E25" i="2"/>
  <c r="D25" i="2"/>
  <c r="C25" i="2"/>
  <c r="K25" i="2" s="1"/>
  <c r="B25" i="2"/>
  <c r="H25" i="2" s="1"/>
  <c r="P21" i="2"/>
  <c r="O21" i="2"/>
  <c r="G21" i="2"/>
  <c r="F21" i="2"/>
  <c r="E21" i="2"/>
  <c r="D21" i="2"/>
  <c r="C21" i="2"/>
  <c r="K21" i="2" s="1"/>
  <c r="B21" i="2"/>
  <c r="H21" i="2" s="1"/>
  <c r="P17" i="2"/>
  <c r="O17" i="2"/>
  <c r="G17" i="2"/>
  <c r="F17" i="2"/>
  <c r="E17" i="2"/>
  <c r="D17" i="2"/>
  <c r="C17" i="2"/>
  <c r="K17" i="2" s="1"/>
  <c r="B17" i="2"/>
  <c r="J17" i="2" s="1"/>
  <c r="P13" i="2"/>
  <c r="O13" i="2"/>
  <c r="G13" i="2"/>
  <c r="F13" i="2"/>
  <c r="E13" i="2"/>
  <c r="D13" i="2"/>
  <c r="C13" i="2"/>
  <c r="K13" i="2" s="1"/>
  <c r="B13" i="2"/>
  <c r="J13" i="2" s="1"/>
  <c r="P8" i="2"/>
  <c r="C49" i="3" s="1"/>
  <c r="O8" i="2"/>
  <c r="G8" i="2"/>
  <c r="F8" i="2"/>
  <c r="E8" i="2"/>
  <c r="D8" i="2"/>
  <c r="C8" i="2"/>
  <c r="K8" i="2" s="1"/>
  <c r="B8" i="2"/>
  <c r="J8" i="2" s="1"/>
  <c r="C59" i="3"/>
  <c r="C60" i="3"/>
  <c r="B54" i="3"/>
  <c r="B66" i="3"/>
  <c r="B63" i="3"/>
  <c r="B53" i="3"/>
  <c r="B73" i="3"/>
  <c r="S150" i="2"/>
  <c r="S133" i="2"/>
  <c r="S132" i="2"/>
  <c r="D63" i="3"/>
  <c r="B49" i="3"/>
  <c r="D50" i="3"/>
  <c r="C69" i="3"/>
  <c r="E69" i="3"/>
  <c r="B68" i="3"/>
  <c r="C68" i="3"/>
  <c r="D68" i="3"/>
  <c r="E68" i="3"/>
  <c r="C63" i="3"/>
  <c r="E63" i="3"/>
  <c r="E60" i="3"/>
  <c r="C56" i="3"/>
  <c r="E56" i="3"/>
  <c r="C55" i="3"/>
  <c r="B50" i="3"/>
  <c r="C50" i="3"/>
  <c r="E50" i="3"/>
  <c r="T91" i="2"/>
  <c r="T74" i="2"/>
  <c r="T177" i="2"/>
  <c r="S177" i="2"/>
  <c r="T150" i="2"/>
  <c r="T133" i="2"/>
  <c r="T132" i="2"/>
  <c r="T194" i="2"/>
  <c r="H78" i="2" l="1"/>
  <c r="C37" i="3"/>
  <c r="K181" i="2"/>
  <c r="I181" i="2"/>
  <c r="H8" i="2"/>
  <c r="H13" i="2"/>
  <c r="H17" i="2"/>
  <c r="I21" i="2"/>
  <c r="I25" i="2"/>
  <c r="I33" i="2"/>
  <c r="I39" i="2"/>
  <c r="I45" i="2"/>
  <c r="I60" i="2"/>
  <c r="I68" i="2"/>
  <c r="I94" i="2"/>
  <c r="I98" i="2"/>
  <c r="I116" i="2"/>
  <c r="I120" i="2"/>
  <c r="I124" i="2"/>
  <c r="I128" i="2"/>
  <c r="I136" i="2"/>
  <c r="I142" i="2"/>
  <c r="I148" i="2"/>
  <c r="I163" i="2"/>
  <c r="I171" i="2"/>
  <c r="I183" i="2"/>
  <c r="C93" i="2"/>
  <c r="R12" i="2"/>
  <c r="I8" i="2"/>
  <c r="I13" i="2"/>
  <c r="I17" i="2"/>
  <c r="J21" i="2"/>
  <c r="J25" i="2"/>
  <c r="J33" i="2"/>
  <c r="J39" i="2"/>
  <c r="J45" i="2"/>
  <c r="J60" i="2"/>
  <c r="J68" i="2"/>
  <c r="J78" i="2"/>
  <c r="J80" i="2"/>
  <c r="J94" i="2"/>
  <c r="J98" i="2"/>
  <c r="J116" i="2"/>
  <c r="J120" i="2"/>
  <c r="J124" i="2"/>
  <c r="J128" i="2"/>
  <c r="J136" i="2"/>
  <c r="J142" i="2"/>
  <c r="J148" i="2"/>
  <c r="J163" i="2"/>
  <c r="J171" i="2"/>
  <c r="P12" i="2"/>
  <c r="Q32" i="2"/>
  <c r="D52" i="3" s="1"/>
  <c r="E167" i="2"/>
  <c r="K39" i="2"/>
  <c r="K142" i="2"/>
  <c r="K183" i="2"/>
  <c r="C80" i="2"/>
  <c r="F167" i="2"/>
  <c r="H36" i="2"/>
  <c r="H42" i="2"/>
  <c r="H46" i="2"/>
  <c r="H65" i="2"/>
  <c r="H75" i="2"/>
  <c r="H81" i="2"/>
  <c r="H93" i="2"/>
  <c r="H111" i="2"/>
  <c r="H139" i="2"/>
  <c r="H145" i="2"/>
  <c r="H149" i="2"/>
  <c r="H168" i="2"/>
  <c r="H178" i="2"/>
  <c r="H184" i="2"/>
  <c r="H197" i="2"/>
  <c r="H201" i="2"/>
  <c r="K196" i="2"/>
  <c r="B183" i="2"/>
  <c r="I36" i="2"/>
  <c r="I42" i="2"/>
  <c r="I46" i="2"/>
  <c r="I65" i="2"/>
  <c r="I75" i="2"/>
  <c r="I81" i="2"/>
  <c r="I111" i="2"/>
  <c r="I139" i="2"/>
  <c r="I145" i="2"/>
  <c r="I149" i="2"/>
  <c r="I168" i="2"/>
  <c r="I178" i="2"/>
  <c r="I184" i="2"/>
  <c r="I197" i="2"/>
  <c r="I201" i="2"/>
  <c r="J196" i="2"/>
  <c r="P115" i="2"/>
  <c r="C64" i="3" s="1"/>
  <c r="J46" i="2"/>
  <c r="J81" i="2"/>
  <c r="J149" i="2"/>
  <c r="J201" i="2"/>
  <c r="I196" i="2"/>
  <c r="Q12" i="2"/>
  <c r="P135" i="2"/>
  <c r="C65" i="3" s="1"/>
  <c r="O167" i="2"/>
  <c r="B70" i="3" s="1"/>
  <c r="R135" i="2"/>
  <c r="E65" i="3" s="1"/>
  <c r="K46" i="2"/>
  <c r="K149" i="2"/>
  <c r="K201" i="2"/>
  <c r="H196" i="2"/>
  <c r="H39" i="2"/>
  <c r="H80" i="2"/>
  <c r="H94" i="2"/>
  <c r="H142" i="2"/>
  <c r="Q110" i="2"/>
  <c r="G167" i="2"/>
  <c r="G110" i="2" s="1"/>
  <c r="D167" i="2"/>
  <c r="C167" i="2"/>
  <c r="B167" i="2"/>
  <c r="G135" i="2"/>
  <c r="O135" i="2"/>
  <c r="B65" i="3" s="1"/>
  <c r="B135" i="2"/>
  <c r="E135" i="2"/>
  <c r="F135" i="2"/>
  <c r="C135" i="2"/>
  <c r="D135" i="2"/>
  <c r="P110" i="2"/>
  <c r="F115" i="2"/>
  <c r="B115" i="2"/>
  <c r="C115" i="2"/>
  <c r="D115" i="2"/>
  <c r="E115" i="2"/>
  <c r="E110" i="2" s="1"/>
  <c r="B64" i="3"/>
  <c r="O110" i="2"/>
  <c r="Q7" i="2"/>
  <c r="R7" i="2"/>
  <c r="D49" i="3"/>
  <c r="B64" i="2"/>
  <c r="C64" i="2"/>
  <c r="D64" i="2"/>
  <c r="E64" i="2"/>
  <c r="B32" i="2"/>
  <c r="C32" i="2"/>
  <c r="D32" i="2"/>
  <c r="E32" i="2"/>
  <c r="F32" i="2"/>
  <c r="P7" i="2"/>
  <c r="C51" i="3"/>
  <c r="B12" i="2"/>
  <c r="C12" i="2"/>
  <c r="D12" i="2"/>
  <c r="E12" i="2"/>
  <c r="F12" i="2"/>
  <c r="F7" i="2" s="1"/>
  <c r="G12" i="2"/>
  <c r="G7" i="2" s="1"/>
  <c r="O12" i="2"/>
  <c r="O7" i="2" s="1"/>
  <c r="C15" i="3"/>
  <c r="B15" i="3"/>
  <c r="C70" i="3"/>
  <c r="E70" i="3"/>
  <c r="D70" i="3"/>
  <c r="D64" i="3"/>
  <c r="E64" i="3"/>
  <c r="E62" i="3"/>
  <c r="D62" i="3"/>
  <c r="C62" i="3"/>
  <c r="E52" i="3"/>
  <c r="D51" i="3"/>
  <c r="E51" i="3"/>
  <c r="E49" i="3"/>
  <c r="D15" i="3"/>
  <c r="E15" i="3"/>
  <c r="T178" i="2"/>
  <c r="S139" i="2"/>
  <c r="T128" i="2"/>
  <c r="S128" i="2"/>
  <c r="S202" i="2"/>
  <c r="S193" i="2"/>
  <c r="S190" i="2"/>
  <c r="S189" i="2"/>
  <c r="S186" i="2"/>
  <c r="S185" i="2"/>
  <c r="S182" i="2"/>
  <c r="S174" i="2"/>
  <c r="S173" i="2"/>
  <c r="S170" i="2"/>
  <c r="S169" i="2"/>
  <c r="S166" i="2"/>
  <c r="S165" i="2"/>
  <c r="S145" i="2"/>
  <c r="S155" i="2"/>
  <c r="S151" i="2"/>
  <c r="S144" i="2"/>
  <c r="S140" i="2"/>
  <c r="S138" i="2"/>
  <c r="S131" i="2"/>
  <c r="S127" i="2"/>
  <c r="S126" i="2"/>
  <c r="S122" i="2"/>
  <c r="S121" i="2"/>
  <c r="S117" i="2"/>
  <c r="S114" i="2"/>
  <c r="T25" i="2"/>
  <c r="S17" i="2"/>
  <c r="S8" i="2"/>
  <c r="S46" i="2"/>
  <c r="S51" i="2"/>
  <c r="S50" i="2"/>
  <c r="S47" i="2"/>
  <c r="S41" i="2"/>
  <c r="S38" i="2"/>
  <c r="S37" i="2"/>
  <c r="S34" i="2"/>
  <c r="S30" i="2"/>
  <c r="S26" i="2"/>
  <c r="S18" i="2"/>
  <c r="S14" i="2"/>
  <c r="S10" i="2"/>
  <c r="T204" i="2"/>
  <c r="S204" i="2"/>
  <c r="T203" i="2"/>
  <c r="S203" i="2"/>
  <c r="T202" i="2"/>
  <c r="T200" i="2"/>
  <c r="S200" i="2"/>
  <c r="T199" i="2"/>
  <c r="S199" i="2"/>
  <c r="T195" i="2"/>
  <c r="S195" i="2"/>
  <c r="T193" i="2"/>
  <c r="T192" i="2"/>
  <c r="S192" i="2"/>
  <c r="T191" i="2"/>
  <c r="S191" i="2"/>
  <c r="T190" i="2"/>
  <c r="T189" i="2"/>
  <c r="T188" i="2"/>
  <c r="S188" i="2"/>
  <c r="T187" i="2"/>
  <c r="S187" i="2"/>
  <c r="T186" i="2"/>
  <c r="T185" i="2"/>
  <c r="T182" i="2"/>
  <c r="T180" i="2"/>
  <c r="S180" i="2"/>
  <c r="T179" i="2"/>
  <c r="S179" i="2"/>
  <c r="T176" i="2"/>
  <c r="S176" i="2"/>
  <c r="T175" i="2"/>
  <c r="S175" i="2"/>
  <c r="T174" i="2"/>
  <c r="T173" i="2"/>
  <c r="T172" i="2"/>
  <c r="S172" i="2"/>
  <c r="S171" i="2"/>
  <c r="T170" i="2"/>
  <c r="T169" i="2"/>
  <c r="T166" i="2"/>
  <c r="T165" i="2"/>
  <c r="T164" i="2"/>
  <c r="S164" i="2"/>
  <c r="T155" i="2"/>
  <c r="T154" i="2"/>
  <c r="S154" i="2"/>
  <c r="T153" i="2"/>
  <c r="S153" i="2"/>
  <c r="T152" i="2"/>
  <c r="S152" i="2"/>
  <c r="T151" i="2"/>
  <c r="T147" i="2"/>
  <c r="S147" i="2"/>
  <c r="T146" i="2"/>
  <c r="S146" i="2"/>
  <c r="T144" i="2"/>
  <c r="T143" i="2"/>
  <c r="S143" i="2"/>
  <c r="T141" i="2"/>
  <c r="S141" i="2"/>
  <c r="T140" i="2"/>
  <c r="T138" i="2"/>
  <c r="T137" i="2"/>
  <c r="S137" i="2"/>
  <c r="T134" i="2"/>
  <c r="S134" i="2"/>
  <c r="T131" i="2"/>
  <c r="T130" i="2"/>
  <c r="S130" i="2"/>
  <c r="T129" i="2"/>
  <c r="S129" i="2"/>
  <c r="T127" i="2"/>
  <c r="T126" i="2"/>
  <c r="T125" i="2"/>
  <c r="S125" i="2"/>
  <c r="T123" i="2"/>
  <c r="S123" i="2"/>
  <c r="T122" i="2"/>
  <c r="T121" i="2"/>
  <c r="T119" i="2"/>
  <c r="S119" i="2"/>
  <c r="T118" i="2"/>
  <c r="S118" i="2"/>
  <c r="T117" i="2"/>
  <c r="T114" i="2"/>
  <c r="T113" i="2"/>
  <c r="S113" i="2"/>
  <c r="T112" i="2"/>
  <c r="S112" i="2"/>
  <c r="T101" i="2"/>
  <c r="T100" i="2"/>
  <c r="T99" i="2"/>
  <c r="T97" i="2"/>
  <c r="T96" i="2"/>
  <c r="T95" i="2"/>
  <c r="T92" i="2"/>
  <c r="T90" i="2"/>
  <c r="T89" i="2"/>
  <c r="T88" i="2"/>
  <c r="T87" i="2"/>
  <c r="T86" i="2"/>
  <c r="T85" i="2"/>
  <c r="T84" i="2"/>
  <c r="T83" i="2"/>
  <c r="T82" i="2"/>
  <c r="T79" i="2"/>
  <c r="T77" i="2"/>
  <c r="T76" i="2"/>
  <c r="T73" i="2"/>
  <c r="T72" i="2"/>
  <c r="T71" i="2"/>
  <c r="T70" i="2"/>
  <c r="T69" i="2"/>
  <c r="T67" i="2"/>
  <c r="T66" i="2"/>
  <c r="T63" i="2"/>
  <c r="T62" i="2"/>
  <c r="T61" i="2"/>
  <c r="T52" i="2"/>
  <c r="S52" i="2"/>
  <c r="T51" i="2"/>
  <c r="T50" i="2"/>
  <c r="T49" i="2"/>
  <c r="S49" i="2"/>
  <c r="T48" i="2"/>
  <c r="S48" i="2"/>
  <c r="T47" i="2"/>
  <c r="T44" i="2"/>
  <c r="S44" i="2"/>
  <c r="T43" i="2"/>
  <c r="S43" i="2"/>
  <c r="T41" i="2"/>
  <c r="T40" i="2"/>
  <c r="S40" i="2"/>
  <c r="T38" i="2"/>
  <c r="T37" i="2"/>
  <c r="T35" i="2"/>
  <c r="S35" i="2"/>
  <c r="T34" i="2"/>
  <c r="T31" i="2"/>
  <c r="S31" i="2"/>
  <c r="T30" i="2"/>
  <c r="T29" i="2"/>
  <c r="S29" i="2"/>
  <c r="T28" i="2"/>
  <c r="S28" i="2"/>
  <c r="T27" i="2"/>
  <c r="S27" i="2"/>
  <c r="T26" i="2"/>
  <c r="T24" i="2"/>
  <c r="S24" i="2"/>
  <c r="T23" i="2"/>
  <c r="S23" i="2"/>
  <c r="T22" i="2"/>
  <c r="S22" i="2"/>
  <c r="T20" i="2"/>
  <c r="S20" i="2"/>
  <c r="T19" i="2"/>
  <c r="S19" i="2"/>
  <c r="T18" i="2"/>
  <c r="T16" i="2"/>
  <c r="S16" i="2"/>
  <c r="T15" i="2"/>
  <c r="S15" i="2"/>
  <c r="T14" i="2"/>
  <c r="T11" i="2"/>
  <c r="S11" i="2"/>
  <c r="T10" i="2"/>
  <c r="T9" i="2"/>
  <c r="S9" i="2"/>
  <c r="H167" i="2" l="1"/>
  <c r="J167" i="2"/>
  <c r="H64" i="2"/>
  <c r="J64" i="2"/>
  <c r="D110" i="2"/>
  <c r="F110" i="2"/>
  <c r="B181" i="2"/>
  <c r="H183" i="2"/>
  <c r="J183" i="2"/>
  <c r="J12" i="2"/>
  <c r="H12" i="2"/>
  <c r="K64" i="2"/>
  <c r="I64" i="2"/>
  <c r="K115" i="2"/>
  <c r="I115" i="2"/>
  <c r="K167" i="2"/>
  <c r="I167" i="2"/>
  <c r="J115" i="2"/>
  <c r="H115" i="2"/>
  <c r="J135" i="2"/>
  <c r="H135" i="2"/>
  <c r="R110" i="2"/>
  <c r="K93" i="2"/>
  <c r="I93" i="2"/>
  <c r="K135" i="2"/>
  <c r="I135" i="2"/>
  <c r="K32" i="2"/>
  <c r="I32" i="2"/>
  <c r="C78" i="2"/>
  <c r="K80" i="2"/>
  <c r="I80" i="2"/>
  <c r="K12" i="2"/>
  <c r="I12" i="2"/>
  <c r="B7" i="2"/>
  <c r="J32" i="2"/>
  <c r="H32" i="2"/>
  <c r="C110" i="2"/>
  <c r="E7" i="2"/>
  <c r="D7" i="2"/>
  <c r="B51" i="3"/>
  <c r="S184" i="2"/>
  <c r="T167" i="2"/>
  <c r="T139" i="2"/>
  <c r="S115" i="2"/>
  <c r="T64" i="2"/>
  <c r="T98" i="2"/>
  <c r="T142" i="2"/>
  <c r="S111" i="2"/>
  <c r="S13" i="2"/>
  <c r="T149" i="2"/>
  <c r="T17" i="2"/>
  <c r="T75" i="2"/>
  <c r="S201" i="2"/>
  <c r="T111" i="2"/>
  <c r="S178" i="2"/>
  <c r="T39" i="2"/>
  <c r="S116" i="2"/>
  <c r="S163" i="2"/>
  <c r="T60" i="2"/>
  <c r="T116" i="2"/>
  <c r="S21" i="2"/>
  <c r="T33" i="2"/>
  <c r="S42" i="2"/>
  <c r="T124" i="2"/>
  <c r="S136" i="2"/>
  <c r="T168" i="2"/>
  <c r="S149" i="2"/>
  <c r="S167" i="2"/>
  <c r="T163" i="2"/>
  <c r="T65" i="2"/>
  <c r="T21" i="2"/>
  <c r="S33" i="2"/>
  <c r="S168" i="2"/>
  <c r="T8" i="2"/>
  <c r="T13" i="2"/>
  <c r="T36" i="2"/>
  <c r="T46" i="2"/>
  <c r="T94" i="2"/>
  <c r="T136" i="2"/>
  <c r="T148" i="2"/>
  <c r="T171" i="2"/>
  <c r="T184" i="2"/>
  <c r="S25" i="2"/>
  <c r="S39" i="2"/>
  <c r="S124" i="2"/>
  <c r="S142" i="2"/>
  <c r="T201" i="2"/>
  <c r="S120" i="2"/>
  <c r="S148" i="2"/>
  <c r="T42" i="2"/>
  <c r="T68" i="2"/>
  <c r="T81" i="2"/>
  <c r="T120" i="2"/>
  <c r="T145" i="2"/>
  <c r="H181" i="2" l="1"/>
  <c r="J181" i="2"/>
  <c r="B37" i="3"/>
  <c r="J7" i="2"/>
  <c r="H7" i="2"/>
  <c r="K110" i="2"/>
  <c r="I110" i="2"/>
  <c r="K78" i="2"/>
  <c r="I78" i="2"/>
  <c r="C7" i="2"/>
  <c r="B110" i="2"/>
  <c r="T115" i="2"/>
  <c r="T93" i="2"/>
  <c r="S196" i="2"/>
  <c r="S36" i="2"/>
  <c r="T196" i="2"/>
  <c r="S183" i="2"/>
  <c r="T45" i="2"/>
  <c r="S135" i="2"/>
  <c r="T135" i="2"/>
  <c r="T32" i="2"/>
  <c r="S45" i="2"/>
  <c r="T183" i="2"/>
  <c r="S12" i="2"/>
  <c r="T80" i="2"/>
  <c r="T12" i="2"/>
  <c r="H110" i="2" l="1"/>
  <c r="J110" i="2"/>
  <c r="K7" i="2"/>
  <c r="I7" i="2"/>
  <c r="S181" i="2"/>
  <c r="T181" i="2"/>
  <c r="S32" i="2"/>
  <c r="S7" i="2"/>
  <c r="T78" i="2"/>
  <c r="T7" i="2" l="1"/>
  <c r="S110" i="2"/>
  <c r="T110" i="2"/>
  <c r="H11" i="2" l="1"/>
  <c r="B34" i="3" l="1"/>
  <c r="C34" i="3"/>
  <c r="D34" i="3"/>
  <c r="E34" i="3"/>
  <c r="D32" i="3"/>
  <c r="E32" i="3"/>
  <c r="B32" i="3"/>
  <c r="C32" i="3"/>
  <c r="G32" i="3" l="1"/>
  <c r="F32" i="3"/>
  <c r="F38" i="3"/>
  <c r="G38" i="3"/>
  <c r="B35" i="3" l="1"/>
  <c r="B36" i="3"/>
  <c r="E36" i="3"/>
  <c r="D36" i="3"/>
  <c r="C36" i="3"/>
  <c r="E35" i="3"/>
  <c r="D35" i="3"/>
  <c r="C35" i="3"/>
  <c r="B33" i="3"/>
  <c r="C33" i="3"/>
  <c r="D33" i="3"/>
  <c r="E33" i="3"/>
  <c r="B31" i="3"/>
  <c r="C31" i="3"/>
  <c r="D31" i="3"/>
  <c r="E31" i="3"/>
  <c r="B29" i="3"/>
  <c r="C29" i="3"/>
  <c r="D29" i="3"/>
  <c r="E29" i="3"/>
  <c r="B30" i="3"/>
  <c r="C30" i="3"/>
  <c r="D30" i="3"/>
  <c r="E30" i="3"/>
  <c r="B28" i="3"/>
  <c r="C28" i="3"/>
  <c r="D28" i="3"/>
  <c r="E28" i="3"/>
  <c r="K11" i="2" l="1"/>
  <c r="J11" i="2"/>
  <c r="I11" i="2"/>
  <c r="D20" i="3" l="1"/>
  <c r="E26" i="3"/>
  <c r="E25" i="3"/>
  <c r="C25" i="3"/>
  <c r="C24" i="3"/>
  <c r="E23" i="3"/>
  <c r="E20" i="3"/>
  <c r="E19" i="3"/>
  <c r="D19" i="3"/>
  <c r="C26" i="3"/>
  <c r="E21" i="3"/>
  <c r="B16" i="3"/>
  <c r="C16" i="3"/>
  <c r="E16" i="3"/>
  <c r="C22" i="3"/>
  <c r="E22" i="3"/>
  <c r="D16" i="3"/>
  <c r="C20" i="3"/>
  <c r="F31" i="3"/>
  <c r="B20" i="3"/>
  <c r="F63" i="3" l="1"/>
  <c r="G25" i="3"/>
  <c r="G72" i="3"/>
  <c r="F70" i="3"/>
  <c r="F66" i="3"/>
  <c r="G67" i="3"/>
  <c r="G15" i="3"/>
  <c r="G66" i="3"/>
  <c r="F33" i="3"/>
  <c r="F29" i="3"/>
  <c r="G56" i="3"/>
  <c r="G20" i="3"/>
  <c r="G68" i="3"/>
  <c r="F30" i="3"/>
  <c r="F73" i="3"/>
  <c r="F65" i="3"/>
  <c r="G73" i="3"/>
  <c r="G71" i="3"/>
  <c r="G33" i="3"/>
  <c r="G30" i="3"/>
  <c r="G53" i="3"/>
  <c r="G22" i="3"/>
  <c r="F16" i="3"/>
  <c r="G16" i="3"/>
  <c r="F64" i="3"/>
  <c r="F15" i="3"/>
  <c r="G39" i="3"/>
  <c r="G70" i="3"/>
  <c r="F67" i="3"/>
  <c r="G65" i="3"/>
  <c r="G35" i="3"/>
  <c r="F49" i="3"/>
  <c r="F53" i="3"/>
  <c r="F62" i="3"/>
  <c r="G50" i="3"/>
  <c r="F28" i="3"/>
  <c r="G49" i="3"/>
  <c r="F72" i="3"/>
  <c r="F71" i="3"/>
  <c r="G69" i="3"/>
  <c r="F69" i="3"/>
  <c r="F68" i="3"/>
  <c r="G64" i="3"/>
  <c r="F39" i="3"/>
  <c r="G37" i="3"/>
  <c r="F36" i="3"/>
  <c r="G36" i="3"/>
  <c r="F35" i="3"/>
  <c r="G31" i="3"/>
  <c r="G29" i="3"/>
  <c r="G63" i="3"/>
  <c r="F50" i="3"/>
  <c r="G26" i="3"/>
  <c r="F20" i="3"/>
  <c r="F37" i="3"/>
  <c r="G34" i="3"/>
  <c r="F34" i="3"/>
  <c r="G28" i="3"/>
  <c r="G60" i="3"/>
  <c r="G59" i="3"/>
  <c r="G58" i="3"/>
  <c r="G57" i="3"/>
  <c r="G55" i="3"/>
  <c r="F54" i="3"/>
  <c r="G54" i="3"/>
  <c r="G52" i="3"/>
  <c r="E24" i="3"/>
  <c r="G24" i="3" s="1"/>
  <c r="C23" i="3"/>
  <c r="G23" i="3" s="1"/>
  <c r="C21" i="3"/>
  <c r="G21" i="3" s="1"/>
  <c r="C19" i="3"/>
  <c r="G19" i="3" s="1"/>
  <c r="B19" i="3"/>
  <c r="F19" i="3" s="1"/>
  <c r="E18" i="3"/>
  <c r="D17" i="3"/>
  <c r="C17" i="3"/>
  <c r="E17" i="3"/>
  <c r="G61" i="3" l="1"/>
  <c r="G62" i="3"/>
  <c r="F61" i="3"/>
  <c r="F52" i="3"/>
  <c r="G17" i="3"/>
  <c r="F27" i="3"/>
  <c r="G27" i="3"/>
  <c r="B18" i="3"/>
  <c r="C18" i="3"/>
  <c r="G18" i="3" s="1"/>
  <c r="D18" i="3"/>
  <c r="B17" i="3"/>
  <c r="F17" i="3" s="1"/>
  <c r="G48" i="3" l="1"/>
  <c r="G51" i="3"/>
  <c r="F51" i="3"/>
  <c r="F18" i="3"/>
  <c r="G14" i="3"/>
  <c r="F14" i="3" l="1"/>
  <c r="F48" i="3" l="1"/>
  <c r="B23" i="3" l="1"/>
  <c r="B22" i="3"/>
  <c r="B24" i="3"/>
  <c r="B26" i="3"/>
  <c r="B21" i="3"/>
  <c r="D23" i="3"/>
  <c r="D22" i="3"/>
  <c r="D21" i="3"/>
  <c r="D24" i="3"/>
  <c r="D26" i="3"/>
  <c r="B25" i="3"/>
  <c r="D25" i="3"/>
  <c r="F24" i="3" l="1"/>
  <c r="F23" i="3"/>
  <c r="F26" i="3"/>
  <c r="F25" i="3"/>
  <c r="F21" i="3"/>
  <c r="F22" i="3"/>
  <c r="B58" i="3"/>
  <c r="B59" i="3"/>
  <c r="B56" i="3"/>
  <c r="B60" i="3"/>
  <c r="B57" i="3"/>
  <c r="B55" i="3"/>
  <c r="S80" i="2"/>
  <c r="S68" i="2"/>
  <c r="S81" i="2"/>
  <c r="S75" i="2"/>
  <c r="S94" i="2"/>
  <c r="S65" i="2"/>
  <c r="S82" i="2"/>
  <c r="S85" i="2"/>
  <c r="S62" i="2"/>
  <c r="S86" i="2"/>
  <c r="S76" i="2"/>
  <c r="S84" i="2"/>
  <c r="S99" i="2"/>
  <c r="S67" i="2"/>
  <c r="S89" i="2"/>
  <c r="S71" i="2"/>
  <c r="S87" i="2"/>
  <c r="S79" i="2"/>
  <c r="S66" i="2"/>
  <c r="S83" i="2"/>
  <c r="S88" i="2"/>
  <c r="S61" i="2"/>
  <c r="S69" i="2"/>
  <c r="S90" i="2"/>
  <c r="S70" i="2"/>
  <c r="S77" i="2"/>
  <c r="S92" i="2"/>
  <c r="S100" i="2"/>
  <c r="S72" i="2"/>
  <c r="S96" i="2"/>
  <c r="S95" i="2"/>
  <c r="S101" i="2"/>
  <c r="S73" i="2"/>
  <c r="S97" i="2"/>
  <c r="D55" i="3"/>
  <c r="S60" i="2"/>
  <c r="S91" i="2"/>
  <c r="D56" i="3"/>
  <c r="S63" i="2"/>
  <c r="D57" i="3"/>
  <c r="D58" i="3"/>
  <c r="D60" i="3"/>
  <c r="S74" i="2"/>
  <c r="S64" i="2"/>
  <c r="S78" i="2"/>
  <c r="S98" i="2"/>
  <c r="S93" i="2"/>
  <c r="D59" i="3"/>
  <c r="F58" i="3" l="1"/>
  <c r="F59" i="3"/>
  <c r="F60" i="3"/>
  <c r="F56" i="3"/>
  <c r="F55" i="3"/>
  <c r="F57" i="3"/>
</calcChain>
</file>

<file path=xl/sharedStrings.xml><?xml version="1.0" encoding="utf-8"?>
<sst xmlns="http://schemas.openxmlformats.org/spreadsheetml/2006/main" count="588" uniqueCount="126">
  <si>
    <t>Description</t>
  </si>
  <si>
    <t>Rs</t>
  </si>
  <si>
    <t>$</t>
  </si>
  <si>
    <t>over</t>
  </si>
  <si>
    <t xml:space="preserve">GOVERNMENT OF PAKISTAN </t>
  </si>
  <si>
    <t>TRADE IN SERVICES (SUMMARY)</t>
  </si>
  <si>
    <t>Export of Services   (TOTAL)</t>
  </si>
  <si>
    <t>Import of Services   (TOTAL)</t>
  </si>
  <si>
    <t>Dollars in Thousands</t>
  </si>
  <si>
    <t>Rs. in Millions</t>
  </si>
  <si>
    <t xml:space="preserve">             Rs. In Million</t>
  </si>
  <si>
    <t xml:space="preserve">             Dollars in Thousands</t>
  </si>
  <si>
    <t>P-2</t>
  </si>
  <si>
    <t>PAKISTAN BUREAU OF STATISTICS</t>
  </si>
  <si>
    <t>1.Manufacturing services on physical inputs owned by others</t>
  </si>
  <si>
    <t xml:space="preserve">1.1 Goods for processing in reporting economy </t>
  </si>
  <si>
    <t xml:space="preserve">1.2 Goods for processing abroad </t>
  </si>
  <si>
    <t>2.Maintenance and repair services n.i.e.</t>
  </si>
  <si>
    <t>3. Transport</t>
  </si>
  <si>
    <t>3.1 Sea transport</t>
  </si>
  <si>
    <t>3.1.1 Passenger</t>
  </si>
  <si>
    <t>3.1.2 Freight</t>
  </si>
  <si>
    <t>3.1.3 Other</t>
  </si>
  <si>
    <t>3.2 Air transport</t>
  </si>
  <si>
    <t>3.3 Road transport</t>
  </si>
  <si>
    <t>3.3.1 Passenger</t>
  </si>
  <si>
    <t>3.3.2 Freight</t>
  </si>
  <si>
    <t>3.3.3 Other</t>
  </si>
  <si>
    <t>3.4 Rail transport</t>
  </si>
  <si>
    <t>3.4.1 Passenger</t>
  </si>
  <si>
    <t>3.4.2 Freight</t>
  </si>
  <si>
    <t>3.4.3 Other</t>
  </si>
  <si>
    <t>3.5 Postal and courier services</t>
  </si>
  <si>
    <t>3.6 Electricity transmission</t>
  </si>
  <si>
    <t>3.7 Other supporting and auxiliary transport service</t>
  </si>
  <si>
    <t> 4. Travel</t>
  </si>
  <si>
    <t>4.1 Business</t>
  </si>
  <si>
    <t>4.1.2 Other</t>
  </si>
  <si>
    <t>4.2 Personal</t>
  </si>
  <si>
    <t>4.2.3 Other</t>
  </si>
  <si>
    <t xml:space="preserve">4.2.3.1 Religious travel  </t>
  </si>
  <si>
    <t>4.2.3.2 Other</t>
  </si>
  <si>
    <t>5.Construction services</t>
  </si>
  <si>
    <t>5.1 Construction abroad</t>
  </si>
  <si>
    <t>5.2 Construction in the compiling economy</t>
  </si>
  <si>
    <t>6. Insurance and Pension services</t>
  </si>
  <si>
    <t>6.1 Direct Insurance</t>
  </si>
  <si>
    <t>6.1.1 Life insurance</t>
  </si>
  <si>
    <t>6.1.2 Freight insurance</t>
  </si>
  <si>
    <t>6.1.3 Other direct insurance</t>
  </si>
  <si>
    <t>6.2 Reinsurance</t>
  </si>
  <si>
    <t>6.3 Auxiliary insurance services</t>
  </si>
  <si>
    <t>6.4 Pension and standardized guarantee services</t>
  </si>
  <si>
    <t>7. Financial services</t>
  </si>
  <si>
    <t>7.1   Explicitly charged and other financial services</t>
  </si>
  <si>
    <t>7.2   Financial intermediation service charges indirectly measured (FISIM)</t>
  </si>
  <si>
    <t>8. Charges for the use of intellectual services</t>
  </si>
  <si>
    <t>9. Telecommunication, Computer and information services</t>
  </si>
  <si>
    <t>9.1   Telecommunications services</t>
  </si>
  <si>
    <t>9.1.1 Call centres</t>
  </si>
  <si>
    <t xml:space="preserve">9.1.2 Telecommunication services </t>
  </si>
  <si>
    <t>9.2 Computer services</t>
  </si>
  <si>
    <t xml:space="preserve">9.2.1 Hardware consultancy services  </t>
  </si>
  <si>
    <t xml:space="preserve">9.2.2 Software consultancy services  </t>
  </si>
  <si>
    <t>9.2.3 Maintenance &amp; repairs of computer</t>
  </si>
  <si>
    <t xml:space="preserve">9.2.4 Export / Import  of Computer Software </t>
  </si>
  <si>
    <t>9.3 Information services</t>
  </si>
  <si>
    <t>9.3.1 News agency services</t>
  </si>
  <si>
    <t>9.3.2 Other information services</t>
  </si>
  <si>
    <t>10. Other business services</t>
  </si>
  <si>
    <t>10.1 Research and development services</t>
  </si>
  <si>
    <t>10.2 Professional and management consulting services</t>
  </si>
  <si>
    <t>10.2.1   Legal, accounting, management consulting, and public relations</t>
  </si>
  <si>
    <t>10.2.1.1   Legal services</t>
  </si>
  <si>
    <t>10.2.1.2   Accounting, auditing, bookkeeping, and tax consulting services</t>
  </si>
  <si>
    <t>10.2.1.3   Business and management consulting and public relations services</t>
  </si>
  <si>
    <t>10.2.2   Advertising, market research, and public opinion polling</t>
  </si>
  <si>
    <t>10.3.1   Architectural, engineering, scientific and other technical services</t>
  </si>
  <si>
    <t>10.3.3   Operating leasing services</t>
  </si>
  <si>
    <t>11. Personal, cultural, and recreational services</t>
  </si>
  <si>
    <t>11.1   Audiovisual and related services</t>
  </si>
  <si>
    <t>11.1.1 Audiovisual services</t>
  </si>
  <si>
    <t>11.1.2 Artistic related services</t>
  </si>
  <si>
    <t>11.2   Other personal, cultural, and recreational services</t>
  </si>
  <si>
    <t>12. Government services, n.i.e.</t>
  </si>
  <si>
    <t>12.1 Embassies and consulates</t>
  </si>
  <si>
    <t>12.2 Military units and agencies</t>
  </si>
  <si>
    <t>12.3  Other</t>
  </si>
  <si>
    <t>Note:</t>
  </si>
  <si>
    <t>EXPORTS OF SERVICES</t>
  </si>
  <si>
    <t>IMPORTS OF SERVICES</t>
  </si>
  <si>
    <t>Services</t>
  </si>
  <si>
    <t>4.1.1 Acquisition of goods and services by border, seasonal, and other short-term workers</t>
  </si>
  <si>
    <t>4.2.1 Health-related expenditure</t>
  </si>
  <si>
    <t>4.2.2 Education-related expenditure</t>
  </si>
  <si>
    <t>10.3 Technical, trade-related and other business services</t>
  </si>
  <si>
    <t>10.3.2   Waste treatment and de-pollution, agricultural and mining services</t>
  </si>
  <si>
    <t>10.3.4   Trade-related services</t>
  </si>
  <si>
    <t>P-6</t>
  </si>
  <si>
    <t>1. The data are  presented as per BPM6(EBOPS 2010) classification aligned with IMTS 2010 classification</t>
  </si>
  <si>
    <t xml:space="preserve">            Dollar value converted into Rupees on the basis of monthly Banks' Floating Average exchange rate provided by SBP. </t>
  </si>
  <si>
    <t xml:space="preserve">  Provisional figures based on figures provided by the State Bank of Pakistan.</t>
  </si>
  <si>
    <t xml:space="preserve">  Revised by SBP</t>
  </si>
  <si>
    <t>Note:-  SBP has swiched over from BPM-5  to BPM 6th addition from April, 2014.</t>
  </si>
  <si>
    <t>9.2.5 Freelance of Computer and Information Services</t>
  </si>
  <si>
    <t>9.2.6 Other Computer services</t>
  </si>
  <si>
    <t>10.3.5   Other Freelance Services</t>
  </si>
  <si>
    <t>10.3.6   Other business services n.i.e.</t>
  </si>
  <si>
    <t>4. Travel</t>
  </si>
  <si>
    <t>September, 2025</t>
  </si>
  <si>
    <t>% Change in October, 2025</t>
  </si>
  <si>
    <t xml:space="preserve"> October, 2025 (P )</t>
  </si>
  <si>
    <t>October, 2024</t>
  </si>
  <si>
    <t>September, 2025 (R )</t>
  </si>
  <si>
    <t>October, 2025</t>
  </si>
  <si>
    <t>September, 2025  (P )</t>
  </si>
  <si>
    <t xml:space="preserve"> over September, 2025</t>
  </si>
  <si>
    <t xml:space="preserve">      October, 2025 (1$=Rs.281.267593) , September, 2025 (1$=Rs.281.647273) and October, 2024 (1$=Rs.277.670405)</t>
  </si>
  <si>
    <t>July - October, 2025</t>
  </si>
  <si>
    <t>July - October, 2024</t>
  </si>
  <si>
    <t>% Change in July - October, 2025</t>
  </si>
  <si>
    <t>July - October,   2024</t>
  </si>
  <si>
    <t>July - October, 2025 (P )</t>
  </si>
  <si>
    <t xml:space="preserve">    July - October, 2024 (F )</t>
  </si>
  <si>
    <t xml:space="preserve">    July - October, 2024</t>
  </si>
  <si>
    <t>% Change in July - October,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</si>
</sst>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;\-#,##0;&quot;-&quot;"/>
    <numFmt numFmtId="167" formatCode="mm/dd/yy"/>
  </numFmts>
  <fonts count="40" x14ac:knownFonts="1">
    <font>
      <sz val="12"/>
      <name val="Arial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2"/>
      <name val="Arial"/>
      <family val="2"/>
    </font>
    <font>
      <sz val="12"/>
      <name val="Tms Rmn"/>
    </font>
    <font>
      <b/>
      <sz val="9"/>
      <color indexed="12"/>
      <name val="Arial"/>
      <family val="2"/>
    </font>
    <font>
      <sz val="10"/>
      <name val="MS Serif"/>
      <family val="1"/>
    </font>
    <font>
      <i/>
      <sz val="9"/>
      <color indexed="8"/>
      <name val="Arial"/>
      <family val="2"/>
    </font>
    <font>
      <sz val="10"/>
      <color indexed="16"/>
      <name val="MS Serif"/>
      <family val="1"/>
    </font>
    <font>
      <b/>
      <sz val="9"/>
      <color indexed="20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8"/>
      <color indexed="18"/>
      <name val="Arial"/>
      <family val="2"/>
    </font>
    <font>
      <sz val="8"/>
      <name val="Helv"/>
    </font>
    <font>
      <b/>
      <sz val="8"/>
      <color indexed="8"/>
      <name val="Helv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4"/>
      <color theme="3"/>
      <name val="Times New Roman"/>
      <family val="1"/>
    </font>
    <font>
      <b/>
      <sz val="14"/>
      <color theme="3"/>
      <name val="Arial"/>
      <family val="2"/>
    </font>
    <font>
      <sz val="12"/>
      <color theme="9" tint="-0.249977111117893"/>
      <name val="Times New Roman"/>
      <family val="1"/>
    </font>
    <font>
      <sz val="12"/>
      <color theme="9" tint="-0.249977111117893"/>
      <name val="Arial"/>
      <family val="2"/>
    </font>
    <font>
      <sz val="12"/>
      <color rgb="FF00B050"/>
      <name val="Times New Roman"/>
      <family val="1"/>
    </font>
    <font>
      <sz val="12"/>
      <color rgb="FF00B05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1" fillId="0" borderId="0" applyNumberFormat="0" applyFill="0" applyBorder="0" applyAlignment="0" applyProtection="0"/>
    <xf numFmtId="166" fontId="5" fillId="0" borderId="0" applyFill="0" applyBorder="0" applyAlignment="0"/>
    <xf numFmtId="43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2" fillId="2" borderId="0" applyFill="0" applyBorder="0"/>
    <xf numFmtId="0" fontId="13" fillId="0" borderId="0" applyNumberFormat="0" applyAlignment="0">
      <alignment horizontal="left"/>
    </xf>
    <xf numFmtId="0" fontId="14" fillId="2" borderId="0"/>
    <xf numFmtId="0" fontId="15" fillId="0" borderId="0" applyNumberFormat="0" applyAlignment="0">
      <alignment horizontal="left"/>
    </xf>
    <xf numFmtId="0" fontId="16" fillId="0" borderId="0" applyFill="0" applyAlignment="0"/>
    <xf numFmtId="38" fontId="2" fillId="2" borderId="0" applyNumberFormat="0" applyBorder="0" applyAlignment="0" applyProtection="0"/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0" fontId="24" fillId="0" borderId="0" applyNumberFormat="0" applyFill="0" applyBorder="0" applyAlignment="0" applyProtection="0">
      <alignment vertical="top"/>
      <protection locked="0"/>
    </xf>
    <xf numFmtId="10" fontId="2" fillId="3" borderId="3" applyNumberFormat="0" applyBorder="0" applyAlignment="0" applyProtection="0"/>
    <xf numFmtId="0" fontId="3" fillId="0" borderId="0"/>
    <xf numFmtId="0" fontId="23" fillId="0" borderId="0"/>
    <xf numFmtId="0" fontId="3" fillId="0" borderId="0"/>
    <xf numFmtId="0" fontId="18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>
      <alignment wrapText="1"/>
    </xf>
    <xf numFmtId="10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67" fontId="20" fillId="0" borderId="0" applyNumberFormat="0" applyFill="0" applyBorder="0" applyAlignment="0" applyProtection="0">
      <alignment horizontal="left"/>
    </xf>
    <xf numFmtId="40" fontId="21" fillId="0" borderId="0" applyBorder="0">
      <alignment horizontal="right"/>
    </xf>
    <xf numFmtId="0" fontId="22" fillId="2" borderId="0" applyFont="0" applyFill="0">
      <alignment horizontal="center"/>
    </xf>
  </cellStyleXfs>
  <cellXfs count="96">
    <xf numFmtId="0" fontId="0" fillId="0" borderId="0" xfId="0"/>
    <xf numFmtId="0" fontId="25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4" xfId="0" applyFont="1" applyBorder="1" applyAlignment="1">
      <alignment horizontal="center"/>
    </xf>
    <xf numFmtId="0" fontId="26" fillId="0" borderId="5" xfId="0" applyFont="1" applyBorder="1"/>
    <xf numFmtId="0" fontId="26" fillId="0" borderId="5" xfId="0" applyFont="1" applyBorder="1" applyAlignment="1">
      <alignment horizontal="center"/>
    </xf>
    <xf numFmtId="0" fontId="26" fillId="0" borderId="6" xfId="0" applyFont="1" applyBorder="1"/>
    <xf numFmtId="0" fontId="26" fillId="0" borderId="4" xfId="0" applyFont="1" applyBorder="1"/>
    <xf numFmtId="0" fontId="26" fillId="0" borderId="7" xfId="0" applyFont="1" applyBorder="1"/>
    <xf numFmtId="0" fontId="26" fillId="0" borderId="8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5" fillId="0" borderId="9" xfId="0" applyFont="1" applyBorder="1"/>
    <xf numFmtId="0" fontId="25" fillId="0" borderId="10" xfId="0" applyFont="1" applyBorder="1"/>
    <xf numFmtId="0" fontId="25" fillId="0" borderId="11" xfId="0" applyFont="1" applyBorder="1"/>
    <xf numFmtId="0" fontId="25" fillId="0" borderId="5" xfId="0" applyFont="1" applyBorder="1"/>
    <xf numFmtId="2" fontId="25" fillId="0" borderId="0" xfId="0" applyNumberFormat="1" applyFont="1"/>
    <xf numFmtId="0" fontId="25" fillId="0" borderId="5" xfId="0" applyFont="1" applyBorder="1" applyAlignment="1">
      <alignment horizontal="left"/>
    </xf>
    <xf numFmtId="4" fontId="25" fillId="0" borderId="0" xfId="3" applyNumberFormat="1" applyFont="1"/>
    <xf numFmtId="0" fontId="25" fillId="0" borderId="6" xfId="0" applyFont="1" applyBorder="1"/>
    <xf numFmtId="4" fontId="0" fillId="0" borderId="0" xfId="0" applyNumberFormat="1"/>
    <xf numFmtId="4" fontId="0" fillId="0" borderId="4" xfId="0" applyNumberFormat="1" applyBorder="1"/>
    <xf numFmtId="0" fontId="27" fillId="0" borderId="5" xfId="0" applyFont="1" applyBorder="1"/>
    <xf numFmtId="4" fontId="25" fillId="0" borderId="4" xfId="3" applyNumberFormat="1" applyFont="1" applyBorder="1"/>
    <xf numFmtId="4" fontId="28" fillId="0" borderId="0" xfId="3" applyNumberFormat="1" applyFont="1"/>
    <xf numFmtId="2" fontId="29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left"/>
    </xf>
    <xf numFmtId="2" fontId="26" fillId="0" borderId="0" xfId="0" applyNumberFormat="1" applyFont="1"/>
    <xf numFmtId="2" fontId="26" fillId="0" borderId="4" xfId="3" applyNumberFormat="1" applyFont="1" applyBorder="1"/>
    <xf numFmtId="2" fontId="30" fillId="0" borderId="0" xfId="0" applyNumberFormat="1" applyFont="1"/>
    <xf numFmtId="2" fontId="26" fillId="0" borderId="4" xfId="0" applyNumberFormat="1" applyFont="1" applyBorder="1"/>
    <xf numFmtId="2" fontId="26" fillId="0" borderId="10" xfId="0" applyNumberFormat="1" applyFont="1" applyBorder="1"/>
    <xf numFmtId="2" fontId="26" fillId="0" borderId="12" xfId="0" applyNumberFormat="1" applyFont="1" applyBorder="1"/>
    <xf numFmtId="2" fontId="26" fillId="0" borderId="12" xfId="0" applyNumberFormat="1" applyFont="1" applyBorder="1" applyAlignment="1">
      <alignment horizontal="center"/>
    </xf>
    <xf numFmtId="2" fontId="26" fillId="0" borderId="6" xfId="3" applyNumberFormat="1" applyFont="1" applyBorder="1"/>
    <xf numFmtId="2" fontId="26" fillId="0" borderId="7" xfId="3" applyNumberFormat="1" applyFont="1" applyBorder="1"/>
    <xf numFmtId="2" fontId="26" fillId="0" borderId="8" xfId="3" applyNumberFormat="1" applyFont="1" applyBorder="1" applyAlignment="1">
      <alignment horizontal="center"/>
    </xf>
    <xf numFmtId="2" fontId="26" fillId="0" borderId="2" xfId="3" applyNumberFormat="1" applyFont="1" applyBorder="1" applyAlignment="1">
      <alignment horizontal="center"/>
    </xf>
    <xf numFmtId="2" fontId="26" fillId="0" borderId="13" xfId="3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  <xf numFmtId="0" fontId="6" fillId="0" borderId="10" xfId="23" applyFont="1" applyBorder="1" applyAlignment="1">
      <alignment wrapText="1"/>
    </xf>
    <xf numFmtId="4" fontId="7" fillId="0" borderId="0" xfId="0" applyNumberFormat="1" applyFont="1"/>
    <xf numFmtId="0" fontId="31" fillId="0" borderId="0" xfId="23" applyFont="1" applyAlignment="1">
      <alignment horizontal="left" wrapText="1" indent="1"/>
    </xf>
    <xf numFmtId="4" fontId="32" fillId="0" borderId="0" xfId="0" applyNumberFormat="1" applyFont="1"/>
    <xf numFmtId="0" fontId="8" fillId="0" borderId="0" xfId="23" applyFont="1" applyAlignment="1">
      <alignment horizontal="left" wrapText="1" indent="3"/>
    </xf>
    <xf numFmtId="4" fontId="9" fillId="0" borderId="0" xfId="0" applyNumberFormat="1" applyFont="1"/>
    <xf numFmtId="0" fontId="33" fillId="0" borderId="0" xfId="23" applyFont="1" applyAlignment="1">
      <alignment horizontal="left" wrapText="1" indent="3"/>
    </xf>
    <xf numFmtId="4" fontId="34" fillId="0" borderId="0" xfId="0" applyNumberFormat="1" applyFont="1"/>
    <xf numFmtId="0" fontId="8" fillId="0" borderId="0" xfId="23" applyFont="1" applyAlignment="1">
      <alignment horizontal="left" wrapText="1" indent="5"/>
    </xf>
    <xf numFmtId="4" fontId="10" fillId="0" borderId="0" xfId="0" applyNumberFormat="1" applyFont="1"/>
    <xf numFmtId="0" fontId="35" fillId="0" borderId="0" xfId="23" applyFont="1" applyAlignment="1">
      <alignment horizontal="left" wrapText="1" indent="5"/>
    </xf>
    <xf numFmtId="4" fontId="36" fillId="0" borderId="0" xfId="0" applyNumberFormat="1" applyFont="1"/>
    <xf numFmtId="0" fontId="8" fillId="0" borderId="0" xfId="23" applyFont="1" applyAlignment="1">
      <alignment horizontal="left" wrapText="1" indent="6"/>
    </xf>
    <xf numFmtId="0" fontId="33" fillId="0" borderId="4" xfId="23" applyFont="1" applyBorder="1" applyAlignment="1">
      <alignment horizontal="left" wrapText="1" indent="3"/>
    </xf>
    <xf numFmtId="4" fontId="34" fillId="0" borderId="4" xfId="0" applyNumberFormat="1" applyFont="1" applyBorder="1"/>
    <xf numFmtId="0" fontId="10" fillId="0" borderId="0" xfId="0" applyFont="1"/>
    <xf numFmtId="0" fontId="31" fillId="0" borderId="10" xfId="23" applyFont="1" applyBorder="1" applyAlignment="1">
      <alignment horizontal="left" wrapText="1" indent="1"/>
    </xf>
    <xf numFmtId="0" fontId="8" fillId="0" borderId="0" xfId="23" applyFont="1" applyAlignment="1">
      <alignment horizontal="left" wrapText="1" indent="7"/>
    </xf>
    <xf numFmtId="0" fontId="8" fillId="0" borderId="4" xfId="23" applyFont="1" applyBorder="1" applyAlignment="1">
      <alignment horizontal="left" wrapText="1" indent="3"/>
    </xf>
    <xf numFmtId="4" fontId="9" fillId="0" borderId="4" xfId="0" applyNumberFormat="1" applyFont="1" applyBorder="1"/>
    <xf numFmtId="2" fontId="38" fillId="0" borderId="0" xfId="3" applyNumberFormat="1" applyFont="1"/>
    <xf numFmtId="0" fontId="9" fillId="0" borderId="0" xfId="0" applyFont="1"/>
    <xf numFmtId="2" fontId="25" fillId="0" borderId="0" xfId="3" applyNumberFormat="1" applyFont="1"/>
    <xf numFmtId="0" fontId="4" fillId="0" borderId="0" xfId="0" applyFont="1"/>
    <xf numFmtId="2" fontId="25" fillId="0" borderId="0" xfId="0" applyNumberFormat="1" applyFont="1" applyAlignment="1">
      <alignment horizontal="right"/>
    </xf>
    <xf numFmtId="2" fontId="25" fillId="0" borderId="4" xfId="0" applyNumberFormat="1" applyFont="1" applyBorder="1" applyAlignment="1">
      <alignment horizontal="right"/>
    </xf>
    <xf numFmtId="2" fontId="25" fillId="0" borderId="12" xfId="0" applyNumberFormat="1" applyFont="1" applyBorder="1" applyAlignment="1">
      <alignment horizontal="right"/>
    </xf>
    <xf numFmtId="2" fontId="25" fillId="0" borderId="7" xfId="0" applyNumberFormat="1" applyFont="1" applyBorder="1" applyAlignment="1">
      <alignment horizontal="right"/>
    </xf>
    <xf numFmtId="4" fontId="8" fillId="0" borderId="0" xfId="3" applyNumberFormat="1" applyFont="1" applyAlignment="1">
      <alignment wrapText="1"/>
    </xf>
    <xf numFmtId="4" fontId="37" fillId="0" borderId="0" xfId="3" applyNumberFormat="1" applyFont="1"/>
    <xf numFmtId="0" fontId="8" fillId="0" borderId="0" xfId="23" applyFont="1" applyAlignment="1">
      <alignment horizontal="left" indent="3"/>
    </xf>
    <xf numFmtId="4" fontId="1" fillId="0" borderId="0" xfId="23" applyNumberFormat="1" applyFont="1" applyAlignment="1">
      <alignment wrapText="1"/>
    </xf>
    <xf numFmtId="4" fontId="1" fillId="0" borderId="4" xfId="23" applyNumberFormat="1" applyFont="1" applyBorder="1" applyAlignment="1">
      <alignment wrapText="1"/>
    </xf>
    <xf numFmtId="0" fontId="39" fillId="0" borderId="0" xfId="0" applyFont="1"/>
    <xf numFmtId="0" fontId="29" fillId="0" borderId="0" xfId="0" applyFont="1" applyAlignment="1">
      <alignment horizontal="center"/>
    </xf>
    <xf numFmtId="4" fontId="10" fillId="0" borderId="0" xfId="0" applyNumberFormat="1" applyFont="1" applyAlignment="1">
      <alignment horizontal="right"/>
    </xf>
    <xf numFmtId="1" fontId="26" fillId="0" borderId="6" xfId="3" applyNumberFormat="1" applyFont="1" applyBorder="1" applyAlignment="1">
      <alignment horizontal="center"/>
    </xf>
    <xf numFmtId="1" fontId="26" fillId="0" borderId="7" xfId="3" applyNumberFormat="1" applyFont="1" applyBorder="1" applyAlignment="1">
      <alignment horizontal="center"/>
    </xf>
    <xf numFmtId="2" fontId="26" fillId="0" borderId="5" xfId="0" applyNumberFormat="1" applyFont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2" fontId="26" fillId="0" borderId="9" xfId="0" applyNumberFormat="1" applyFont="1" applyBorder="1" applyAlignment="1">
      <alignment horizontal="center"/>
    </xf>
    <xf numFmtId="2" fontId="26" fillId="0" borderId="11" xfId="0" applyNumberFormat="1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10" xfId="0" applyNumberFormat="1" applyFont="1" applyBorder="1" applyAlignment="1">
      <alignment horizontal="center"/>
    </xf>
    <xf numFmtId="2" fontId="26" fillId="0" borderId="6" xfId="0" applyNumberFormat="1" applyFont="1" applyBorder="1" applyAlignment="1">
      <alignment horizontal="center"/>
    </xf>
    <xf numFmtId="2" fontId="26" fillId="0" borderId="4" xfId="0" applyNumberFormat="1" applyFont="1" applyBorder="1" applyAlignment="1">
      <alignment horizontal="center"/>
    </xf>
    <xf numFmtId="2" fontId="26" fillId="0" borderId="8" xfId="0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  <xf numFmtId="2" fontId="29" fillId="0" borderId="0" xfId="3" applyNumberFormat="1" applyFont="1" applyAlignment="1">
      <alignment horizontal="center"/>
    </xf>
  </cellXfs>
  <cellStyles count="39">
    <cellStyle name="Body" xfId="1" xr:uid="{00000000-0005-0000-0000-000000000000}"/>
    <cellStyle name="Calc Currency (0)" xfId="2" xr:uid="{00000000-0005-0000-0000-000001000000}"/>
    <cellStyle name="Comma" xfId="3" builtinId="3"/>
    <cellStyle name="Comma [0] 2" xfId="4" xr:uid="{00000000-0005-0000-0000-000003000000}"/>
    <cellStyle name="Comma 2" xfId="5" xr:uid="{00000000-0005-0000-0000-000004000000}"/>
    <cellStyle name="Comma 2 2" xfId="6" xr:uid="{00000000-0005-0000-0000-000005000000}"/>
    <cellStyle name="Comma 2 3" xfId="7" xr:uid="{00000000-0005-0000-0000-000006000000}"/>
    <cellStyle name="Comma 3" xfId="8" xr:uid="{00000000-0005-0000-0000-000007000000}"/>
    <cellStyle name="Comma 4" xfId="9" xr:uid="{00000000-0005-0000-0000-000008000000}"/>
    <cellStyle name="Comma 4 2" xfId="10" xr:uid="{00000000-0005-0000-0000-000009000000}"/>
    <cellStyle name="Component" xfId="11" xr:uid="{00000000-0005-0000-0000-00000A000000}"/>
    <cellStyle name="Copied" xfId="12" xr:uid="{00000000-0005-0000-0000-00000B000000}"/>
    <cellStyle name="Description" xfId="13" xr:uid="{00000000-0005-0000-0000-00000C000000}"/>
    <cellStyle name="Entered" xfId="14" xr:uid="{00000000-0005-0000-0000-00000D000000}"/>
    <cellStyle name="Feature" xfId="15" xr:uid="{00000000-0005-0000-0000-00000E000000}"/>
    <cellStyle name="Grey" xfId="16" xr:uid="{00000000-0005-0000-0000-00000F000000}"/>
    <cellStyle name="Header1" xfId="17" xr:uid="{00000000-0005-0000-0000-000010000000}"/>
    <cellStyle name="Header2" xfId="18" xr:uid="{00000000-0005-0000-0000-000011000000}"/>
    <cellStyle name="Hyperlink 2" xfId="19" xr:uid="{00000000-0005-0000-0000-000012000000}"/>
    <cellStyle name="Input [yellow]" xfId="20" xr:uid="{00000000-0005-0000-0000-000013000000}"/>
    <cellStyle name="Normal" xfId="0" builtinId="0"/>
    <cellStyle name="Normal - Style1" xfId="21" xr:uid="{00000000-0005-0000-0000-000015000000}"/>
    <cellStyle name="Normal 10" xfId="22" xr:uid="{00000000-0005-0000-0000-000016000000}"/>
    <cellStyle name="Normal 2" xfId="23" xr:uid="{00000000-0005-0000-0000-000017000000}"/>
    <cellStyle name="Normal 2 2 2" xfId="24" xr:uid="{00000000-0005-0000-0000-000018000000}"/>
    <cellStyle name="Normal 3" xfId="25" xr:uid="{00000000-0005-0000-0000-000019000000}"/>
    <cellStyle name="Normal 4" xfId="26" xr:uid="{00000000-0005-0000-0000-00001A000000}"/>
    <cellStyle name="Normal 5" xfId="27" xr:uid="{00000000-0005-0000-0000-00001B000000}"/>
    <cellStyle name="Normal 5 2" xfId="28" xr:uid="{00000000-0005-0000-0000-00001C000000}"/>
    <cellStyle name="Normal 6" xfId="29" xr:uid="{00000000-0005-0000-0000-00001D000000}"/>
    <cellStyle name="Normal 7" xfId="30" xr:uid="{00000000-0005-0000-0000-00001E000000}"/>
    <cellStyle name="Normal 8" xfId="31" xr:uid="{00000000-0005-0000-0000-00001F000000}"/>
    <cellStyle name="Normal 9" xfId="32" xr:uid="{00000000-0005-0000-0000-000020000000}"/>
    <cellStyle name="Option" xfId="33" xr:uid="{00000000-0005-0000-0000-000021000000}"/>
    <cellStyle name="Percent [2]" xfId="34" xr:uid="{00000000-0005-0000-0000-000022000000}"/>
    <cellStyle name="Percent 2" xfId="35" xr:uid="{00000000-0005-0000-0000-000023000000}"/>
    <cellStyle name="RevList" xfId="36" xr:uid="{00000000-0005-0000-0000-000024000000}"/>
    <cellStyle name="Subtotal" xfId="37" xr:uid="{00000000-0005-0000-0000-000025000000}"/>
    <cellStyle name="Value" xfId="38" xr:uid="{00000000-0005-0000-0000-00002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H79"/>
  <sheetViews>
    <sheetView tabSelected="1" topLeftCell="A36" zoomScale="90" zoomScaleNormal="90" workbookViewId="0">
      <selection activeCell="F45" sqref="F45:G45"/>
    </sheetView>
  </sheetViews>
  <sheetFormatPr defaultColWidth="8.765625" defaultRowHeight="15.5" x14ac:dyDescent="0.35"/>
  <cols>
    <col min="1" max="1" width="46.07421875" style="1" customWidth="1"/>
    <col min="2" max="2" width="12.84375" style="1" customWidth="1"/>
    <col min="3" max="3" width="13.84375" style="1" customWidth="1"/>
    <col min="4" max="4" width="12.765625" style="1" customWidth="1"/>
    <col min="5" max="5" width="13.84375" style="1" bestFit="1" customWidth="1"/>
    <col min="6" max="6" width="14.23046875" style="1" customWidth="1"/>
    <col min="7" max="7" width="18.53515625" style="1" customWidth="1"/>
    <col min="8" max="8" width="3.3046875" style="1" customWidth="1"/>
    <col min="9" max="16384" width="8.765625" style="1"/>
  </cols>
  <sheetData>
    <row r="2" spans="1:8" x14ac:dyDescent="0.35">
      <c r="A2" s="81" t="s">
        <v>4</v>
      </c>
      <c r="B2" s="81"/>
      <c r="C2" s="81"/>
      <c r="D2" s="81"/>
      <c r="E2" s="81"/>
      <c r="F2" s="81"/>
      <c r="G2" s="81"/>
    </row>
    <row r="3" spans="1:8" x14ac:dyDescent="0.35">
      <c r="A3" s="82" t="s">
        <v>13</v>
      </c>
      <c r="B3" s="82"/>
      <c r="C3" s="82"/>
      <c r="D3" s="82"/>
      <c r="E3" s="82"/>
      <c r="F3" s="82"/>
      <c r="G3" s="82"/>
    </row>
    <row r="4" spans="1:8" x14ac:dyDescent="0.35">
      <c r="A4" s="82"/>
      <c r="B4" s="82"/>
      <c r="C4" s="82"/>
      <c r="D4" s="82"/>
      <c r="E4" s="82"/>
      <c r="F4" s="82"/>
      <c r="G4" s="82"/>
    </row>
    <row r="5" spans="1:8" x14ac:dyDescent="0.35">
      <c r="A5" s="75"/>
      <c r="B5" s="75"/>
      <c r="C5" s="75"/>
      <c r="D5" s="75"/>
      <c r="E5" s="75"/>
      <c r="F5" s="75"/>
      <c r="G5" s="75"/>
    </row>
    <row r="6" spans="1:8" x14ac:dyDescent="0.35">
      <c r="A6" s="82" t="s">
        <v>5</v>
      </c>
      <c r="B6" s="82"/>
      <c r="C6" s="82"/>
      <c r="D6" s="82"/>
      <c r="E6" s="82"/>
      <c r="F6" s="82"/>
      <c r="G6" s="82"/>
    </row>
    <row r="7" spans="1:8" x14ac:dyDescent="0.35">
      <c r="A7" s="81" t="s">
        <v>114</v>
      </c>
      <c r="B7" s="81"/>
      <c r="C7" s="81"/>
      <c r="D7" s="81"/>
      <c r="E7" s="81"/>
      <c r="F7" s="81"/>
      <c r="G7" s="81"/>
    </row>
    <row r="8" spans="1:8" x14ac:dyDescent="0.35">
      <c r="A8" s="2"/>
      <c r="B8" s="2"/>
      <c r="C8" s="2"/>
      <c r="D8" s="2"/>
      <c r="E8" s="2"/>
      <c r="F8" s="3" t="s">
        <v>10</v>
      </c>
      <c r="G8" s="2"/>
    </row>
    <row r="9" spans="1:8" x14ac:dyDescent="0.35">
      <c r="A9" s="4"/>
      <c r="B9" s="4"/>
      <c r="C9" s="4"/>
      <c r="D9" s="4"/>
      <c r="E9" s="4"/>
      <c r="F9" s="3" t="s">
        <v>11</v>
      </c>
      <c r="G9" s="2"/>
    </row>
    <row r="10" spans="1:8" x14ac:dyDescent="0.35">
      <c r="A10" s="5"/>
      <c r="B10" s="83" t="s">
        <v>111</v>
      </c>
      <c r="C10" s="84"/>
      <c r="D10" s="83" t="s">
        <v>115</v>
      </c>
      <c r="E10" s="84"/>
      <c r="F10" s="85" t="s">
        <v>110</v>
      </c>
      <c r="G10" s="86"/>
    </row>
    <row r="11" spans="1:8" x14ac:dyDescent="0.35">
      <c r="A11" s="6" t="s">
        <v>0</v>
      </c>
      <c r="B11" s="7"/>
      <c r="C11" s="8"/>
      <c r="D11" s="7"/>
      <c r="E11" s="9"/>
      <c r="F11" s="87" t="s">
        <v>116</v>
      </c>
      <c r="G11" s="88"/>
    </row>
    <row r="12" spans="1:8" x14ac:dyDescent="0.35">
      <c r="A12" s="7"/>
      <c r="B12" s="10" t="s">
        <v>1</v>
      </c>
      <c r="C12" s="10" t="s">
        <v>2</v>
      </c>
      <c r="D12" s="10" t="s">
        <v>1</v>
      </c>
      <c r="E12" s="10" t="s">
        <v>2</v>
      </c>
      <c r="F12" s="10" t="s">
        <v>1</v>
      </c>
      <c r="G12" s="11" t="s">
        <v>2</v>
      </c>
    </row>
    <row r="13" spans="1:8" x14ac:dyDescent="0.35">
      <c r="A13" s="12"/>
      <c r="B13" s="13"/>
      <c r="C13" s="13"/>
      <c r="D13" s="13"/>
      <c r="E13" s="13"/>
      <c r="F13" s="13"/>
      <c r="G13" s="14"/>
      <c r="H13" s="15"/>
    </row>
    <row r="14" spans="1:8" ht="18.5" x14ac:dyDescent="0.45">
      <c r="A14" s="22" t="s">
        <v>6</v>
      </c>
      <c r="B14" s="24">
        <f>SUM(B15:B26)</f>
        <v>232320.95211050284</v>
      </c>
      <c r="C14" s="24">
        <f t="shared" ref="C14:E14" si="0">SUM(C15:C26)</f>
        <v>825978.38461433724</v>
      </c>
      <c r="D14" s="24">
        <f t="shared" si="0"/>
        <v>227071.21849121759</v>
      </c>
      <c r="E14" s="24">
        <f t="shared" si="0"/>
        <v>806225.51772840205</v>
      </c>
      <c r="F14" s="16">
        <f>IFERROR(B14/D14*100-100,"0.00")</f>
        <v>2.311932641295229</v>
      </c>
      <c r="G14" s="16">
        <f>IFERROR(C14/E14*100-100,"0.00")</f>
        <v>2.4500423828794453</v>
      </c>
      <c r="H14" s="15"/>
    </row>
    <row r="15" spans="1:8" x14ac:dyDescent="0.35">
      <c r="A15" s="17" t="s">
        <v>14</v>
      </c>
      <c r="B15" s="18">
        <f>detail!$B$8</f>
        <v>0</v>
      </c>
      <c r="C15" s="20">
        <f>detail!$C$8</f>
        <v>0</v>
      </c>
      <c r="D15" s="18">
        <f>detail!$D$8</f>
        <v>0</v>
      </c>
      <c r="E15" s="18">
        <f>detail!$E$8</f>
        <v>0</v>
      </c>
      <c r="F15" s="65" t="str">
        <f t="shared" ref="F15" si="1">IFERROR(B15/D15*100-100,"0.00")</f>
        <v>0.00</v>
      </c>
      <c r="G15" s="65" t="str">
        <f t="shared" ref="G15" si="2">IFERROR(C15/E15*100-100,"0.00")</f>
        <v>0.00</v>
      </c>
      <c r="H15" s="15"/>
    </row>
    <row r="16" spans="1:8" x14ac:dyDescent="0.35">
      <c r="A16" s="17" t="s">
        <v>17</v>
      </c>
      <c r="B16" s="18">
        <f>detail!$B$11</f>
        <v>71.721548609441996</v>
      </c>
      <c r="C16" s="20">
        <f>detail!$C$11</f>
        <v>254.994</v>
      </c>
      <c r="D16" s="18">
        <f>detail!$D$11</f>
        <v>181.57191332200318</v>
      </c>
      <c r="E16" s="18">
        <f>detail!$E$11</f>
        <v>644.67840000000001</v>
      </c>
      <c r="F16" s="65">
        <f t="shared" ref="F16" si="3">IFERROR(B16/D16*100-100,"0.00")</f>
        <v>-60.499645954465656</v>
      </c>
      <c r="G16" s="65">
        <f t="shared" ref="G16" si="4">IFERROR(C16/E16*100-100,"0.00")</f>
        <v>-60.446324865235127</v>
      </c>
      <c r="H16" s="15"/>
    </row>
    <row r="17" spans="1:8" x14ac:dyDescent="0.35">
      <c r="A17" s="17" t="s">
        <v>18</v>
      </c>
      <c r="B17" s="18">
        <f>detail!$B$12</f>
        <v>20057.418685384728</v>
      </c>
      <c r="C17" s="20">
        <f>detail!$C$12</f>
        <v>71310.805740015436</v>
      </c>
      <c r="D17" s="18">
        <f>detail!$D$12</f>
        <v>20293.906418970968</v>
      </c>
      <c r="E17" s="18">
        <f>detail!$E$12</f>
        <v>72054.333077000803</v>
      </c>
      <c r="F17" s="65">
        <f t="shared" ref="F17:F39" si="5">IFERROR(B17/D17*100-100,"0.00")</f>
        <v>-1.165314004627362</v>
      </c>
      <c r="G17" s="65">
        <f t="shared" ref="G17:G39" si="6">IFERROR(C17/E17*100-100,"0.00")</f>
        <v>-1.0318981596718118</v>
      </c>
      <c r="H17" s="15"/>
    </row>
    <row r="18" spans="1:8" x14ac:dyDescent="0.35">
      <c r="A18" s="17" t="s">
        <v>35</v>
      </c>
      <c r="B18" s="18">
        <f>detail!$B$32</f>
        <v>24171.898187081053</v>
      </c>
      <c r="C18" s="20">
        <f>detail!$C$32</f>
        <v>85939.151145226511</v>
      </c>
      <c r="D18" s="18">
        <f>detail!$D$32</f>
        <v>18576.608628542916</v>
      </c>
      <c r="E18" s="18">
        <f>detail!$E$32</f>
        <v>65956.998023349981</v>
      </c>
      <c r="F18" s="65">
        <f t="shared" si="5"/>
        <v>30.120080959992805</v>
      </c>
      <c r="G18" s="65">
        <f t="shared" si="6"/>
        <v>30.295728612151947</v>
      </c>
      <c r="H18" s="15"/>
    </row>
    <row r="19" spans="1:8" x14ac:dyDescent="0.35">
      <c r="A19" s="17" t="s">
        <v>42</v>
      </c>
      <c r="B19" s="18">
        <f>detail!$B$42</f>
        <v>2073.765993189897</v>
      </c>
      <c r="C19" s="20">
        <f>detail!$C$42</f>
        <v>7372.9290000000001</v>
      </c>
      <c r="D19" s="18">
        <f>detail!$D$42</f>
        <v>3952.4744175342057</v>
      </c>
      <c r="E19" s="18">
        <f>detail!$E$42</f>
        <v>14033.419800000001</v>
      </c>
      <c r="F19" s="65">
        <f t="shared" si="5"/>
        <v>-47.532462601398983</v>
      </c>
      <c r="G19" s="65">
        <f t="shared" si="6"/>
        <v>-47.461637255375209</v>
      </c>
      <c r="H19" s="15"/>
    </row>
    <row r="20" spans="1:8" x14ac:dyDescent="0.35">
      <c r="A20" s="17" t="s">
        <v>45</v>
      </c>
      <c r="B20" s="18">
        <f>detail!$B$45</f>
        <v>1115.9555581277232</v>
      </c>
      <c r="C20" s="20">
        <f>detail!$C$45</f>
        <v>3967.5937999999996</v>
      </c>
      <c r="D20" s="18">
        <f>detail!$D$45</f>
        <v>1227.6996180651811</v>
      </c>
      <c r="E20" s="18">
        <f>detail!$E$45</f>
        <v>4358.9970000000003</v>
      </c>
      <c r="F20" s="65">
        <f t="shared" si="5"/>
        <v>-9.1019055714591843</v>
      </c>
      <c r="G20" s="65">
        <f t="shared" si="6"/>
        <v>-8.9792032433149416</v>
      </c>
      <c r="H20" s="15"/>
    </row>
    <row r="21" spans="1:8" x14ac:dyDescent="0.35">
      <c r="A21" s="17" t="s">
        <v>53</v>
      </c>
      <c r="B21" s="18">
        <f>detail!$B$60</f>
        <v>2819.4269313619739</v>
      </c>
      <c r="C21" s="20">
        <f>detail!$C$60</f>
        <v>10024.002059</v>
      </c>
      <c r="D21" s="18">
        <f>detail!$D$60</f>
        <v>3569.2401698596536</v>
      </c>
      <c r="E21" s="18">
        <f>detail!$E$60</f>
        <v>12672.73115</v>
      </c>
      <c r="F21" s="65">
        <f t="shared" si="5"/>
        <v>-21.007643162526762</v>
      </c>
      <c r="G21" s="65">
        <f t="shared" si="6"/>
        <v>-20.90101225733018</v>
      </c>
      <c r="H21" s="15"/>
    </row>
    <row r="22" spans="1:8" x14ac:dyDescent="0.35">
      <c r="A22" s="17" t="s">
        <v>56</v>
      </c>
      <c r="B22" s="18">
        <f>detail!$B$63</f>
        <v>291.95818043529977</v>
      </c>
      <c r="C22" s="20">
        <f>detail!$C$63</f>
        <v>1038.0085999999999</v>
      </c>
      <c r="D22" s="18">
        <f>detail!$D$63</f>
        <v>316.44986323006401</v>
      </c>
      <c r="E22" s="18">
        <f>detail!$E$63</f>
        <v>1123.568</v>
      </c>
      <c r="F22" s="65">
        <f t="shared" si="5"/>
        <v>-7.7395144193689873</v>
      </c>
      <c r="G22" s="65">
        <f t="shared" si="6"/>
        <v>-7.6149730145394017</v>
      </c>
      <c r="H22" s="15"/>
    </row>
    <row r="23" spans="1:8" x14ac:dyDescent="0.35">
      <c r="A23" s="17" t="s">
        <v>57</v>
      </c>
      <c r="B23" s="18">
        <f>detail!$B$64</f>
        <v>108378.62100304167</v>
      </c>
      <c r="C23" s="20">
        <f>detail!$C$64</f>
        <v>385322.10499999428</v>
      </c>
      <c r="D23" s="18">
        <f>detail!$D$64</f>
        <v>103176.07677866596</v>
      </c>
      <c r="E23" s="18">
        <f>detail!$E$64</f>
        <v>366330.82110000035</v>
      </c>
      <c r="F23" s="65">
        <f t="shared" si="5"/>
        <v>5.0423939219323586</v>
      </c>
      <c r="G23" s="65">
        <f t="shared" si="6"/>
        <v>5.1841894828744728</v>
      </c>
      <c r="H23" s="15"/>
    </row>
    <row r="24" spans="1:8" x14ac:dyDescent="0.35">
      <c r="A24" s="17" t="s">
        <v>69</v>
      </c>
      <c r="B24" s="18">
        <f>detail!$B$78</f>
        <v>47527.566049221285</v>
      </c>
      <c r="C24" s="20">
        <f>detail!$C$78</f>
        <v>168976.33155065001</v>
      </c>
      <c r="D24" s="18">
        <f>detail!$D$78</f>
        <v>48335.000969047418</v>
      </c>
      <c r="E24" s="18">
        <f>detail!$E$78</f>
        <v>171615.37001300001</v>
      </c>
      <c r="F24" s="65">
        <f t="shared" si="5"/>
        <v>-1.6704973696870127</v>
      </c>
      <c r="G24" s="65">
        <f t="shared" si="6"/>
        <v>-1.5377634661453072</v>
      </c>
      <c r="H24" s="15"/>
    </row>
    <row r="25" spans="1:8" x14ac:dyDescent="0.35">
      <c r="A25" s="17" t="s">
        <v>79</v>
      </c>
      <c r="B25" s="18">
        <f>detail!$B$93</f>
        <v>837.2400788098214</v>
      </c>
      <c r="C25" s="20">
        <f>detail!$C$93</f>
        <v>2976.6674143999999</v>
      </c>
      <c r="D25" s="18">
        <f>detail!$D$93</f>
        <v>1027.3236620052019</v>
      </c>
      <c r="E25" s="18">
        <f>detail!$E$93</f>
        <v>3647.5540879999999</v>
      </c>
      <c r="F25" s="65">
        <f t="shared" ref="F25" si="7">IFERROR(B25/D25*100-100,"0.00")</f>
        <v>-18.502794224009406</v>
      </c>
      <c r="G25" s="65">
        <f t="shared" ref="G25" si="8">IFERROR(C25/E25*100-100,"0.00")</f>
        <v>-18.392782051049878</v>
      </c>
      <c r="H25" s="15"/>
    </row>
    <row r="26" spans="1:8" x14ac:dyDescent="0.35">
      <c r="A26" s="15" t="s">
        <v>84</v>
      </c>
      <c r="B26" s="18">
        <f>detail!$B$98</f>
        <v>24975.379895239945</v>
      </c>
      <c r="C26" s="20">
        <f>detail!$C$98</f>
        <v>88795.796305050855</v>
      </c>
      <c r="D26" s="18">
        <f>detail!$D$98</f>
        <v>26414.866051973997</v>
      </c>
      <c r="E26" s="18">
        <f>detail!$E$98</f>
        <v>93787.047077050869</v>
      </c>
      <c r="F26" s="65">
        <f t="shared" si="5"/>
        <v>-5.4495304042114583</v>
      </c>
      <c r="G26" s="65">
        <f t="shared" si="6"/>
        <v>-5.3218977753926424</v>
      </c>
      <c r="H26" s="15"/>
    </row>
    <row r="27" spans="1:8" ht="18.5" x14ac:dyDescent="0.45">
      <c r="A27" s="22" t="s">
        <v>7</v>
      </c>
      <c r="B27" s="24">
        <f>SUM(B28:B39)</f>
        <v>295561.71154074534</v>
      </c>
      <c r="C27" s="24">
        <f t="shared" ref="C27" si="9">SUM(C28:C39)</f>
        <v>1050820.353629383</v>
      </c>
      <c r="D27" s="24">
        <f t="shared" ref="D27" si="10">SUM(D28:D39)</f>
        <v>284647.37367003266</v>
      </c>
      <c r="E27" s="24">
        <f t="shared" ref="E27" si="11">SUM(E28:E39)</f>
        <v>1010651.9784057437</v>
      </c>
      <c r="F27" s="65">
        <f t="shared" si="5"/>
        <v>3.8343364036672085</v>
      </c>
      <c r="G27" s="65">
        <f t="shared" si="6"/>
        <v>3.9745012211823081</v>
      </c>
      <c r="H27" s="15"/>
    </row>
    <row r="28" spans="1:8" x14ac:dyDescent="0.35">
      <c r="A28" s="17" t="s">
        <v>14</v>
      </c>
      <c r="B28" s="18">
        <f>detail!B111</f>
        <v>0</v>
      </c>
      <c r="C28" s="20">
        <f>detail!C111</f>
        <v>0</v>
      </c>
      <c r="D28" s="18">
        <f>detail!D111</f>
        <v>0</v>
      </c>
      <c r="E28" s="18">
        <f>detail!E111</f>
        <v>0</v>
      </c>
      <c r="F28" s="65" t="str">
        <f t="shared" si="5"/>
        <v>0.00</v>
      </c>
      <c r="G28" s="65" t="str">
        <f t="shared" si="6"/>
        <v>0.00</v>
      </c>
      <c r="H28" s="15"/>
    </row>
    <row r="29" spans="1:8" x14ac:dyDescent="0.35">
      <c r="A29" s="17" t="s">
        <v>17</v>
      </c>
      <c r="B29" s="18">
        <f>detail!B114</f>
        <v>746.01362108021931</v>
      </c>
      <c r="C29" s="20">
        <f>detail!C114</f>
        <v>2652.3269642380001</v>
      </c>
      <c r="D29" s="18">
        <f>detail!D114</f>
        <v>741.0415666234843</v>
      </c>
      <c r="E29" s="18">
        <f>detail!E114</f>
        <v>2631.0979642380003</v>
      </c>
      <c r="F29" s="65">
        <f t="shared" si="5"/>
        <v>0.6709548668625871</v>
      </c>
      <c r="G29" s="65">
        <f t="shared" si="6"/>
        <v>0.80684947077401148</v>
      </c>
      <c r="H29" s="15"/>
    </row>
    <row r="30" spans="1:8" x14ac:dyDescent="0.35">
      <c r="A30" s="17" t="s">
        <v>18</v>
      </c>
      <c r="B30" s="18">
        <f>detail!B115</f>
        <v>129613.3531459464</v>
      </c>
      <c r="C30" s="20">
        <f>detail!C115</f>
        <v>460818.6523142978</v>
      </c>
      <c r="D30" s="18">
        <f>detail!D115</f>
        <v>132884.29342873592</v>
      </c>
      <c r="E30" s="18">
        <f>detail!E115</f>
        <v>471811.04227746575</v>
      </c>
      <c r="F30" s="65">
        <f t="shared" si="5"/>
        <v>-2.4614950333040611</v>
      </c>
      <c r="G30" s="65">
        <f t="shared" si="6"/>
        <v>-2.3298288887235259</v>
      </c>
      <c r="H30" s="15"/>
    </row>
    <row r="31" spans="1:8" x14ac:dyDescent="0.35">
      <c r="A31" s="17" t="s">
        <v>35</v>
      </c>
      <c r="B31" s="18">
        <f>detail!B135</f>
        <v>75389.44962710618</v>
      </c>
      <c r="C31" s="20">
        <f>detail!C135</f>
        <v>268034.61011274834</v>
      </c>
      <c r="D31" s="18">
        <f>detail!D135</f>
        <v>62208.088538556171</v>
      </c>
      <c r="E31" s="18">
        <f>detail!E135</f>
        <v>220872.32685031599</v>
      </c>
      <c r="F31" s="65">
        <f t="shared" si="5"/>
        <v>21.189143402759086</v>
      </c>
      <c r="G31" s="65">
        <f t="shared" si="6"/>
        <v>21.352735281497701</v>
      </c>
      <c r="H31" s="15"/>
    </row>
    <row r="32" spans="1:8" x14ac:dyDescent="0.35">
      <c r="A32" s="17" t="s">
        <v>42</v>
      </c>
      <c r="B32" s="18">
        <f>detail!B145</f>
        <v>772.93093978901095</v>
      </c>
      <c r="C32" s="20">
        <f>detail!C145</f>
        <v>2748.027</v>
      </c>
      <c r="D32" s="18">
        <f>detail!D145</f>
        <v>1119.9798725976002</v>
      </c>
      <c r="E32" s="18">
        <f>detail!E145</f>
        <v>3976.5337000000004</v>
      </c>
      <c r="F32" s="65">
        <f t="shared" ref="F32" si="12">IFERROR(B32/D32*100-100,"0.00")</f>
        <v>-30.987068723268123</v>
      </c>
      <c r="G32" s="65">
        <f t="shared" ref="G32" si="13">IFERROR(C32/E32*100-100,"0.00")</f>
        <v>-30.893908933803331</v>
      </c>
      <c r="H32" s="15"/>
    </row>
    <row r="33" spans="1:8" x14ac:dyDescent="0.35">
      <c r="A33" s="17" t="s">
        <v>45</v>
      </c>
      <c r="B33" s="18">
        <f>detail!B148</f>
        <v>5672.7129438040574</v>
      </c>
      <c r="C33" s="20">
        <f>detail!C148</f>
        <v>20168.384431704002</v>
      </c>
      <c r="D33" s="18">
        <f>detail!D148</f>
        <v>7611.2279255229887</v>
      </c>
      <c r="E33" s="18">
        <f>detail!E148</f>
        <v>27023.971666585207</v>
      </c>
      <c r="F33" s="65">
        <f t="shared" si="5"/>
        <v>-25.469149008380683</v>
      </c>
      <c r="G33" s="65">
        <f t="shared" si="6"/>
        <v>-25.368540640375414</v>
      </c>
      <c r="H33" s="15"/>
    </row>
    <row r="34" spans="1:8" x14ac:dyDescent="0.35">
      <c r="A34" s="17" t="s">
        <v>53</v>
      </c>
      <c r="B34" s="18">
        <f>detail!B163</f>
        <v>21346.85019425123</v>
      </c>
      <c r="C34" s="20">
        <f>detail!C163</f>
        <v>75895.164340000003</v>
      </c>
      <c r="D34" s="18">
        <f>detail!D163</f>
        <v>15687.485924581308</v>
      </c>
      <c r="E34" s="18">
        <f>detail!E163</f>
        <v>55699.051361243997</v>
      </c>
      <c r="F34" s="65">
        <f t="shared" si="5"/>
        <v>36.07566117909343</v>
      </c>
      <c r="G34" s="65">
        <f t="shared" si="6"/>
        <v>36.259348202846923</v>
      </c>
      <c r="H34" s="15"/>
    </row>
    <row r="35" spans="1:8" x14ac:dyDescent="0.35">
      <c r="A35" s="17" t="s">
        <v>56</v>
      </c>
      <c r="B35" s="18">
        <f>detail!B166</f>
        <v>5244.9194955950661</v>
      </c>
      <c r="C35" s="20">
        <f>detail!C166</f>
        <v>18647.4362</v>
      </c>
      <c r="D35" s="18">
        <f>detail!D166</f>
        <v>3060.5097274348536</v>
      </c>
      <c r="E35" s="18">
        <f>detail!E166</f>
        <v>10866.4632</v>
      </c>
      <c r="F35" s="65">
        <f t="shared" si="5"/>
        <v>71.374050818360303</v>
      </c>
      <c r="G35" s="65">
        <f t="shared" si="6"/>
        <v>71.605386746259796</v>
      </c>
      <c r="H35" s="15"/>
    </row>
    <row r="36" spans="1:8" x14ac:dyDescent="0.35">
      <c r="A36" s="17" t="s">
        <v>57</v>
      </c>
      <c r="B36" s="18">
        <f>detail!B167</f>
        <v>14338.104387391704</v>
      </c>
      <c r="C36" s="20">
        <f>detail!C167</f>
        <v>50976.737968499991</v>
      </c>
      <c r="D36" s="18">
        <f>detail!D167</f>
        <v>14161.308873656808</v>
      </c>
      <c r="E36" s="18">
        <f>detail!E167</f>
        <v>50280.298199999997</v>
      </c>
      <c r="F36" s="65">
        <f t="shared" si="5"/>
        <v>1.2484404888857057</v>
      </c>
      <c r="G36" s="65">
        <f t="shared" si="6"/>
        <v>1.3851146342246636</v>
      </c>
      <c r="H36" s="15"/>
    </row>
    <row r="37" spans="1:8" x14ac:dyDescent="0.35">
      <c r="A37" s="17" t="s">
        <v>69</v>
      </c>
      <c r="B37" s="18">
        <f>detail!B181</f>
        <v>24744.205447866363</v>
      </c>
      <c r="C37" s="20">
        <f>detail!C181</f>
        <v>87973.894126744854</v>
      </c>
      <c r="D37" s="18">
        <f>detail!D181</f>
        <v>30130.152581074577</v>
      </c>
      <c r="E37" s="18">
        <f>detail!E181</f>
        <v>106978.32171474486</v>
      </c>
      <c r="F37" s="65">
        <f t="shared" si="5"/>
        <v>-17.875605238691179</v>
      </c>
      <c r="G37" s="65">
        <f t="shared" si="6"/>
        <v>-17.764746430285996</v>
      </c>
      <c r="H37" s="15"/>
    </row>
    <row r="38" spans="1:8" x14ac:dyDescent="0.35">
      <c r="A38" s="17" t="s">
        <v>79</v>
      </c>
      <c r="B38" s="18">
        <f>detail!B196</f>
        <v>2492.0473562609495</v>
      </c>
      <c r="C38" s="20">
        <f>detail!C196</f>
        <v>8860.0586000000003</v>
      </c>
      <c r="D38" s="18">
        <f>detail!D196</f>
        <v>3011.2591390649804</v>
      </c>
      <c r="E38" s="18">
        <f>detail!E196</f>
        <v>10691.597</v>
      </c>
      <c r="F38" s="65">
        <f t="shared" ref="F38" si="14">IFERROR(B38/D38*100-100,"0.00")</f>
        <v>-17.242348095131064</v>
      </c>
      <c r="G38" s="67">
        <f t="shared" ref="G38" si="15">IFERROR(C38/E38*100-100,"0.00")</f>
        <v>-17.130634459940836</v>
      </c>
    </row>
    <row r="39" spans="1:8" x14ac:dyDescent="0.35">
      <c r="A39" s="19" t="s">
        <v>84</v>
      </c>
      <c r="B39" s="23">
        <f>detail!B201</f>
        <v>15201.124381654157</v>
      </c>
      <c r="C39" s="21">
        <f>detail!C201</f>
        <v>54045.06157115</v>
      </c>
      <c r="D39" s="23">
        <f>detail!D201</f>
        <v>14032.026092183914</v>
      </c>
      <c r="E39" s="23">
        <f>detail!E201</f>
        <v>49821.274471150005</v>
      </c>
      <c r="F39" s="66">
        <f t="shared" si="5"/>
        <v>8.3316427847967844</v>
      </c>
      <c r="G39" s="68">
        <f t="shared" si="6"/>
        <v>8.4778784662481002</v>
      </c>
    </row>
    <row r="40" spans="1:8" x14ac:dyDescent="0.35">
      <c r="B40" s="18"/>
      <c r="C40" s="20"/>
      <c r="D40" s="18"/>
      <c r="E40" s="18"/>
      <c r="F40" s="16"/>
      <c r="G40" s="16"/>
    </row>
    <row r="41" spans="1:8" x14ac:dyDescent="0.35">
      <c r="B41" s="18"/>
      <c r="C41" s="20"/>
      <c r="D41" s="18"/>
      <c r="E41" s="18"/>
      <c r="F41" s="16"/>
      <c r="G41" s="16"/>
    </row>
    <row r="42" spans="1:8" x14ac:dyDescent="0.35">
      <c r="A42" s="2"/>
      <c r="B42" s="2"/>
      <c r="C42" s="2"/>
      <c r="D42" s="2"/>
      <c r="E42" s="2"/>
      <c r="F42" s="3" t="s">
        <v>10</v>
      </c>
      <c r="G42" s="2"/>
    </row>
    <row r="43" spans="1:8" x14ac:dyDescent="0.35">
      <c r="A43" s="4"/>
      <c r="B43" s="4"/>
      <c r="C43" s="4"/>
      <c r="D43" s="4"/>
      <c r="E43" s="4"/>
      <c r="F43" s="3" t="s">
        <v>11</v>
      </c>
      <c r="G43" s="2"/>
    </row>
    <row r="44" spans="1:8" x14ac:dyDescent="0.35">
      <c r="A44" s="5"/>
      <c r="B44" s="83"/>
      <c r="C44" s="84"/>
      <c r="D44" s="89"/>
      <c r="E44" s="89"/>
      <c r="F44" s="83" t="s">
        <v>125</v>
      </c>
      <c r="G44" s="84"/>
    </row>
    <row r="45" spans="1:8" x14ac:dyDescent="0.35">
      <c r="A45" s="6" t="s">
        <v>0</v>
      </c>
      <c r="B45" s="79" t="s">
        <v>122</v>
      </c>
      <c r="C45" s="80"/>
      <c r="D45" s="79" t="s">
        <v>123</v>
      </c>
      <c r="E45" s="80"/>
      <c r="F45" s="79" t="s">
        <v>3</v>
      </c>
      <c r="G45" s="80"/>
    </row>
    <row r="46" spans="1:8" x14ac:dyDescent="0.35">
      <c r="A46" s="7"/>
      <c r="B46" s="77"/>
      <c r="C46" s="78"/>
      <c r="D46" s="77"/>
      <c r="E46" s="78"/>
      <c r="F46" s="79" t="s">
        <v>124</v>
      </c>
      <c r="G46" s="80"/>
    </row>
    <row r="47" spans="1:8" x14ac:dyDescent="0.35">
      <c r="A47" s="12"/>
      <c r="B47" s="13"/>
      <c r="C47" s="13"/>
      <c r="D47" s="13"/>
      <c r="E47" s="13"/>
      <c r="F47" s="13"/>
      <c r="G47" s="14"/>
    </row>
    <row r="48" spans="1:8" ht="18.5" x14ac:dyDescent="0.45">
      <c r="A48" s="22" t="s">
        <v>6</v>
      </c>
      <c r="B48" s="24">
        <f>SUM(B49:B60)</f>
        <v>856799.20259436918</v>
      </c>
      <c r="C48" s="24">
        <f t="shared" ref="C48:E48" si="16">SUM(C49:C60)</f>
        <v>3034601.6197304614</v>
      </c>
      <c r="D48" s="24">
        <f t="shared" si="16"/>
        <v>728119.73015598685</v>
      </c>
      <c r="E48" s="24">
        <f t="shared" si="16"/>
        <v>2617145.6113958228</v>
      </c>
      <c r="F48" s="65">
        <f t="shared" ref="F48:F73" si="17">IFERROR(B48/D48*100-100,"0.00")</f>
        <v>17.672845152927664</v>
      </c>
      <c r="G48" s="67">
        <f t="shared" ref="G48:G73" si="18">IFERROR(C48/E48*100-100,"0.00")</f>
        <v>15.950813226322296</v>
      </c>
    </row>
    <row r="49" spans="1:7" x14ac:dyDescent="0.35">
      <c r="A49" s="17" t="s">
        <v>14</v>
      </c>
      <c r="B49" s="18">
        <f>detail!O8</f>
        <v>0</v>
      </c>
      <c r="C49" s="18">
        <f>detail!P8</f>
        <v>0</v>
      </c>
      <c r="D49" s="18">
        <f>detail!Q8</f>
        <v>0</v>
      </c>
      <c r="E49" s="18">
        <f>detail!R8</f>
        <v>0</v>
      </c>
      <c r="F49" s="65" t="str">
        <f t="shared" si="17"/>
        <v>0.00</v>
      </c>
      <c r="G49" s="67" t="str">
        <f t="shared" si="18"/>
        <v>0.00</v>
      </c>
    </row>
    <row r="50" spans="1:7" x14ac:dyDescent="0.35">
      <c r="A50" s="17" t="s">
        <v>17</v>
      </c>
      <c r="B50" s="18">
        <f>detail!O11</f>
        <v>455.67725926986816</v>
      </c>
      <c r="C50" s="18">
        <f>detail!P11</f>
        <v>1613.9125069999998</v>
      </c>
      <c r="D50" s="18">
        <f>detail!Q11</f>
        <v>1055.4738703010537</v>
      </c>
      <c r="E50" s="18">
        <f>detail!R11</f>
        <v>3793.7837600000003</v>
      </c>
      <c r="F50" s="65">
        <f t="shared" si="17"/>
        <v>-56.827234468637769</v>
      </c>
      <c r="G50" s="67">
        <f t="shared" si="18"/>
        <v>-57.459027474987145</v>
      </c>
    </row>
    <row r="51" spans="1:7" x14ac:dyDescent="0.35">
      <c r="A51" s="17" t="s">
        <v>18</v>
      </c>
      <c r="B51" s="18">
        <f>detail!O12</f>
        <v>77127.512932636688</v>
      </c>
      <c r="C51" s="18">
        <f>detail!P12</f>
        <v>273169.3434849836</v>
      </c>
      <c r="D51" s="18">
        <f>detail!Q12</f>
        <v>78604.116844951001</v>
      </c>
      <c r="E51" s="18">
        <f>detail!R12</f>
        <v>282533.77970452234</v>
      </c>
      <c r="F51" s="65">
        <f t="shared" si="17"/>
        <v>-1.8785325394940315</v>
      </c>
      <c r="G51" s="67">
        <f t="shared" si="18"/>
        <v>-3.3144483570538625</v>
      </c>
    </row>
    <row r="52" spans="1:7" x14ac:dyDescent="0.35">
      <c r="A52" s="17" t="s">
        <v>35</v>
      </c>
      <c r="B52" s="18">
        <f>detail!O32</f>
        <v>68155.324206514153</v>
      </c>
      <c r="C52" s="18">
        <f>detail!P32</f>
        <v>241391.74803627646</v>
      </c>
      <c r="D52" s="18">
        <f>detail!Q32</f>
        <v>62817.126905048288</v>
      </c>
      <c r="E52" s="18">
        <f>detail!R32</f>
        <v>225789.19536326997</v>
      </c>
      <c r="F52" s="65">
        <f t="shared" si="17"/>
        <v>8.4979965886291779</v>
      </c>
      <c r="G52" s="67">
        <f t="shared" si="18"/>
        <v>6.9102299815116055</v>
      </c>
    </row>
    <row r="53" spans="1:7" x14ac:dyDescent="0.35">
      <c r="A53" s="17" t="s">
        <v>42</v>
      </c>
      <c r="B53" s="18">
        <f>detail!O42</f>
        <v>10615.150453414011</v>
      </c>
      <c r="C53" s="18">
        <f>detail!P42</f>
        <v>37596.61851</v>
      </c>
      <c r="D53" s="18">
        <f>detail!Q42</f>
        <v>5226.5239934692363</v>
      </c>
      <c r="E53" s="18">
        <f>detail!R42</f>
        <v>18786.160800000001</v>
      </c>
      <c r="F53" s="65">
        <f t="shared" si="17"/>
        <v>103.1015349145645</v>
      </c>
      <c r="G53" s="67">
        <f t="shared" si="18"/>
        <v>100.12933408937923</v>
      </c>
    </row>
    <row r="54" spans="1:7" x14ac:dyDescent="0.35">
      <c r="A54" s="17" t="s">
        <v>45</v>
      </c>
      <c r="B54" s="18">
        <f>detail!O45</f>
        <v>8751.3906931587298</v>
      </c>
      <c r="C54" s="18">
        <f>detail!P45</f>
        <v>30995.575499999999</v>
      </c>
      <c r="D54" s="18">
        <f>detail!Q45</f>
        <v>6977.4190341480316</v>
      </c>
      <c r="E54" s="18">
        <f>detail!R45</f>
        <v>25079.558825</v>
      </c>
      <c r="F54" s="65">
        <f t="shared" si="17"/>
        <v>25.424467848766753</v>
      </c>
      <c r="G54" s="67">
        <f t="shared" si="18"/>
        <v>23.588998180872096</v>
      </c>
    </row>
    <row r="55" spans="1:7" x14ac:dyDescent="0.35">
      <c r="A55" s="17" t="s">
        <v>53</v>
      </c>
      <c r="B55" s="18">
        <f>detail!O60</f>
        <v>8856.8346494999769</v>
      </c>
      <c r="C55" s="18">
        <f>detail!P60</f>
        <v>31369.035699</v>
      </c>
      <c r="D55" s="18">
        <f>detail!Q60</f>
        <v>6076.6370439945786</v>
      </c>
      <c r="E55" s="18">
        <f>detail!R60</f>
        <v>21841.7978707</v>
      </c>
      <c r="F55" s="65">
        <f t="shared" si="17"/>
        <v>45.752240678139799</v>
      </c>
      <c r="G55" s="67">
        <f t="shared" si="18"/>
        <v>43.619293085210955</v>
      </c>
    </row>
    <row r="56" spans="1:7" x14ac:dyDescent="0.35">
      <c r="A56" s="17" t="s">
        <v>56</v>
      </c>
      <c r="B56" s="18">
        <f>detail!O63</f>
        <v>1068.4975764931257</v>
      </c>
      <c r="C56" s="18">
        <f>detail!P63</f>
        <v>3784.3924999999999</v>
      </c>
      <c r="D56" s="18">
        <f>detail!Q63</f>
        <v>1249.2619169839268</v>
      </c>
      <c r="E56" s="18">
        <f>detail!R63</f>
        <v>4490.3334000000004</v>
      </c>
      <c r="F56" s="65">
        <f t="shared" ref="F56" si="19">IFERROR(B56/D56*100-100,"0.00")</f>
        <v>-14.469691105866531</v>
      </c>
      <c r="G56" s="67">
        <f t="shared" ref="G56" si="20">IFERROR(C56/E56*100-100,"0.00")</f>
        <v>-15.721347105317392</v>
      </c>
    </row>
    <row r="57" spans="1:7" x14ac:dyDescent="0.35">
      <c r="A57" s="17" t="s">
        <v>57</v>
      </c>
      <c r="B57" s="18">
        <f>detail!O64</f>
        <v>407519.71079215873</v>
      </c>
      <c r="C57" s="18">
        <f>detail!P64</f>
        <v>1443348.6523999963</v>
      </c>
      <c r="D57" s="18">
        <f>detail!Q64</f>
        <v>336335.21145459375</v>
      </c>
      <c r="E57" s="18">
        <f>detail!R64</f>
        <v>1208919.6133000001</v>
      </c>
      <c r="F57" s="65">
        <f t="shared" si="17"/>
        <v>21.164747820992005</v>
      </c>
      <c r="G57" s="67">
        <f t="shared" si="18"/>
        <v>19.391615167866533</v>
      </c>
    </row>
    <row r="58" spans="1:7" x14ac:dyDescent="0.35">
      <c r="A58" s="17" t="s">
        <v>69</v>
      </c>
      <c r="B58" s="18">
        <f>detail!O78</f>
        <v>181335.56689061987</v>
      </c>
      <c r="C58" s="18">
        <f>detail!P78</f>
        <v>642252.23755434994</v>
      </c>
      <c r="D58" s="18">
        <f>detail!Q78</f>
        <v>147929.20751811872</v>
      </c>
      <c r="E58" s="18">
        <f>detail!R78</f>
        <v>531715.12900820002</v>
      </c>
      <c r="F58" s="65">
        <f t="shared" si="17"/>
        <v>22.582666353032039</v>
      </c>
      <c r="G58" s="67">
        <f t="shared" si="18"/>
        <v>20.788783789608004</v>
      </c>
    </row>
    <row r="59" spans="1:7" x14ac:dyDescent="0.35">
      <c r="A59" s="17" t="s">
        <v>79</v>
      </c>
      <c r="B59" s="18">
        <f>detail!O93</f>
        <v>8357.4327114181651</v>
      </c>
      <c r="C59" s="18">
        <f>detail!P93</f>
        <v>29600.259624500002</v>
      </c>
      <c r="D59" s="18">
        <f>detail!Q93</f>
        <v>2692.0831188555167</v>
      </c>
      <c r="E59" s="18">
        <f>detail!R93</f>
        <v>9676.3941811000004</v>
      </c>
      <c r="F59" s="65">
        <f>IFERROR(B59/D59*100-100,"0.00")</f>
        <v>210.4448244143054</v>
      </c>
      <c r="G59" s="67">
        <f t="shared" si="18"/>
        <v>205.90175503924212</v>
      </c>
    </row>
    <row r="60" spans="1:7" x14ac:dyDescent="0.35">
      <c r="A60" s="15" t="s">
        <v>84</v>
      </c>
      <c r="B60" s="18">
        <f>detail!O98</f>
        <v>84556.104429185943</v>
      </c>
      <c r="C60" s="18">
        <f>detail!P98</f>
        <v>299479.84391435515</v>
      </c>
      <c r="D60" s="18">
        <f>detail!Q98</f>
        <v>79156.668455522886</v>
      </c>
      <c r="E60" s="18">
        <f>detail!R98</f>
        <v>284519.86518303037</v>
      </c>
      <c r="F60" s="65">
        <f t="shared" si="17"/>
        <v>6.8212016485975795</v>
      </c>
      <c r="G60" s="67">
        <f t="shared" si="18"/>
        <v>5.2579733656562269</v>
      </c>
    </row>
    <row r="61" spans="1:7" ht="18.5" x14ac:dyDescent="0.45">
      <c r="A61" s="22" t="s">
        <v>7</v>
      </c>
      <c r="B61" s="24">
        <f>SUM(B62:B73)</f>
        <v>1184665.4560580775</v>
      </c>
      <c r="C61" s="24">
        <f t="shared" ref="C61" si="21">SUM(C62:C73)</f>
        <v>4195834.5676641902</v>
      </c>
      <c r="D61" s="24">
        <f t="shared" ref="D61" si="22">SUM(D62:D73)</f>
        <v>1042266.143239537</v>
      </c>
      <c r="E61" s="24">
        <f t="shared" ref="E61" si="23">SUM(E62:E73)</f>
        <v>3746310.0499988217</v>
      </c>
      <c r="F61" s="65">
        <f t="shared" si="17"/>
        <v>13.662471312359784</v>
      </c>
      <c r="G61" s="67">
        <f t="shared" si="18"/>
        <v>11.999127452505149</v>
      </c>
    </row>
    <row r="62" spans="1:7" x14ac:dyDescent="0.35">
      <c r="A62" s="17" t="s">
        <v>14</v>
      </c>
      <c r="B62" s="18">
        <f>detail!O111</f>
        <v>0</v>
      </c>
      <c r="C62" s="18">
        <f>detail!P111</f>
        <v>0</v>
      </c>
      <c r="D62" s="18">
        <f>detail!Q111</f>
        <v>0</v>
      </c>
      <c r="E62" s="18">
        <f>detail!R111</f>
        <v>0</v>
      </c>
      <c r="F62" s="65" t="str">
        <f t="shared" si="17"/>
        <v>0.00</v>
      </c>
      <c r="G62" s="67" t="str">
        <f t="shared" si="18"/>
        <v>0.00</v>
      </c>
    </row>
    <row r="63" spans="1:7" x14ac:dyDescent="0.35">
      <c r="A63" s="17" t="s">
        <v>17</v>
      </c>
      <c r="B63" s="18">
        <f>detail!O114</f>
        <v>5203.554238636465</v>
      </c>
      <c r="C63" s="18">
        <f>detail!P114</f>
        <v>18429.888908752</v>
      </c>
      <c r="D63" s="18">
        <f>detail!Q114</f>
        <v>3315.5259092894921</v>
      </c>
      <c r="E63" s="18">
        <f>detail!R114</f>
        <v>11917.290142799999</v>
      </c>
      <c r="F63" s="65">
        <f t="shared" si="17"/>
        <v>56.945063347478765</v>
      </c>
      <c r="G63" s="67">
        <f t="shared" si="18"/>
        <v>54.648319273208955</v>
      </c>
    </row>
    <row r="64" spans="1:7" x14ac:dyDescent="0.35">
      <c r="A64" s="17" t="s">
        <v>18</v>
      </c>
      <c r="B64" s="18">
        <f>detail!O115</f>
        <v>492449.48742739559</v>
      </c>
      <c r="C64" s="18">
        <f>detail!P115</f>
        <v>1744151.9642614464</v>
      </c>
      <c r="D64" s="18">
        <f>detail!Q115</f>
        <v>446101.46327285044</v>
      </c>
      <c r="E64" s="18">
        <f>detail!R115</f>
        <v>1603462.2308499676</v>
      </c>
      <c r="F64" s="65">
        <f t="shared" si="17"/>
        <v>10.389570079979137</v>
      </c>
      <c r="G64" s="67">
        <f t="shared" si="18"/>
        <v>8.7741220656567265</v>
      </c>
    </row>
    <row r="65" spans="1:7" x14ac:dyDescent="0.35">
      <c r="A65" s="17" t="s">
        <v>108</v>
      </c>
      <c r="B65" s="18">
        <f>detail!O135</f>
        <v>345278.95158247545</v>
      </c>
      <c r="C65" s="18">
        <f>detail!P135</f>
        <v>1222905.0430466651</v>
      </c>
      <c r="D65" s="18">
        <f>detail!Q135</f>
        <v>214451.2345830398</v>
      </c>
      <c r="E65" s="18">
        <f>detail!R135</f>
        <v>770821.1770709476</v>
      </c>
      <c r="F65" s="65">
        <f t="shared" si="17"/>
        <v>61.00581199908018</v>
      </c>
      <c r="G65" s="67">
        <f t="shared" si="18"/>
        <v>58.64964266985973</v>
      </c>
    </row>
    <row r="66" spans="1:7" x14ac:dyDescent="0.35">
      <c r="A66" s="17" t="s">
        <v>42</v>
      </c>
      <c r="B66" s="18">
        <f>detail!O145</f>
        <v>4973.0367491336292</v>
      </c>
      <c r="C66" s="18">
        <f>detail!P145</f>
        <v>17613.4447</v>
      </c>
      <c r="D66" s="18">
        <f>detail!Q145</f>
        <v>4753.4140652454598</v>
      </c>
      <c r="E66" s="18">
        <f>detail!R145</f>
        <v>17085.6196375</v>
      </c>
      <c r="F66" s="65">
        <f t="shared" ref="F66" si="24">IFERROR(B66/D66*100-100,"0.00")</f>
        <v>4.6203145964905303</v>
      </c>
      <c r="G66" s="67">
        <f t="shared" ref="G66" si="25">IFERROR(C66/E66*100-100,"0.00")</f>
        <v>3.0892942351444788</v>
      </c>
    </row>
    <row r="67" spans="1:7" x14ac:dyDescent="0.35">
      <c r="A67" s="17" t="s">
        <v>45</v>
      </c>
      <c r="B67" s="18">
        <f>detail!O148</f>
        <v>31782.465288456875</v>
      </c>
      <c r="C67" s="18">
        <f>detail!P148</f>
        <v>112566.77218108821</v>
      </c>
      <c r="D67" s="18">
        <f>detail!Q148</f>
        <v>42135.147575043004</v>
      </c>
      <c r="E67" s="18">
        <f>detail!R148</f>
        <v>151450.11458199998</v>
      </c>
      <c r="F67" s="65">
        <f t="shared" si="17"/>
        <v>-24.570181623662108</v>
      </c>
      <c r="G67" s="67">
        <f t="shared" si="18"/>
        <v>-25.67402640019732</v>
      </c>
    </row>
    <row r="68" spans="1:7" x14ac:dyDescent="0.35">
      <c r="A68" s="17" t="s">
        <v>53</v>
      </c>
      <c r="B68" s="18">
        <f>detail!O163</f>
        <v>75328.71030896758</v>
      </c>
      <c r="C68" s="18">
        <f>detail!P163</f>
        <v>266798.36491867201</v>
      </c>
      <c r="D68" s="18">
        <f>detail!Q163</f>
        <v>65385.839437872753</v>
      </c>
      <c r="E68" s="18">
        <f>detail!R163</f>
        <v>235022.14765640284</v>
      </c>
      <c r="F68" s="65">
        <f t="shared" si="17"/>
        <v>15.206459007905181</v>
      </c>
      <c r="G68" s="67">
        <f t="shared" si="18"/>
        <v>13.520520333566722</v>
      </c>
    </row>
    <row r="69" spans="1:7" x14ac:dyDescent="0.35">
      <c r="A69" s="17" t="s">
        <v>56</v>
      </c>
      <c r="B69" s="18">
        <f>detail!O166</f>
        <v>17322.669449090979</v>
      </c>
      <c r="C69" s="18">
        <f>detail!P166</f>
        <v>61353.232600000003</v>
      </c>
      <c r="D69" s="18">
        <f>detail!Q166</f>
        <v>40111.638303253734</v>
      </c>
      <c r="E69" s="18">
        <f>detail!R166</f>
        <v>144176.83494</v>
      </c>
      <c r="F69" s="65">
        <f t="shared" si="17"/>
        <v>-56.813857070291199</v>
      </c>
      <c r="G69" s="67">
        <f t="shared" si="18"/>
        <v>-57.445845842341804</v>
      </c>
    </row>
    <row r="70" spans="1:7" x14ac:dyDescent="0.35">
      <c r="A70" s="17" t="s">
        <v>57</v>
      </c>
      <c r="B70" s="18">
        <f>detail!O167</f>
        <v>47788.159078298588</v>
      </c>
      <c r="C70" s="18">
        <f>detail!P167</f>
        <v>169255.5554485</v>
      </c>
      <c r="D70" s="18">
        <f>detail!Q167</f>
        <v>39812.59294971155</v>
      </c>
      <c r="E70" s="18">
        <f>detail!R167</f>
        <v>143101.94958499997</v>
      </c>
      <c r="F70" s="65">
        <f t="shared" si="17"/>
        <v>20.032772391040226</v>
      </c>
      <c r="G70" s="67">
        <f t="shared" si="18"/>
        <v>18.276205138606642</v>
      </c>
    </row>
    <row r="71" spans="1:7" x14ac:dyDescent="0.35">
      <c r="A71" s="17" t="s">
        <v>69</v>
      </c>
      <c r="B71" s="18">
        <f>detail!O181</f>
        <v>98820.281005243363</v>
      </c>
      <c r="C71" s="18">
        <f>detail!P181</f>
        <v>350000.54142522567</v>
      </c>
      <c r="D71" s="18">
        <f>detail!Q181</f>
        <v>118629.54321716465</v>
      </c>
      <c r="E71" s="18">
        <f>detail!R181</f>
        <v>426400.73542050645</v>
      </c>
      <c r="F71" s="65">
        <f t="shared" si="17"/>
        <v>-16.698422395219225</v>
      </c>
      <c r="G71" s="67">
        <f t="shared" si="18"/>
        <v>-17.917462998729746</v>
      </c>
    </row>
    <row r="72" spans="1:7" x14ac:dyDescent="0.35">
      <c r="A72" s="17" t="s">
        <v>79</v>
      </c>
      <c r="B72" s="18">
        <f>detail!O196</f>
        <v>6176.8832858959586</v>
      </c>
      <c r="C72" s="18">
        <f>detail!P196</f>
        <v>21877.214599999999</v>
      </c>
      <c r="D72" s="18">
        <f>detail!Q196</f>
        <v>530.23109334693447</v>
      </c>
      <c r="E72" s="18">
        <f>detail!R196</f>
        <v>1905.856855</v>
      </c>
      <c r="F72" s="65">
        <f t="shared" si="17"/>
        <v>1064.9417326521013</v>
      </c>
      <c r="G72" s="67">
        <f t="shared" si="18"/>
        <v>1047.893900982401</v>
      </c>
    </row>
    <row r="73" spans="1:7" x14ac:dyDescent="0.35">
      <c r="A73" s="19" t="s">
        <v>84</v>
      </c>
      <c r="B73" s="23">
        <f>detail!O201</f>
        <v>59541.257644483005</v>
      </c>
      <c r="C73" s="23">
        <f>detail!P201</f>
        <v>210882.54557384003</v>
      </c>
      <c r="D73" s="23">
        <f>detail!Q201</f>
        <v>67039.512832719149</v>
      </c>
      <c r="E73" s="23">
        <f>detail!R201</f>
        <v>240966.09325869696</v>
      </c>
      <c r="F73" s="66">
        <f t="shared" si="17"/>
        <v>-11.184829470563457</v>
      </c>
      <c r="G73" s="68">
        <f t="shared" si="18"/>
        <v>-12.484556344846311</v>
      </c>
    </row>
    <row r="74" spans="1:7" x14ac:dyDescent="0.35">
      <c r="B74" s="18"/>
      <c r="C74" s="20"/>
      <c r="D74" s="18"/>
      <c r="E74" s="18"/>
      <c r="F74" s="16"/>
      <c r="G74" s="16"/>
    </row>
    <row r="75" spans="1:7" x14ac:dyDescent="0.35">
      <c r="A75" s="1" t="s">
        <v>101</v>
      </c>
    </row>
    <row r="76" spans="1:7" x14ac:dyDescent="0.35">
      <c r="A76" s="1" t="s">
        <v>102</v>
      </c>
    </row>
    <row r="77" spans="1:7" x14ac:dyDescent="0.35">
      <c r="A77" s="1" t="s">
        <v>103</v>
      </c>
    </row>
    <row r="78" spans="1:7" x14ac:dyDescent="0.35">
      <c r="A78" s="1" t="s">
        <v>100</v>
      </c>
    </row>
    <row r="79" spans="1:7" s="74" customFormat="1" ht="18.5" x14ac:dyDescent="0.45">
      <c r="A79" s="1" t="s">
        <v>117</v>
      </c>
    </row>
  </sheetData>
  <mergeCells count="18">
    <mergeCell ref="F44:G44"/>
    <mergeCell ref="F45:G45"/>
    <mergeCell ref="B46:C46"/>
    <mergeCell ref="D46:E46"/>
    <mergeCell ref="F46:G46"/>
    <mergeCell ref="A2:G2"/>
    <mergeCell ref="A3:G3"/>
    <mergeCell ref="A4:G4"/>
    <mergeCell ref="A6:G6"/>
    <mergeCell ref="A7:G7"/>
    <mergeCell ref="B10:C10"/>
    <mergeCell ref="D10:E10"/>
    <mergeCell ref="F10:G10"/>
    <mergeCell ref="F11:G11"/>
    <mergeCell ref="B45:C45"/>
    <mergeCell ref="D45:E45"/>
    <mergeCell ref="B44:C44"/>
    <mergeCell ref="D44:E44"/>
  </mergeCells>
  <phoneticPr fontId="2" type="noConversion"/>
  <pageMargins left="0.5" right="0.25" top="0.25" bottom="0.25" header="0" footer="0"/>
  <pageSetup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23"/>
  <sheetViews>
    <sheetView zoomScale="80" zoomScaleNormal="80" workbookViewId="0"/>
  </sheetViews>
  <sheetFormatPr defaultColWidth="15.765625" defaultRowHeight="15.5" x14ac:dyDescent="0.35"/>
  <cols>
    <col min="1" max="1" width="34.3046875" style="16" customWidth="1"/>
    <col min="2" max="2" width="16.765625" style="63" customWidth="1"/>
    <col min="3" max="3" width="16.3046875" style="63" customWidth="1"/>
    <col min="4" max="4" width="17.53515625" style="63" customWidth="1"/>
    <col min="5" max="5" width="17.69140625" style="63" customWidth="1"/>
    <col min="6" max="7" width="18.765625" style="63" customWidth="1"/>
    <col min="8" max="8" width="11.69140625" style="16" customWidth="1"/>
    <col min="9" max="9" width="9.69140625" style="16" customWidth="1"/>
    <col min="10" max="11" width="9.23046875" style="16" customWidth="1"/>
    <col min="12" max="13" width="15.765625" style="16" customWidth="1"/>
    <col min="14" max="14" width="34.3046875" style="16" customWidth="1"/>
    <col min="15" max="15" width="16.765625" style="63" customWidth="1"/>
    <col min="16" max="16" width="16.3046875" style="63" customWidth="1"/>
    <col min="17" max="17" width="17.53515625" style="63" customWidth="1"/>
    <col min="18" max="18" width="15.84375" style="63" customWidth="1"/>
    <col min="19" max="19" width="9.61328125" style="16" customWidth="1"/>
    <col min="20" max="20" width="16.921875" style="16" bestFit="1" customWidth="1"/>
    <col min="21" max="16384" width="15.765625" style="16"/>
  </cols>
  <sheetData>
    <row r="1" spans="1:20" x14ac:dyDescent="0.35">
      <c r="A1" s="25"/>
      <c r="B1" s="95" t="s">
        <v>89</v>
      </c>
      <c r="C1" s="95"/>
      <c r="D1" s="95"/>
      <c r="E1" s="95"/>
      <c r="F1" s="95"/>
      <c r="G1" s="95"/>
      <c r="H1" s="26"/>
      <c r="I1" s="27" t="s">
        <v>9</v>
      </c>
      <c r="J1" s="28"/>
      <c r="K1" s="28"/>
      <c r="N1" s="25"/>
      <c r="O1" s="95" t="s">
        <v>89</v>
      </c>
      <c r="P1" s="95"/>
      <c r="Q1" s="95"/>
      <c r="R1" s="95"/>
      <c r="S1" s="26"/>
      <c r="T1" s="27" t="s">
        <v>9</v>
      </c>
    </row>
    <row r="2" spans="1:20" x14ac:dyDescent="0.35">
      <c r="A2" s="28"/>
      <c r="B2" s="29"/>
      <c r="C2" s="29"/>
      <c r="D2" s="29"/>
      <c r="E2" s="29"/>
      <c r="F2" s="29"/>
      <c r="G2" s="29"/>
      <c r="H2" s="30"/>
      <c r="I2" s="28" t="s">
        <v>8</v>
      </c>
      <c r="J2" s="31"/>
      <c r="K2" s="31"/>
      <c r="N2" s="28"/>
      <c r="O2" s="29"/>
      <c r="P2" s="29"/>
      <c r="Q2" s="29"/>
      <c r="R2" s="29"/>
      <c r="S2" s="30"/>
      <c r="T2" s="28" t="s">
        <v>8</v>
      </c>
    </row>
    <row r="3" spans="1:20" x14ac:dyDescent="0.35">
      <c r="A3" s="32"/>
      <c r="B3" s="83"/>
      <c r="C3" s="84"/>
      <c r="D3" s="89"/>
      <c r="E3" s="89"/>
      <c r="F3" s="83"/>
      <c r="G3" s="84"/>
      <c r="H3" s="83" t="s">
        <v>110</v>
      </c>
      <c r="I3" s="90"/>
      <c r="J3" s="90"/>
      <c r="K3" s="90"/>
      <c r="N3" s="32"/>
      <c r="O3" s="83"/>
      <c r="P3" s="84"/>
      <c r="Q3" s="89"/>
      <c r="R3" s="89"/>
      <c r="S3" s="83" t="s">
        <v>120</v>
      </c>
      <c r="T3" s="90"/>
    </row>
    <row r="4" spans="1:20" x14ac:dyDescent="0.35">
      <c r="A4" s="33"/>
      <c r="B4" s="89" t="s">
        <v>111</v>
      </c>
      <c r="C4" s="89"/>
      <c r="D4" s="79" t="s">
        <v>113</v>
      </c>
      <c r="E4" s="80"/>
      <c r="F4" s="89" t="s">
        <v>112</v>
      </c>
      <c r="G4" s="89"/>
      <c r="H4" s="91" t="s">
        <v>3</v>
      </c>
      <c r="I4" s="92"/>
      <c r="J4" s="92"/>
      <c r="K4" s="92"/>
      <c r="N4" s="33"/>
      <c r="O4" s="79" t="s">
        <v>118</v>
      </c>
      <c r="P4" s="80"/>
      <c r="Q4" s="79" t="s">
        <v>119</v>
      </c>
      <c r="R4" s="80"/>
      <c r="S4" s="91" t="s">
        <v>3</v>
      </c>
      <c r="T4" s="92"/>
    </row>
    <row r="5" spans="1:20" x14ac:dyDescent="0.35">
      <c r="A5" s="34" t="s">
        <v>0</v>
      </c>
      <c r="B5" s="35"/>
      <c r="C5" s="29"/>
      <c r="D5" s="35"/>
      <c r="E5" s="36"/>
      <c r="F5" s="35"/>
      <c r="G5" s="36"/>
      <c r="H5" s="91" t="s">
        <v>109</v>
      </c>
      <c r="I5" s="92"/>
      <c r="J5" s="93" t="s">
        <v>112</v>
      </c>
      <c r="K5" s="94"/>
      <c r="N5" s="34" t="s">
        <v>0</v>
      </c>
      <c r="O5" s="77"/>
      <c r="P5" s="78"/>
      <c r="Q5" s="77"/>
      <c r="R5" s="78"/>
      <c r="S5" s="93" t="s">
        <v>121</v>
      </c>
      <c r="T5" s="94"/>
    </row>
    <row r="6" spans="1:20" x14ac:dyDescent="0.35">
      <c r="A6" s="33"/>
      <c r="B6" s="37" t="s">
        <v>1</v>
      </c>
      <c r="C6" s="38" t="s">
        <v>2</v>
      </c>
      <c r="D6" s="37" t="s">
        <v>1</v>
      </c>
      <c r="E6" s="39" t="s">
        <v>2</v>
      </c>
      <c r="F6" s="37" t="s">
        <v>1</v>
      </c>
      <c r="G6" s="39" t="s">
        <v>2</v>
      </c>
      <c r="H6" s="40" t="s">
        <v>1</v>
      </c>
      <c r="I6" s="40" t="s">
        <v>2</v>
      </c>
      <c r="J6" s="40" t="s">
        <v>1</v>
      </c>
      <c r="K6" s="40" t="s">
        <v>2</v>
      </c>
      <c r="N6" s="33"/>
      <c r="O6" s="37" t="s">
        <v>1</v>
      </c>
      <c r="P6" s="38" t="s">
        <v>2</v>
      </c>
      <c r="Q6" s="37" t="s">
        <v>1</v>
      </c>
      <c r="R6" s="39" t="s">
        <v>2</v>
      </c>
      <c r="S6" s="40" t="s">
        <v>1</v>
      </c>
      <c r="T6" s="40" t="s">
        <v>2</v>
      </c>
    </row>
    <row r="7" spans="1:20" ht="20" x14ac:dyDescent="0.4">
      <c r="A7" s="41" t="s">
        <v>91</v>
      </c>
      <c r="B7" s="42">
        <f t="shared" ref="B7:P7" si="0">B8+B11+B12+B32+B42+B45+B60+B63+B64+B78+B93+B98</f>
        <v>232320.95211050284</v>
      </c>
      <c r="C7" s="42">
        <f t="shared" si="0"/>
        <v>825978.38461433724</v>
      </c>
      <c r="D7" s="42">
        <f t="shared" si="0"/>
        <v>227071.21849121759</v>
      </c>
      <c r="E7" s="42">
        <f t="shared" si="0"/>
        <v>806225.51772840205</v>
      </c>
      <c r="F7" s="42">
        <f t="shared" si="0"/>
        <v>195006.00345880471</v>
      </c>
      <c r="G7" s="42">
        <f t="shared" si="0"/>
        <v>702293.07822273939</v>
      </c>
      <c r="H7" s="65">
        <f t="shared" ref="H7:H10" si="1">IFERROR(B7/D7*100-100,"0.00")</f>
        <v>2.311932641295229</v>
      </c>
      <c r="I7" s="65">
        <f t="shared" ref="I7:I10" si="2">IFERROR(C7/E7*100-100,"0.00")</f>
        <v>2.4500423828794453</v>
      </c>
      <c r="J7" s="65">
        <f t="shared" ref="J7:J10" si="3">IFERROR(B7/F7*100-100,"0.00")</f>
        <v>19.135281986116382</v>
      </c>
      <c r="K7" s="65">
        <f t="shared" ref="K7:K10" si="4">IFERROR(C7/G7*100-100,"0.00")</f>
        <v>17.611636826124297</v>
      </c>
      <c r="L7" s="42"/>
      <c r="M7" s="42"/>
      <c r="N7" s="41" t="s">
        <v>91</v>
      </c>
      <c r="O7" s="42">
        <f t="shared" si="0"/>
        <v>856799.20259436918</v>
      </c>
      <c r="P7" s="42">
        <f t="shared" si="0"/>
        <v>3034601.6197304614</v>
      </c>
      <c r="Q7" s="42">
        <f t="shared" ref="Q7:R7" si="5">Q8+Q11+Q12+Q32+Q42+Q45+Q60+Q63+Q64+Q78+Q93+Q98</f>
        <v>728119.73015598685</v>
      </c>
      <c r="R7" s="42">
        <f t="shared" si="5"/>
        <v>2617145.6113958228</v>
      </c>
      <c r="S7" s="65">
        <f t="shared" ref="S7:S52" si="6">IFERROR(O7/Q7*100-100,"0.00")</f>
        <v>17.672845152927664</v>
      </c>
      <c r="T7" s="65">
        <f t="shared" ref="T7:T52" si="7">IFERROR(P7/R7*100-100,"0.00")</f>
        <v>15.950813226322296</v>
      </c>
    </row>
    <row r="8" spans="1:20" ht="35.5" x14ac:dyDescent="0.4">
      <c r="A8" s="43" t="s">
        <v>14</v>
      </c>
      <c r="B8" s="44">
        <f t="shared" ref="B8:P8" si="8">SUM(B9:B10)</f>
        <v>0</v>
      </c>
      <c r="C8" s="44">
        <f t="shared" si="8"/>
        <v>0</v>
      </c>
      <c r="D8" s="44">
        <f t="shared" si="8"/>
        <v>0</v>
      </c>
      <c r="E8" s="44">
        <f t="shared" si="8"/>
        <v>0</v>
      </c>
      <c r="F8" s="44">
        <f t="shared" si="8"/>
        <v>0</v>
      </c>
      <c r="G8" s="44">
        <f t="shared" si="8"/>
        <v>0</v>
      </c>
      <c r="H8" s="65" t="str">
        <f t="shared" si="1"/>
        <v>0.00</v>
      </c>
      <c r="I8" s="65" t="str">
        <f t="shared" si="2"/>
        <v>0.00</v>
      </c>
      <c r="J8" s="65" t="str">
        <f t="shared" si="3"/>
        <v>0.00</v>
      </c>
      <c r="K8" s="65" t="str">
        <f t="shared" si="4"/>
        <v>0.00</v>
      </c>
      <c r="L8" s="44"/>
      <c r="M8" s="44"/>
      <c r="N8" s="43" t="s">
        <v>14</v>
      </c>
      <c r="O8" s="44">
        <f t="shared" si="8"/>
        <v>0</v>
      </c>
      <c r="P8" s="44">
        <f t="shared" si="8"/>
        <v>0</v>
      </c>
      <c r="Q8" s="44">
        <f t="shared" ref="Q8:R8" si="9">SUM(Q9:Q10)</f>
        <v>0</v>
      </c>
      <c r="R8" s="44">
        <f t="shared" si="9"/>
        <v>0</v>
      </c>
      <c r="S8" s="65" t="str">
        <f t="shared" si="6"/>
        <v>0.00</v>
      </c>
      <c r="T8" s="65" t="str">
        <f t="shared" si="7"/>
        <v>0.00</v>
      </c>
    </row>
    <row r="9" spans="1:20" ht="31" x14ac:dyDescent="0.35">
      <c r="A9" s="45" t="s">
        <v>15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65" t="str">
        <f t="shared" si="1"/>
        <v>0.00</v>
      </c>
      <c r="I9" s="65" t="str">
        <f t="shared" si="2"/>
        <v>0.00</v>
      </c>
      <c r="J9" s="65" t="str">
        <f t="shared" si="3"/>
        <v>0.00</v>
      </c>
      <c r="K9" s="65" t="str">
        <f t="shared" si="4"/>
        <v>0.00</v>
      </c>
      <c r="N9" s="45" t="s">
        <v>15</v>
      </c>
      <c r="O9" s="46">
        <v>0</v>
      </c>
      <c r="P9" s="46">
        <v>0</v>
      </c>
      <c r="Q9" s="46">
        <v>0</v>
      </c>
      <c r="R9" s="46">
        <v>0</v>
      </c>
      <c r="S9" s="65" t="str">
        <f t="shared" si="6"/>
        <v>0.00</v>
      </c>
      <c r="T9" s="65" t="str">
        <f t="shared" si="7"/>
        <v>0.00</v>
      </c>
    </row>
    <row r="10" spans="1:20" x14ac:dyDescent="0.35">
      <c r="A10" s="45" t="s">
        <v>16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65" t="str">
        <f t="shared" si="1"/>
        <v>0.00</v>
      </c>
      <c r="I10" s="65" t="str">
        <f t="shared" si="2"/>
        <v>0.00</v>
      </c>
      <c r="J10" s="65" t="str">
        <f t="shared" si="3"/>
        <v>0.00</v>
      </c>
      <c r="K10" s="65" t="str">
        <f t="shared" si="4"/>
        <v>0.00</v>
      </c>
      <c r="N10" s="45" t="s">
        <v>16</v>
      </c>
      <c r="O10" s="46">
        <v>0</v>
      </c>
      <c r="P10" s="46">
        <v>0</v>
      </c>
      <c r="Q10" s="46">
        <v>0</v>
      </c>
      <c r="R10" s="46">
        <v>0</v>
      </c>
      <c r="S10" s="65" t="str">
        <f t="shared" si="6"/>
        <v>0.00</v>
      </c>
      <c r="T10" s="65" t="str">
        <f t="shared" si="7"/>
        <v>0.00</v>
      </c>
    </row>
    <row r="11" spans="1:20" ht="35.5" x14ac:dyDescent="0.4">
      <c r="A11" s="43" t="s">
        <v>17</v>
      </c>
      <c r="B11" s="44">
        <v>71.721548609441996</v>
      </c>
      <c r="C11" s="44">
        <v>254.994</v>
      </c>
      <c r="D11" s="44">
        <v>181.57191332200318</v>
      </c>
      <c r="E11" s="44">
        <v>644.67840000000001</v>
      </c>
      <c r="F11" s="44">
        <v>300.31145545441655</v>
      </c>
      <c r="G11" s="44">
        <v>1081.5393000000001</v>
      </c>
      <c r="H11" s="65">
        <f t="shared" ref="H11" si="10">IFERROR(B11/D11*100-100,"0.00")</f>
        <v>-60.499645954465656</v>
      </c>
      <c r="I11" s="65">
        <f t="shared" ref="I11" si="11">IFERROR(C11/E11*100-100,"0.00")</f>
        <v>-60.446324865235127</v>
      </c>
      <c r="J11" s="65">
        <f t="shared" ref="J11" si="12">IFERROR(B11/F11*100-100,"0.00")</f>
        <v>-76.11761146409934</v>
      </c>
      <c r="K11" s="65">
        <f t="shared" ref="K11" si="13">IFERROR(C11/G11*100-100,"0.00")</f>
        <v>-76.423048149984012</v>
      </c>
      <c r="N11" s="43" t="s">
        <v>17</v>
      </c>
      <c r="O11" s="44">
        <v>455.67725926986816</v>
      </c>
      <c r="P11" s="44">
        <v>1613.9125069999998</v>
      </c>
      <c r="Q11" s="44">
        <v>1055.4738703010537</v>
      </c>
      <c r="R11" s="44">
        <v>3793.7837600000003</v>
      </c>
      <c r="S11" s="65">
        <f t="shared" si="6"/>
        <v>-56.827234468637769</v>
      </c>
      <c r="T11" s="65">
        <f t="shared" si="7"/>
        <v>-57.459027474987145</v>
      </c>
    </row>
    <row r="12" spans="1:20" ht="18" x14ac:dyDescent="0.4">
      <c r="A12" s="43" t="s">
        <v>18</v>
      </c>
      <c r="B12" s="44">
        <f t="shared" ref="B12:P12" si="14">B13+B17+B21+B25+B29+B30+B31</f>
        <v>20057.418685384728</v>
      </c>
      <c r="C12" s="44">
        <f t="shared" si="14"/>
        <v>71310.805740015436</v>
      </c>
      <c r="D12" s="44">
        <f t="shared" si="14"/>
        <v>20293.906418970968</v>
      </c>
      <c r="E12" s="44">
        <f t="shared" si="14"/>
        <v>72054.333077000803</v>
      </c>
      <c r="F12" s="44">
        <f t="shared" si="14"/>
        <v>21644.192380599601</v>
      </c>
      <c r="G12" s="44">
        <f t="shared" si="14"/>
        <v>77949.223218799991</v>
      </c>
      <c r="H12" s="65">
        <f t="shared" ref="H12:H52" si="15">IFERROR(B12/D12*100-100,"0.00")</f>
        <v>-1.165314004627362</v>
      </c>
      <c r="I12" s="65">
        <f t="shared" ref="I12:I52" si="16">IFERROR(C12/E12*100-100,"0.00")</f>
        <v>-1.0318981596718118</v>
      </c>
      <c r="J12" s="65">
        <f t="shared" ref="J12:J52" si="17">IFERROR(B12/F12*100-100,"0.00")</f>
        <v>-7.3311753440019771</v>
      </c>
      <c r="K12" s="65">
        <f t="shared" ref="K12:K52" si="18">IFERROR(C12/G12*100-100,"0.00")</f>
        <v>-8.5163356408964006</v>
      </c>
      <c r="L12" s="44"/>
      <c r="M12" s="44"/>
      <c r="N12" s="43" t="s">
        <v>18</v>
      </c>
      <c r="O12" s="44">
        <f t="shared" si="14"/>
        <v>77127.512932636688</v>
      </c>
      <c r="P12" s="44">
        <f t="shared" si="14"/>
        <v>273169.3434849836</v>
      </c>
      <c r="Q12" s="44">
        <f t="shared" ref="Q12:R12" si="19">Q13+Q17+Q21+Q25+Q29+Q30+Q31</f>
        <v>78604.116844951001</v>
      </c>
      <c r="R12" s="44">
        <f t="shared" si="19"/>
        <v>282533.77970452234</v>
      </c>
      <c r="S12" s="65">
        <f t="shared" si="6"/>
        <v>-1.8785325394940315</v>
      </c>
      <c r="T12" s="65">
        <f t="shared" si="7"/>
        <v>-3.3144483570538625</v>
      </c>
    </row>
    <row r="13" spans="1:20" x14ac:dyDescent="0.35">
      <c r="A13" s="47" t="s">
        <v>19</v>
      </c>
      <c r="B13" s="48">
        <f t="shared" ref="B13:P13" si="20">SUM(B14:B16)</f>
        <v>2179.579576257147</v>
      </c>
      <c r="C13" s="48">
        <f t="shared" si="20"/>
        <v>7749.1315405722798</v>
      </c>
      <c r="D13" s="48">
        <f t="shared" si="20"/>
        <v>2729.6539381758848</v>
      </c>
      <c r="E13" s="48">
        <f t="shared" si="20"/>
        <v>9691.7463787262932</v>
      </c>
      <c r="F13" s="48">
        <f t="shared" si="20"/>
        <v>3082.711990198924</v>
      </c>
      <c r="G13" s="48">
        <f t="shared" si="20"/>
        <v>11102.05457509569</v>
      </c>
      <c r="H13" s="65">
        <f t="shared" si="15"/>
        <v>-20.151798520157087</v>
      </c>
      <c r="I13" s="65">
        <f t="shared" si="16"/>
        <v>-20.044012319782922</v>
      </c>
      <c r="J13" s="65">
        <f t="shared" si="17"/>
        <v>-29.296684763713486</v>
      </c>
      <c r="K13" s="65">
        <f t="shared" si="18"/>
        <v>-30.200923728520863</v>
      </c>
      <c r="L13" s="48"/>
      <c r="M13" s="48"/>
      <c r="N13" s="47" t="s">
        <v>19</v>
      </c>
      <c r="O13" s="48">
        <f t="shared" si="20"/>
        <v>9706.2067551475047</v>
      </c>
      <c r="P13" s="48">
        <f t="shared" si="20"/>
        <v>34377.33211168016</v>
      </c>
      <c r="Q13" s="48">
        <f t="shared" ref="Q13:R13" si="21">SUM(Q14:Q16)</f>
        <v>12543.891707865814</v>
      </c>
      <c r="R13" s="48">
        <f t="shared" si="21"/>
        <v>45087.627451095694</v>
      </c>
      <c r="S13" s="65">
        <f t="shared" si="6"/>
        <v>-22.622046002987261</v>
      </c>
      <c r="T13" s="65">
        <f t="shared" si="7"/>
        <v>-23.754399920537978</v>
      </c>
    </row>
    <row r="14" spans="1:20" x14ac:dyDescent="0.35">
      <c r="A14" s="49" t="s">
        <v>20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65" t="str">
        <f t="shared" si="15"/>
        <v>0.00</v>
      </c>
      <c r="I14" s="65" t="str">
        <f t="shared" si="16"/>
        <v>0.00</v>
      </c>
      <c r="J14" s="65" t="str">
        <f t="shared" si="17"/>
        <v>0.00</v>
      </c>
      <c r="K14" s="65" t="str">
        <f t="shared" si="18"/>
        <v>0.00</v>
      </c>
      <c r="N14" s="49" t="s">
        <v>20</v>
      </c>
      <c r="O14" s="50">
        <v>0</v>
      </c>
      <c r="P14" s="50">
        <v>0</v>
      </c>
      <c r="Q14" s="50">
        <v>0</v>
      </c>
      <c r="R14" s="50">
        <v>0</v>
      </c>
      <c r="S14" s="65" t="str">
        <f t="shared" si="6"/>
        <v>0.00</v>
      </c>
      <c r="T14" s="65" t="str">
        <f t="shared" si="7"/>
        <v>0.00</v>
      </c>
    </row>
    <row r="15" spans="1:20" x14ac:dyDescent="0.35">
      <c r="A15" s="49" t="s">
        <v>21</v>
      </c>
      <c r="B15" s="50">
        <v>1715.7240171777107</v>
      </c>
      <c r="C15" s="50">
        <v>6099.9704903000002</v>
      </c>
      <c r="D15" s="50">
        <v>2248.1333866840478</v>
      </c>
      <c r="E15" s="50">
        <v>7982.0882437020728</v>
      </c>
      <c r="F15" s="50">
        <v>2858.3761018687437</v>
      </c>
      <c r="G15" s="50">
        <v>10294.133081517071</v>
      </c>
      <c r="H15" s="65">
        <f t="shared" si="15"/>
        <v>-23.682285609023864</v>
      </c>
      <c r="I15" s="65">
        <f t="shared" si="16"/>
        <v>-23.579265173960934</v>
      </c>
      <c r="J15" s="65">
        <f t="shared" si="17"/>
        <v>-39.975568083709909</v>
      </c>
      <c r="K15" s="65">
        <f t="shared" si="18"/>
        <v>-40.74323265499271</v>
      </c>
      <c r="N15" s="49" t="s">
        <v>21</v>
      </c>
      <c r="O15" s="50">
        <v>7801.2740819425053</v>
      </c>
      <c r="P15" s="50">
        <v>27630.463349335958</v>
      </c>
      <c r="Q15" s="50">
        <v>11442.448706615414</v>
      </c>
      <c r="R15" s="50">
        <v>41128.612748517073</v>
      </c>
      <c r="S15" s="65">
        <f t="shared" si="6"/>
        <v>-31.821638165332359</v>
      </c>
      <c r="T15" s="65">
        <f t="shared" si="7"/>
        <v>-32.819364664002194</v>
      </c>
    </row>
    <row r="16" spans="1:20" x14ac:dyDescent="0.35">
      <c r="A16" s="49" t="s">
        <v>22</v>
      </c>
      <c r="B16" s="72">
        <v>463.85555907943615</v>
      </c>
      <c r="C16" s="50">
        <v>1649.1610502722799</v>
      </c>
      <c r="D16" s="50">
        <v>481.5205514918373</v>
      </c>
      <c r="E16" s="50">
        <v>1709.65813502422</v>
      </c>
      <c r="F16" s="50">
        <v>224.33588833018013</v>
      </c>
      <c r="G16" s="50">
        <v>807.92149357861933</v>
      </c>
      <c r="H16" s="65">
        <f t="shared" si="15"/>
        <v>-3.6685853506505168</v>
      </c>
      <c r="I16" s="65">
        <f t="shared" si="16"/>
        <v>-3.5385486438833027</v>
      </c>
      <c r="J16" s="65">
        <f t="shared" si="17"/>
        <v>106.76832518064532</v>
      </c>
      <c r="K16" s="65">
        <f t="shared" si="18"/>
        <v>104.12392334897066</v>
      </c>
      <c r="N16" s="49" t="s">
        <v>22</v>
      </c>
      <c r="O16" s="72">
        <v>1904.9326732050001</v>
      </c>
      <c r="P16" s="50">
        <v>6746.868762344202</v>
      </c>
      <c r="Q16" s="50">
        <v>1101.4430012504004</v>
      </c>
      <c r="R16" s="50">
        <v>3959.0147025786191</v>
      </c>
      <c r="S16" s="65">
        <f t="shared" si="6"/>
        <v>72.948819960946452</v>
      </c>
      <c r="T16" s="65">
        <f t="shared" si="7"/>
        <v>70.417875890932521</v>
      </c>
    </row>
    <row r="17" spans="1:20" x14ac:dyDescent="0.35">
      <c r="A17" s="47" t="s">
        <v>23</v>
      </c>
      <c r="B17" s="48">
        <f t="shared" ref="B17:R17" si="22">SUM(B18:B20)</f>
        <v>16551.787769098781</v>
      </c>
      <c r="C17" s="48">
        <f t="shared" si="22"/>
        <v>58847.119899443169</v>
      </c>
      <c r="D17" s="48">
        <f t="shared" si="22"/>
        <v>16307.596201921049</v>
      </c>
      <c r="E17" s="48">
        <f t="shared" si="22"/>
        <v>57900.777906417192</v>
      </c>
      <c r="F17" s="48">
        <f t="shared" si="22"/>
        <v>17509.199939280112</v>
      </c>
      <c r="G17" s="48">
        <f t="shared" si="22"/>
        <v>63057.49415131264</v>
      </c>
      <c r="H17" s="65">
        <f t="shared" si="15"/>
        <v>1.4974099441398039</v>
      </c>
      <c r="I17" s="65">
        <f t="shared" si="16"/>
        <v>1.6344201705813362</v>
      </c>
      <c r="J17" s="65">
        <f t="shared" si="17"/>
        <v>-5.4680520726333839</v>
      </c>
      <c r="K17" s="65">
        <f t="shared" si="18"/>
        <v>-6.6770402289793935</v>
      </c>
      <c r="L17" s="48"/>
      <c r="M17" s="48"/>
      <c r="N17" s="47" t="s">
        <v>23</v>
      </c>
      <c r="O17" s="48">
        <f t="shared" si="22"/>
        <v>62826.07542200751</v>
      </c>
      <c r="P17" s="48">
        <f t="shared" si="22"/>
        <v>222516.67562206139</v>
      </c>
      <c r="Q17" s="48">
        <f t="shared" si="22"/>
        <v>61244.820077109165</v>
      </c>
      <c r="R17" s="48">
        <f t="shared" si="22"/>
        <v>220137.71286103502</v>
      </c>
      <c r="S17" s="65">
        <f t="shared" si="6"/>
        <v>2.5818597277410475</v>
      </c>
      <c r="T17" s="65">
        <f t="shared" si="7"/>
        <v>1.080670245051607</v>
      </c>
    </row>
    <row r="18" spans="1:20" x14ac:dyDescent="0.35">
      <c r="A18" s="49" t="s">
        <v>20</v>
      </c>
      <c r="B18" s="50">
        <v>7089.8133374417775</v>
      </c>
      <c r="C18" s="50">
        <v>25206.648451113168</v>
      </c>
      <c r="D18" s="50">
        <v>7010.542556983668</v>
      </c>
      <c r="E18" s="50">
        <v>24891.214043402681</v>
      </c>
      <c r="F18" s="50">
        <v>9288.3576785845289</v>
      </c>
      <c r="G18" s="50">
        <v>33451.017866252361</v>
      </c>
      <c r="H18" s="65">
        <f>IFERROR(B18/D18*100-100,"0.00")</f>
        <v>1.1307367413260039</v>
      </c>
      <c r="I18" s="65">
        <f t="shared" si="16"/>
        <v>1.2672519996833671</v>
      </c>
      <c r="J18" s="65">
        <f t="shared" si="17"/>
        <v>-23.669893184795953</v>
      </c>
      <c r="K18" s="65">
        <f t="shared" si="18"/>
        <v>-24.646094322459078</v>
      </c>
      <c r="N18" s="49" t="s">
        <v>20</v>
      </c>
      <c r="O18" s="50">
        <v>29297.40475070725</v>
      </c>
      <c r="P18" s="50">
        <v>103765.21318085949</v>
      </c>
      <c r="Q18" s="50">
        <v>34156.429762993241</v>
      </c>
      <c r="R18" s="50">
        <v>122771.49835785475</v>
      </c>
      <c r="S18" s="65">
        <f t="shared" si="6"/>
        <v>-14.225798908147297</v>
      </c>
      <c r="T18" s="65">
        <f t="shared" si="7"/>
        <v>-15.481024041586338</v>
      </c>
    </row>
    <row r="19" spans="1:20" x14ac:dyDescent="0.35">
      <c r="A19" s="49" t="s">
        <v>21</v>
      </c>
      <c r="B19" s="50">
        <v>512.89995011680855</v>
      </c>
      <c r="C19" s="50">
        <v>1823.5301999999999</v>
      </c>
      <c r="D19" s="50">
        <v>493.72131711772971</v>
      </c>
      <c r="E19" s="50">
        <v>1752.9774453656071</v>
      </c>
      <c r="F19" s="50">
        <v>837.21797462912332</v>
      </c>
      <c r="G19" s="50">
        <v>3015.1501908499154</v>
      </c>
      <c r="H19" s="65">
        <f t="shared" si="15"/>
        <v>3.8845057594516703</v>
      </c>
      <c r="I19" s="65">
        <f t="shared" si="16"/>
        <v>4.0247383000229178</v>
      </c>
      <c r="J19" s="65">
        <f t="shared" si="17"/>
        <v>-38.737584994634574</v>
      </c>
      <c r="K19" s="65">
        <f t="shared" si="18"/>
        <v>-39.521082381439179</v>
      </c>
      <c r="N19" s="49" t="s">
        <v>21</v>
      </c>
      <c r="O19" s="50">
        <v>2422.3018983688758</v>
      </c>
      <c r="P19" s="50">
        <v>8579.2811688065758</v>
      </c>
      <c r="Q19" s="50">
        <v>3233.6575458744742</v>
      </c>
      <c r="R19" s="50">
        <v>11623.023390849916</v>
      </c>
      <c r="S19" s="65">
        <f t="shared" si="6"/>
        <v>-25.090957715690465</v>
      </c>
      <c r="T19" s="65">
        <f t="shared" si="7"/>
        <v>-26.187181421655652</v>
      </c>
    </row>
    <row r="20" spans="1:20" x14ac:dyDescent="0.35">
      <c r="A20" s="49" t="s">
        <v>22</v>
      </c>
      <c r="B20" s="50">
        <v>8949.074481540194</v>
      </c>
      <c r="C20" s="50">
        <v>31816.94124833</v>
      </c>
      <c r="D20" s="50">
        <v>8803.3323278196513</v>
      </c>
      <c r="E20" s="50">
        <v>31256.586417648901</v>
      </c>
      <c r="F20" s="50">
        <v>7383.6242860664597</v>
      </c>
      <c r="G20" s="50">
        <v>26591.326094210362</v>
      </c>
      <c r="H20" s="65">
        <f t="shared" si="15"/>
        <v>1.6555339307136876</v>
      </c>
      <c r="I20" s="65">
        <f t="shared" si="16"/>
        <v>1.79275760696855</v>
      </c>
      <c r="J20" s="65">
        <f t="shared" si="17"/>
        <v>21.201650230603903</v>
      </c>
      <c r="K20" s="65">
        <f t="shared" si="18"/>
        <v>19.651577870189001</v>
      </c>
      <c r="N20" s="49" t="s">
        <v>22</v>
      </c>
      <c r="O20" s="50">
        <v>31106.368772931386</v>
      </c>
      <c r="P20" s="50">
        <v>110172.18127239533</v>
      </c>
      <c r="Q20" s="50">
        <v>23854.732768241443</v>
      </c>
      <c r="R20" s="50">
        <v>85743.191112330373</v>
      </c>
      <c r="S20" s="65">
        <f t="shared" si="6"/>
        <v>30.399150035100263</v>
      </c>
      <c r="T20" s="65">
        <f t="shared" si="7"/>
        <v>28.490880550574616</v>
      </c>
    </row>
    <row r="21" spans="1:20" x14ac:dyDescent="0.35">
      <c r="A21" s="47" t="s">
        <v>24</v>
      </c>
      <c r="B21" s="48">
        <f t="shared" ref="B21:R21" si="23">SUM(B22:B24)</f>
        <v>1043.458442257343</v>
      </c>
      <c r="C21" s="48">
        <f t="shared" si="23"/>
        <v>3709.8423999999995</v>
      </c>
      <c r="D21" s="48">
        <f t="shared" si="23"/>
        <v>889.37169057558037</v>
      </c>
      <c r="E21" s="48">
        <f t="shared" si="23"/>
        <v>3157.750050630103</v>
      </c>
      <c r="F21" s="48">
        <f t="shared" si="23"/>
        <v>871.45129275051897</v>
      </c>
      <c r="G21" s="48">
        <f t="shared" si="23"/>
        <v>3138.4377919228336</v>
      </c>
      <c r="H21" s="65">
        <f t="shared" si="15"/>
        <v>17.325349267868134</v>
      </c>
      <c r="I21" s="65">
        <f t="shared" si="16"/>
        <v>17.483725453815808</v>
      </c>
      <c r="J21" s="65">
        <f t="shared" si="17"/>
        <v>19.7380107112959</v>
      </c>
      <c r="K21" s="65">
        <f t="shared" si="18"/>
        <v>18.206657132021164</v>
      </c>
      <c r="L21" s="48"/>
      <c r="M21" s="48"/>
      <c r="N21" s="47" t="s">
        <v>24</v>
      </c>
      <c r="O21" s="48">
        <f t="shared" si="23"/>
        <v>3497.9325548380662</v>
      </c>
      <c r="P21" s="48">
        <f t="shared" si="23"/>
        <v>12388.93752991136</v>
      </c>
      <c r="Q21" s="48">
        <f t="shared" si="23"/>
        <v>3151.9774072194377</v>
      </c>
      <c r="R21" s="48">
        <f t="shared" si="23"/>
        <v>11329.433191922832</v>
      </c>
      <c r="S21" s="65">
        <f t="shared" si="6"/>
        <v>10.975813050760962</v>
      </c>
      <c r="T21" s="65">
        <f t="shared" si="7"/>
        <v>9.351785919386387</v>
      </c>
    </row>
    <row r="22" spans="1:20" x14ac:dyDescent="0.35">
      <c r="A22" s="49" t="s">
        <v>25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65" t="str">
        <f t="shared" si="15"/>
        <v>0.00</v>
      </c>
      <c r="I22" s="65" t="str">
        <f t="shared" si="16"/>
        <v>0.00</v>
      </c>
      <c r="J22" s="65" t="str">
        <f t="shared" si="17"/>
        <v>0.00</v>
      </c>
      <c r="K22" s="65" t="str">
        <f t="shared" si="18"/>
        <v>0.00</v>
      </c>
      <c r="N22" s="49" t="s">
        <v>25</v>
      </c>
      <c r="O22" s="50">
        <v>0</v>
      </c>
      <c r="P22" s="50">
        <v>0</v>
      </c>
      <c r="Q22" s="50">
        <v>0</v>
      </c>
      <c r="R22" s="50">
        <v>0</v>
      </c>
      <c r="S22" s="65" t="str">
        <f t="shared" si="6"/>
        <v>0.00</v>
      </c>
      <c r="T22" s="65" t="str">
        <f t="shared" si="7"/>
        <v>0.00</v>
      </c>
    </row>
    <row r="23" spans="1:20" x14ac:dyDescent="0.35">
      <c r="A23" s="49" t="s">
        <v>26</v>
      </c>
      <c r="B23" s="50">
        <v>132.08975895419829</v>
      </c>
      <c r="C23" s="50">
        <v>469.62309999999997</v>
      </c>
      <c r="D23" s="50">
        <v>83.464383590633247</v>
      </c>
      <c r="E23" s="50">
        <v>296.34365957675459</v>
      </c>
      <c r="F23" s="50">
        <v>125.24757648211104</v>
      </c>
      <c r="G23" s="50">
        <v>451.06563114679449</v>
      </c>
      <c r="H23" s="65">
        <f t="shared" si="15"/>
        <v>58.258832416539889</v>
      </c>
      <c r="I23" s="65">
        <f t="shared" si="16"/>
        <v>58.472464256777897</v>
      </c>
      <c r="J23" s="65">
        <f t="shared" si="17"/>
        <v>5.462926041578541</v>
      </c>
      <c r="K23" s="65">
        <f t="shared" si="18"/>
        <v>4.1141394005180132</v>
      </c>
      <c r="N23" s="49" t="s">
        <v>26</v>
      </c>
      <c r="O23" s="50">
        <v>416.54486350314437</v>
      </c>
      <c r="P23" s="50">
        <v>1475.3138350847398</v>
      </c>
      <c r="Q23" s="50">
        <v>578.67920844488322</v>
      </c>
      <c r="R23" s="50">
        <v>2079.9982311467948</v>
      </c>
      <c r="S23" s="65">
        <f t="shared" si="6"/>
        <v>-28.018000746467365</v>
      </c>
      <c r="T23" s="65">
        <f t="shared" si="7"/>
        <v>-29.071389917897463</v>
      </c>
    </row>
    <row r="24" spans="1:20" x14ac:dyDescent="0.35">
      <c r="A24" s="49" t="s">
        <v>27</v>
      </c>
      <c r="B24" s="50">
        <v>911.36868330314473</v>
      </c>
      <c r="C24" s="50">
        <v>3240.2192999999997</v>
      </c>
      <c r="D24" s="50">
        <v>805.90730698494713</v>
      </c>
      <c r="E24" s="50">
        <v>2861.4063910533487</v>
      </c>
      <c r="F24" s="50">
        <v>746.2037162684079</v>
      </c>
      <c r="G24" s="50">
        <v>2687.372160776039</v>
      </c>
      <c r="H24" s="65">
        <f t="shared" si="15"/>
        <v>13.086042948630009</v>
      </c>
      <c r="I24" s="65">
        <f t="shared" si="16"/>
        <v>13.238696542059557</v>
      </c>
      <c r="J24" s="65">
        <f t="shared" si="17"/>
        <v>22.134031690526641</v>
      </c>
      <c r="K24" s="65">
        <f t="shared" si="18"/>
        <v>20.572034915488359</v>
      </c>
      <c r="N24" s="49" t="s">
        <v>27</v>
      </c>
      <c r="O24" s="50">
        <v>3081.3876913349218</v>
      </c>
      <c r="P24" s="50">
        <v>10913.62369482662</v>
      </c>
      <c r="Q24" s="50">
        <v>2573.2981987745547</v>
      </c>
      <c r="R24" s="50">
        <v>9249.4349607760378</v>
      </c>
      <c r="S24" s="65">
        <f t="shared" si="6"/>
        <v>19.744679913207392</v>
      </c>
      <c r="T24" s="65">
        <f t="shared" si="7"/>
        <v>17.992328624482326</v>
      </c>
    </row>
    <row r="25" spans="1:20" x14ac:dyDescent="0.35">
      <c r="A25" s="47" t="s">
        <v>28</v>
      </c>
      <c r="B25" s="48">
        <f t="shared" ref="B25:R25" si="24">SUM(B26:B28)</f>
        <v>0</v>
      </c>
      <c r="C25" s="48">
        <f t="shared" si="24"/>
        <v>0</v>
      </c>
      <c r="D25" s="48">
        <f t="shared" si="24"/>
        <v>0</v>
      </c>
      <c r="E25" s="48">
        <f t="shared" si="24"/>
        <v>0</v>
      </c>
      <c r="F25" s="48">
        <f t="shared" si="24"/>
        <v>0</v>
      </c>
      <c r="G25" s="48">
        <f t="shared" si="24"/>
        <v>0</v>
      </c>
      <c r="H25" s="65" t="str">
        <f t="shared" si="15"/>
        <v>0.00</v>
      </c>
      <c r="I25" s="65" t="str">
        <f t="shared" si="16"/>
        <v>0.00</v>
      </c>
      <c r="J25" s="65" t="str">
        <f t="shared" si="17"/>
        <v>0.00</v>
      </c>
      <c r="K25" s="65" t="str">
        <f t="shared" si="18"/>
        <v>0.00</v>
      </c>
      <c r="L25" s="48"/>
      <c r="M25" s="48"/>
      <c r="N25" s="47" t="s">
        <v>28</v>
      </c>
      <c r="O25" s="48">
        <f t="shared" si="24"/>
        <v>0</v>
      </c>
      <c r="P25" s="48">
        <f t="shared" si="24"/>
        <v>0</v>
      </c>
      <c r="Q25" s="48">
        <f t="shared" si="24"/>
        <v>0</v>
      </c>
      <c r="R25" s="48">
        <f t="shared" si="24"/>
        <v>0</v>
      </c>
      <c r="S25" s="65" t="str">
        <f t="shared" si="6"/>
        <v>0.00</v>
      </c>
      <c r="T25" s="65" t="str">
        <f t="shared" si="7"/>
        <v>0.00</v>
      </c>
    </row>
    <row r="26" spans="1:20" x14ac:dyDescent="0.35">
      <c r="A26" s="49" t="s">
        <v>29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65" t="str">
        <f t="shared" si="15"/>
        <v>0.00</v>
      </c>
      <c r="I26" s="65" t="str">
        <f t="shared" si="16"/>
        <v>0.00</v>
      </c>
      <c r="J26" s="65" t="str">
        <f t="shared" si="17"/>
        <v>0.00</v>
      </c>
      <c r="K26" s="65" t="str">
        <f t="shared" si="18"/>
        <v>0.00</v>
      </c>
      <c r="N26" s="49" t="s">
        <v>29</v>
      </c>
      <c r="O26" s="50">
        <v>0</v>
      </c>
      <c r="P26" s="50">
        <v>0</v>
      </c>
      <c r="Q26" s="50">
        <v>0</v>
      </c>
      <c r="R26" s="50">
        <v>0</v>
      </c>
      <c r="S26" s="65" t="str">
        <f t="shared" si="6"/>
        <v>0.00</v>
      </c>
      <c r="T26" s="65" t="str">
        <f t="shared" si="7"/>
        <v>0.00</v>
      </c>
    </row>
    <row r="27" spans="1:20" x14ac:dyDescent="0.35">
      <c r="A27" s="49" t="s">
        <v>30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65" t="str">
        <f t="shared" si="15"/>
        <v>0.00</v>
      </c>
      <c r="I27" s="65" t="str">
        <f t="shared" si="16"/>
        <v>0.00</v>
      </c>
      <c r="J27" s="65" t="str">
        <f t="shared" si="17"/>
        <v>0.00</v>
      </c>
      <c r="K27" s="65" t="str">
        <f t="shared" si="18"/>
        <v>0.00</v>
      </c>
      <c r="N27" s="49" t="s">
        <v>30</v>
      </c>
      <c r="O27" s="50">
        <v>0</v>
      </c>
      <c r="P27" s="50">
        <v>0</v>
      </c>
      <c r="Q27" s="50">
        <v>0</v>
      </c>
      <c r="R27" s="50">
        <v>0</v>
      </c>
      <c r="S27" s="65" t="str">
        <f t="shared" si="6"/>
        <v>0.00</v>
      </c>
      <c r="T27" s="65" t="str">
        <f t="shared" si="7"/>
        <v>0.00</v>
      </c>
    </row>
    <row r="28" spans="1:20" x14ac:dyDescent="0.35">
      <c r="A28" s="49" t="s">
        <v>31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65" t="str">
        <f t="shared" si="15"/>
        <v>0.00</v>
      </c>
      <c r="I28" s="65" t="str">
        <f t="shared" si="16"/>
        <v>0.00</v>
      </c>
      <c r="J28" s="65" t="str">
        <f t="shared" si="17"/>
        <v>0.00</v>
      </c>
      <c r="K28" s="65" t="str">
        <f t="shared" si="18"/>
        <v>0.00</v>
      </c>
      <c r="N28" s="49" t="s">
        <v>31</v>
      </c>
      <c r="O28" s="50">
        <v>0</v>
      </c>
      <c r="P28" s="50">
        <v>0</v>
      </c>
      <c r="Q28" s="50">
        <v>0</v>
      </c>
      <c r="R28" s="50">
        <v>0</v>
      </c>
      <c r="S28" s="65" t="str">
        <f t="shared" si="6"/>
        <v>0.00</v>
      </c>
      <c r="T28" s="65" t="str">
        <f t="shared" si="7"/>
        <v>0.00</v>
      </c>
    </row>
    <row r="29" spans="1:20" x14ac:dyDescent="0.35">
      <c r="A29" s="47" t="s">
        <v>32</v>
      </c>
      <c r="B29" s="48">
        <v>282.59289777145671</v>
      </c>
      <c r="C29" s="48">
        <v>1004.7119</v>
      </c>
      <c r="D29" s="48">
        <v>367.2845882984555</v>
      </c>
      <c r="E29" s="48">
        <v>1304.0587412272071</v>
      </c>
      <c r="F29" s="48">
        <v>180.82915837004404</v>
      </c>
      <c r="G29" s="48">
        <v>651.23670046883115</v>
      </c>
      <c r="H29" s="65">
        <f t="shared" si="15"/>
        <v>-23.05887402446038</v>
      </c>
      <c r="I29" s="65">
        <f t="shared" si="16"/>
        <v>-22.955012053023125</v>
      </c>
      <c r="J29" s="65">
        <f t="shared" si="17"/>
        <v>56.276178199738126</v>
      </c>
      <c r="K29" s="65">
        <f t="shared" si="18"/>
        <v>54.277530623918921</v>
      </c>
      <c r="N29" s="47" t="s">
        <v>32</v>
      </c>
      <c r="O29" s="48">
        <v>1097.2982006435882</v>
      </c>
      <c r="P29" s="48">
        <v>3886.3982213307399</v>
      </c>
      <c r="Q29" s="48">
        <v>1663.4276527565803</v>
      </c>
      <c r="R29" s="48">
        <v>5979.0062004688316</v>
      </c>
      <c r="S29" s="65">
        <f t="shared" si="6"/>
        <v>-34.03390890940284</v>
      </c>
      <c r="T29" s="65">
        <f t="shared" si="7"/>
        <v>-34.999260896802625</v>
      </c>
    </row>
    <row r="30" spans="1:20" x14ac:dyDescent="0.35">
      <c r="A30" s="47" t="s">
        <v>33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65" t="str">
        <f t="shared" si="15"/>
        <v>0.00</v>
      </c>
      <c r="I30" s="65" t="str">
        <f t="shared" si="16"/>
        <v>0.00</v>
      </c>
      <c r="J30" s="65" t="str">
        <f t="shared" si="17"/>
        <v>0.00</v>
      </c>
      <c r="K30" s="65" t="str">
        <f t="shared" si="18"/>
        <v>0.00</v>
      </c>
      <c r="N30" s="47" t="s">
        <v>33</v>
      </c>
      <c r="O30" s="48">
        <v>0</v>
      </c>
      <c r="P30" s="48">
        <v>0</v>
      </c>
      <c r="Q30" s="48">
        <v>0</v>
      </c>
      <c r="R30" s="48">
        <v>0</v>
      </c>
      <c r="S30" s="65" t="str">
        <f t="shared" si="6"/>
        <v>0.00</v>
      </c>
      <c r="T30" s="65" t="str">
        <f t="shared" si="7"/>
        <v>0.00</v>
      </c>
    </row>
    <row r="31" spans="1:20" ht="31" x14ac:dyDescent="0.35">
      <c r="A31" s="47" t="s">
        <v>34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65" t="str">
        <f t="shared" si="15"/>
        <v>0.00</v>
      </c>
      <c r="I31" s="65" t="str">
        <f t="shared" si="16"/>
        <v>0.00</v>
      </c>
      <c r="J31" s="65" t="str">
        <f t="shared" si="17"/>
        <v>0.00</v>
      </c>
      <c r="K31" s="65" t="str">
        <f t="shared" si="18"/>
        <v>0.00</v>
      </c>
      <c r="N31" s="47" t="s">
        <v>34</v>
      </c>
      <c r="O31" s="48">
        <v>0</v>
      </c>
      <c r="P31" s="48">
        <v>0</v>
      </c>
      <c r="Q31" s="48">
        <v>0</v>
      </c>
      <c r="R31" s="48">
        <v>0</v>
      </c>
      <c r="S31" s="65" t="str">
        <f t="shared" si="6"/>
        <v>0.00</v>
      </c>
      <c r="T31" s="65" t="str">
        <f t="shared" si="7"/>
        <v>0.00</v>
      </c>
    </row>
    <row r="32" spans="1:20" ht="18" x14ac:dyDescent="0.4">
      <c r="A32" s="43" t="s">
        <v>35</v>
      </c>
      <c r="B32" s="44">
        <f t="shared" ref="B32:P32" si="25">B33+B36</f>
        <v>24171.898187081053</v>
      </c>
      <c r="C32" s="44">
        <f t="shared" si="25"/>
        <v>85939.151145226511</v>
      </c>
      <c r="D32" s="44">
        <f t="shared" si="25"/>
        <v>18576.608628542916</v>
      </c>
      <c r="E32" s="44">
        <f t="shared" si="25"/>
        <v>65956.998023349981</v>
      </c>
      <c r="F32" s="44">
        <f t="shared" si="25"/>
        <v>17710.808841527763</v>
      </c>
      <c r="G32" s="44">
        <f t="shared" si="25"/>
        <v>63783.566856999998</v>
      </c>
      <c r="H32" s="65">
        <f t="shared" si="15"/>
        <v>30.120080959992805</v>
      </c>
      <c r="I32" s="65">
        <f t="shared" si="16"/>
        <v>30.295728612151947</v>
      </c>
      <c r="J32" s="65">
        <f t="shared" si="17"/>
        <v>36.481051788010518</v>
      </c>
      <c r="K32" s="65">
        <f t="shared" si="18"/>
        <v>34.73556807805744</v>
      </c>
      <c r="L32" s="44"/>
      <c r="M32" s="44"/>
      <c r="N32" s="43" t="s">
        <v>35</v>
      </c>
      <c r="O32" s="44">
        <f t="shared" si="25"/>
        <v>68155.324206514153</v>
      </c>
      <c r="P32" s="44">
        <f t="shared" si="25"/>
        <v>241391.74803627646</v>
      </c>
      <c r="Q32" s="44">
        <f t="shared" ref="Q32:R32" si="26">Q33+Q36</f>
        <v>62817.126905048288</v>
      </c>
      <c r="R32" s="44">
        <f t="shared" si="26"/>
        <v>225789.19536326997</v>
      </c>
      <c r="S32" s="65">
        <f t="shared" si="6"/>
        <v>8.4979965886291779</v>
      </c>
      <c r="T32" s="65">
        <f t="shared" si="7"/>
        <v>6.9102299815116055</v>
      </c>
    </row>
    <row r="33" spans="1:20" x14ac:dyDescent="0.35">
      <c r="A33" s="47" t="s">
        <v>36</v>
      </c>
      <c r="B33" s="48">
        <f t="shared" ref="B33:P33" si="27">SUM(B34:B35)</f>
        <v>284.48601582811051</v>
      </c>
      <c r="C33" s="48">
        <f t="shared" si="27"/>
        <v>1011.442565401093</v>
      </c>
      <c r="D33" s="48">
        <f t="shared" si="27"/>
        <v>373.8283778691349</v>
      </c>
      <c r="E33" s="48">
        <f t="shared" si="27"/>
        <v>1327.2927299712749</v>
      </c>
      <c r="F33" s="48">
        <f t="shared" si="27"/>
        <v>284.91048782171271</v>
      </c>
      <c r="G33" s="48">
        <f t="shared" si="27"/>
        <v>1026.0743769999999</v>
      </c>
      <c r="H33" s="65">
        <f t="shared" si="15"/>
        <v>-23.899299071484677</v>
      </c>
      <c r="I33" s="65">
        <f t="shared" si="16"/>
        <v>-23.796571580484539</v>
      </c>
      <c r="J33" s="65">
        <f t="shared" si="17"/>
        <v>-0.14898433428950852</v>
      </c>
      <c r="K33" s="65">
        <f t="shared" si="18"/>
        <v>-1.4259991212027785</v>
      </c>
      <c r="L33" s="48"/>
      <c r="M33" s="48"/>
      <c r="N33" s="47" t="s">
        <v>36</v>
      </c>
      <c r="O33" s="48">
        <f t="shared" si="27"/>
        <v>1023.1796917932868</v>
      </c>
      <c r="P33" s="48">
        <f t="shared" si="27"/>
        <v>3623.8861341018101</v>
      </c>
      <c r="Q33" s="48">
        <f t="shared" ref="Q33:R33" si="28">SUM(Q34:Q35)</f>
        <v>1053.1952845596456</v>
      </c>
      <c r="R33" s="48">
        <f t="shared" si="28"/>
        <v>3785.5936362795005</v>
      </c>
      <c r="S33" s="65">
        <f t="shared" si="6"/>
        <v>-2.8499551039016211</v>
      </c>
      <c r="T33" s="65">
        <f t="shared" si="7"/>
        <v>-4.2716550616515008</v>
      </c>
    </row>
    <row r="34" spans="1:20" ht="46.5" x14ac:dyDescent="0.35">
      <c r="A34" s="49" t="s">
        <v>92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65" t="str">
        <f t="shared" si="15"/>
        <v>0.00</v>
      </c>
      <c r="I34" s="65" t="str">
        <f t="shared" si="16"/>
        <v>0.00</v>
      </c>
      <c r="J34" s="65" t="str">
        <f t="shared" si="17"/>
        <v>0.00</v>
      </c>
      <c r="K34" s="65" t="str">
        <f t="shared" si="18"/>
        <v>0.00</v>
      </c>
      <c r="N34" s="49" t="s">
        <v>92</v>
      </c>
      <c r="O34" s="50">
        <v>0</v>
      </c>
      <c r="P34" s="50">
        <v>0</v>
      </c>
      <c r="Q34" s="50">
        <v>0</v>
      </c>
      <c r="R34" s="50">
        <v>0</v>
      </c>
      <c r="S34" s="65" t="str">
        <f t="shared" si="6"/>
        <v>0.00</v>
      </c>
      <c r="T34" s="65" t="str">
        <f t="shared" si="7"/>
        <v>0.00</v>
      </c>
    </row>
    <row r="35" spans="1:20" x14ac:dyDescent="0.35">
      <c r="A35" s="49" t="s">
        <v>37</v>
      </c>
      <c r="B35" s="50">
        <v>284.48601582811051</v>
      </c>
      <c r="C35" s="50">
        <v>1011.442565401093</v>
      </c>
      <c r="D35" s="50">
        <v>373.8283778691349</v>
      </c>
      <c r="E35" s="50">
        <v>1327.2927299712749</v>
      </c>
      <c r="F35" s="50">
        <v>284.91048782171271</v>
      </c>
      <c r="G35" s="50">
        <v>1026.0743769999999</v>
      </c>
      <c r="H35" s="65">
        <f t="shared" si="15"/>
        <v>-23.899299071484677</v>
      </c>
      <c r="I35" s="65">
        <f t="shared" si="16"/>
        <v>-23.796571580484539</v>
      </c>
      <c r="J35" s="65">
        <f t="shared" si="17"/>
        <v>-0.14898433428950852</v>
      </c>
      <c r="K35" s="65">
        <f t="shared" si="18"/>
        <v>-1.4259991212027785</v>
      </c>
      <c r="N35" s="49" t="s">
        <v>37</v>
      </c>
      <c r="O35" s="50">
        <v>1023.1796917932868</v>
      </c>
      <c r="P35" s="50">
        <v>3623.8861341018101</v>
      </c>
      <c r="Q35" s="50">
        <v>1053.1952845596456</v>
      </c>
      <c r="R35" s="50">
        <v>3785.5936362795005</v>
      </c>
      <c r="S35" s="65">
        <f t="shared" si="6"/>
        <v>-2.8499551039016211</v>
      </c>
      <c r="T35" s="65">
        <f t="shared" si="7"/>
        <v>-4.2716550616515008</v>
      </c>
    </row>
    <row r="36" spans="1:20" x14ac:dyDescent="0.35">
      <c r="A36" s="47" t="s">
        <v>38</v>
      </c>
      <c r="B36" s="48">
        <f t="shared" ref="B36:R36" si="29">SUM(B37:B39)</f>
        <v>23887.412171252941</v>
      </c>
      <c r="C36" s="48">
        <f t="shared" si="29"/>
        <v>84927.708579825412</v>
      </c>
      <c r="D36" s="48">
        <f t="shared" si="29"/>
        <v>18202.780250673779</v>
      </c>
      <c r="E36" s="48">
        <f t="shared" si="29"/>
        <v>64629.705293378713</v>
      </c>
      <c r="F36" s="48">
        <f t="shared" si="29"/>
        <v>17425.898353706052</v>
      </c>
      <c r="G36" s="48">
        <f t="shared" si="29"/>
        <v>62757.492480000001</v>
      </c>
      <c r="H36" s="65">
        <f t="shared" si="15"/>
        <v>31.229470675880634</v>
      </c>
      <c r="I36" s="65">
        <f t="shared" si="16"/>
        <v>31.406615880896226</v>
      </c>
      <c r="J36" s="65">
        <f t="shared" si="17"/>
        <v>37.079946677025617</v>
      </c>
      <c r="K36" s="65">
        <f t="shared" si="18"/>
        <v>35.326803579494168</v>
      </c>
      <c r="L36" s="48"/>
      <c r="M36" s="48"/>
      <c r="N36" s="47" t="s">
        <v>38</v>
      </c>
      <c r="O36" s="48">
        <f t="shared" si="29"/>
        <v>67132.144514720872</v>
      </c>
      <c r="P36" s="48">
        <f t="shared" si="29"/>
        <v>237767.86190217466</v>
      </c>
      <c r="Q36" s="48">
        <f t="shared" si="29"/>
        <v>61763.931620488642</v>
      </c>
      <c r="R36" s="48">
        <f t="shared" si="29"/>
        <v>222003.60172699048</v>
      </c>
      <c r="S36" s="65">
        <f t="shared" si="6"/>
        <v>8.6915012587240454</v>
      </c>
      <c r="T36" s="65">
        <f t="shared" si="7"/>
        <v>7.1009028919135915</v>
      </c>
    </row>
    <row r="37" spans="1:20" x14ac:dyDescent="0.35">
      <c r="A37" s="49" t="s">
        <v>93</v>
      </c>
      <c r="B37" s="50">
        <v>305.51405283567448</v>
      </c>
      <c r="C37" s="50">
        <v>1086.2042426468752</v>
      </c>
      <c r="D37" s="50">
        <v>99.760988941055942</v>
      </c>
      <c r="E37" s="50">
        <v>354.20541402172904</v>
      </c>
      <c r="F37" s="50">
        <v>379.58403198062666</v>
      </c>
      <c r="G37" s="50">
        <v>1367.0309299999999</v>
      </c>
      <c r="H37" s="65">
        <f t="shared" si="15"/>
        <v>206.24601467833116</v>
      </c>
      <c r="I37" s="65">
        <f t="shared" si="16"/>
        <v>206.65941277234145</v>
      </c>
      <c r="J37" s="65">
        <f t="shared" si="17"/>
        <v>-19.513460236581452</v>
      </c>
      <c r="K37" s="65">
        <f t="shared" si="18"/>
        <v>-20.542818833888759</v>
      </c>
      <c r="N37" s="49" t="s">
        <v>93</v>
      </c>
      <c r="O37" s="50">
        <v>720.48052294257707</v>
      </c>
      <c r="P37" s="50">
        <v>2551.7896787082777</v>
      </c>
      <c r="Q37" s="50">
        <v>1628.8461786733469</v>
      </c>
      <c r="R37" s="50">
        <v>5854.706927445226</v>
      </c>
      <c r="S37" s="65">
        <f t="shared" si="6"/>
        <v>-55.767430198388048</v>
      </c>
      <c r="T37" s="65">
        <f t="shared" si="7"/>
        <v>-56.414732448071781</v>
      </c>
    </row>
    <row r="38" spans="1:20" ht="31" x14ac:dyDescent="0.35">
      <c r="A38" s="49" t="s">
        <v>94</v>
      </c>
      <c r="B38" s="50">
        <v>249.36984792462738</v>
      </c>
      <c r="C38" s="50">
        <v>886.59288922996336</v>
      </c>
      <c r="D38" s="50">
        <v>280.90275033059942</v>
      </c>
      <c r="E38" s="50">
        <v>997.35654223997926</v>
      </c>
      <c r="F38" s="50">
        <v>555.71926920860687</v>
      </c>
      <c r="G38" s="50">
        <v>2001.3629799999999</v>
      </c>
      <c r="H38" s="65">
        <f t="shared" si="15"/>
        <v>-11.225558442863388</v>
      </c>
      <c r="I38" s="65">
        <f t="shared" si="16"/>
        <v>-11.105722810144698</v>
      </c>
      <c r="J38" s="65">
        <f t="shared" si="17"/>
        <v>-55.126650857410077</v>
      </c>
      <c r="K38" s="65">
        <f t="shared" si="18"/>
        <v>-55.700545173971221</v>
      </c>
      <c r="N38" s="49" t="s">
        <v>94</v>
      </c>
      <c r="O38" s="50">
        <v>1505.5604887679192</v>
      </c>
      <c r="P38" s="50">
        <v>5332.3769256357355</v>
      </c>
      <c r="Q38" s="50">
        <v>1860.9529749292326</v>
      </c>
      <c r="R38" s="50">
        <v>6688.9890627007817</v>
      </c>
      <c r="S38" s="65">
        <f t="shared" si="6"/>
        <v>-19.097338350251874</v>
      </c>
      <c r="T38" s="65">
        <f t="shared" si="7"/>
        <v>-20.281273064562214</v>
      </c>
    </row>
    <row r="39" spans="1:20" x14ac:dyDescent="0.35">
      <c r="A39" s="51" t="s">
        <v>39</v>
      </c>
      <c r="B39" s="52">
        <f t="shared" ref="B39:R39" si="30">SUM(B40:B41)</f>
        <v>23332.528270492639</v>
      </c>
      <c r="C39" s="52">
        <f t="shared" si="30"/>
        <v>82954.911447948572</v>
      </c>
      <c r="D39" s="52">
        <f t="shared" si="30"/>
        <v>17822.116511402124</v>
      </c>
      <c r="E39" s="52">
        <f t="shared" si="30"/>
        <v>63278.143337117006</v>
      </c>
      <c r="F39" s="52">
        <f t="shared" si="30"/>
        <v>16490.595052516819</v>
      </c>
      <c r="G39" s="52">
        <f t="shared" si="30"/>
        <v>59389.098570000002</v>
      </c>
      <c r="H39" s="65">
        <f t="shared" si="15"/>
        <v>30.91895261466334</v>
      </c>
      <c r="I39" s="65">
        <f t="shared" si="16"/>
        <v>31.095678654796728</v>
      </c>
      <c r="J39" s="65">
        <f t="shared" si="17"/>
        <v>41.48991104436584</v>
      </c>
      <c r="K39" s="65">
        <f t="shared" si="18"/>
        <v>39.680368022714333</v>
      </c>
      <c r="L39" s="52"/>
      <c r="M39" s="52"/>
      <c r="N39" s="51" t="s">
        <v>39</v>
      </c>
      <c r="O39" s="52">
        <f t="shared" si="30"/>
        <v>64906.103503010374</v>
      </c>
      <c r="P39" s="52">
        <f t="shared" si="30"/>
        <v>229883.69529783065</v>
      </c>
      <c r="Q39" s="52">
        <f t="shared" si="30"/>
        <v>58274.132466886062</v>
      </c>
      <c r="R39" s="52">
        <f t="shared" si="30"/>
        <v>209459.90573684446</v>
      </c>
      <c r="S39" s="65">
        <f t="shared" si="6"/>
        <v>11.38064310076669</v>
      </c>
      <c r="T39" s="65">
        <f t="shared" si="7"/>
        <v>9.7506916606014755</v>
      </c>
    </row>
    <row r="40" spans="1:20" x14ac:dyDescent="0.35">
      <c r="A40" s="53" t="s">
        <v>40</v>
      </c>
      <c r="B40" s="50">
        <v>252.88317525591557</v>
      </c>
      <c r="C40" s="50">
        <v>899.08393839000007</v>
      </c>
      <c r="D40" s="50">
        <v>43.953529814706933</v>
      </c>
      <c r="E40" s="50">
        <v>156.05877999999998</v>
      </c>
      <c r="F40" s="50">
        <v>81.075115610828405</v>
      </c>
      <c r="G40" s="50">
        <v>291.98327999999998</v>
      </c>
      <c r="H40" s="65">
        <f t="shared" si="15"/>
        <v>475.34213138736447</v>
      </c>
      <c r="I40" s="65">
        <f t="shared" si="16"/>
        <v>476.11877934070753</v>
      </c>
      <c r="J40" s="65">
        <f t="shared" si="17"/>
        <v>211.91219815188333</v>
      </c>
      <c r="K40" s="65">
        <f t="shared" si="18"/>
        <v>207.92309011324215</v>
      </c>
      <c r="N40" s="53" t="s">
        <v>40</v>
      </c>
      <c r="O40" s="50">
        <v>365.66502036750086</v>
      </c>
      <c r="P40" s="50">
        <v>1295.1081883900001</v>
      </c>
      <c r="Q40" s="50">
        <v>241.89225982218329</v>
      </c>
      <c r="R40" s="50">
        <v>869.45489870000006</v>
      </c>
      <c r="S40" s="65">
        <f t="shared" si="6"/>
        <v>51.168549434489478</v>
      </c>
      <c r="T40" s="65">
        <f t="shared" si="7"/>
        <v>48.956339233516587</v>
      </c>
    </row>
    <row r="41" spans="1:20" x14ac:dyDescent="0.35">
      <c r="A41" s="53" t="s">
        <v>41</v>
      </c>
      <c r="B41" s="50">
        <v>23079.645095236723</v>
      </c>
      <c r="C41" s="50">
        <v>82055.82750955857</v>
      </c>
      <c r="D41" s="50">
        <v>17778.162981587418</v>
      </c>
      <c r="E41" s="50">
        <v>63122.084557117007</v>
      </c>
      <c r="F41" s="50">
        <v>16409.519936905992</v>
      </c>
      <c r="G41" s="50">
        <v>59097.115290000002</v>
      </c>
      <c r="H41" s="65">
        <f t="shared" si="15"/>
        <v>29.820190753903944</v>
      </c>
      <c r="I41" s="65">
        <f t="shared" si="16"/>
        <v>29.995433587604452</v>
      </c>
      <c r="J41" s="65">
        <f t="shared" si="17"/>
        <v>40.647899414346796</v>
      </c>
      <c r="K41" s="65">
        <f t="shared" si="18"/>
        <v>38.849125049329587</v>
      </c>
      <c r="N41" s="53" t="s">
        <v>41</v>
      </c>
      <c r="O41" s="50">
        <v>64540.438482642872</v>
      </c>
      <c r="P41" s="50">
        <v>228588.58710944065</v>
      </c>
      <c r="Q41" s="50">
        <v>58032.240207063878</v>
      </c>
      <c r="R41" s="50">
        <v>208590.45083814446</v>
      </c>
      <c r="S41" s="65">
        <f t="shared" si="6"/>
        <v>11.214797588990535</v>
      </c>
      <c r="T41" s="65">
        <f t="shared" si="7"/>
        <v>9.587273142629968</v>
      </c>
    </row>
    <row r="42" spans="1:20" ht="18" x14ac:dyDescent="0.4">
      <c r="A42" s="43" t="s">
        <v>42</v>
      </c>
      <c r="B42" s="44">
        <f t="shared" ref="B42:R42" si="31">SUM(B43:B44)</f>
        <v>2073.765993189897</v>
      </c>
      <c r="C42" s="44">
        <f t="shared" si="31"/>
        <v>7372.9290000000001</v>
      </c>
      <c r="D42" s="44">
        <f t="shared" si="31"/>
        <v>3952.4744175342057</v>
      </c>
      <c r="E42" s="44">
        <f t="shared" si="31"/>
        <v>14033.419800000001</v>
      </c>
      <c r="F42" s="44">
        <f t="shared" si="31"/>
        <v>898.33928652516011</v>
      </c>
      <c r="G42" s="44">
        <f t="shared" si="31"/>
        <v>3235.2719999999999</v>
      </c>
      <c r="H42" s="65">
        <f t="shared" si="15"/>
        <v>-47.532462601398983</v>
      </c>
      <c r="I42" s="65">
        <f t="shared" si="16"/>
        <v>-47.461637255375209</v>
      </c>
      <c r="J42" s="65">
        <f t="shared" si="17"/>
        <v>130.84440637249327</v>
      </c>
      <c r="K42" s="65">
        <f t="shared" si="18"/>
        <v>127.8920906804745</v>
      </c>
      <c r="L42" s="44"/>
      <c r="M42" s="44"/>
      <c r="N42" s="43" t="s">
        <v>42</v>
      </c>
      <c r="O42" s="44">
        <f t="shared" si="31"/>
        <v>10615.150453414011</v>
      </c>
      <c r="P42" s="44">
        <f t="shared" si="31"/>
        <v>37596.61851</v>
      </c>
      <c r="Q42" s="44">
        <f t="shared" si="31"/>
        <v>5226.5239934692363</v>
      </c>
      <c r="R42" s="44">
        <f t="shared" si="31"/>
        <v>18786.160800000001</v>
      </c>
      <c r="S42" s="65">
        <f t="shared" si="6"/>
        <v>103.1015349145645</v>
      </c>
      <c r="T42" s="65">
        <f t="shared" si="7"/>
        <v>100.12933408937923</v>
      </c>
    </row>
    <row r="43" spans="1:20" x14ac:dyDescent="0.35">
      <c r="A43" s="45" t="s">
        <v>43</v>
      </c>
      <c r="B43" s="50">
        <v>2073.765993189897</v>
      </c>
      <c r="C43" s="46">
        <v>7372.9290000000001</v>
      </c>
      <c r="D43" s="46">
        <v>3952.4744175342057</v>
      </c>
      <c r="E43" s="46">
        <v>14033.419800000001</v>
      </c>
      <c r="F43" s="46">
        <v>898.33928652516011</v>
      </c>
      <c r="G43" s="46">
        <v>3235.2719999999999</v>
      </c>
      <c r="H43" s="65">
        <f t="shared" si="15"/>
        <v>-47.532462601398983</v>
      </c>
      <c r="I43" s="65">
        <f t="shared" si="16"/>
        <v>-47.461637255375209</v>
      </c>
      <c r="J43" s="65">
        <f t="shared" si="17"/>
        <v>130.84440637249327</v>
      </c>
      <c r="K43" s="65">
        <f t="shared" si="18"/>
        <v>127.8920906804745</v>
      </c>
      <c r="N43" s="45" t="s">
        <v>43</v>
      </c>
      <c r="O43" s="50">
        <v>10615.150453414011</v>
      </c>
      <c r="P43" s="46">
        <v>37596.61851</v>
      </c>
      <c r="Q43" s="46">
        <v>5226.5239934692363</v>
      </c>
      <c r="R43" s="46">
        <v>18786.160800000001</v>
      </c>
      <c r="S43" s="65">
        <f t="shared" si="6"/>
        <v>103.1015349145645</v>
      </c>
      <c r="T43" s="65">
        <f t="shared" si="7"/>
        <v>100.12933408937923</v>
      </c>
    </row>
    <row r="44" spans="1:20" ht="31" x14ac:dyDescent="0.35">
      <c r="A44" s="45" t="s">
        <v>44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65" t="str">
        <f t="shared" si="15"/>
        <v>0.00</v>
      </c>
      <c r="I44" s="65" t="str">
        <f t="shared" si="16"/>
        <v>0.00</v>
      </c>
      <c r="J44" s="65" t="str">
        <f t="shared" si="17"/>
        <v>0.00</v>
      </c>
      <c r="K44" s="65" t="str">
        <f t="shared" si="18"/>
        <v>0.00</v>
      </c>
      <c r="N44" s="45" t="s">
        <v>44</v>
      </c>
      <c r="O44" s="46">
        <v>0</v>
      </c>
      <c r="P44" s="46">
        <v>0</v>
      </c>
      <c r="Q44" s="46">
        <v>0</v>
      </c>
      <c r="R44" s="46">
        <v>0</v>
      </c>
      <c r="S44" s="65" t="str">
        <f t="shared" si="6"/>
        <v>0.00</v>
      </c>
      <c r="T44" s="65" t="str">
        <f t="shared" si="7"/>
        <v>0.00</v>
      </c>
    </row>
    <row r="45" spans="1:20" ht="18" x14ac:dyDescent="0.4">
      <c r="A45" s="43" t="s">
        <v>45</v>
      </c>
      <c r="B45" s="44">
        <f t="shared" ref="B45:P45" si="32">B46+B50+B51+B52</f>
        <v>1115.9555581277232</v>
      </c>
      <c r="C45" s="44">
        <f t="shared" si="32"/>
        <v>3967.5937999999996</v>
      </c>
      <c r="D45" s="44">
        <f t="shared" si="32"/>
        <v>1227.6996180651811</v>
      </c>
      <c r="E45" s="44">
        <f t="shared" si="32"/>
        <v>4358.9970000000003</v>
      </c>
      <c r="F45" s="44">
        <f t="shared" si="32"/>
        <v>1571.3940775325111</v>
      </c>
      <c r="G45" s="44">
        <f t="shared" si="32"/>
        <v>5659.2062000000005</v>
      </c>
      <c r="H45" s="65">
        <f t="shared" si="15"/>
        <v>-9.1019055714591843</v>
      </c>
      <c r="I45" s="65">
        <f t="shared" si="16"/>
        <v>-8.9792032433149416</v>
      </c>
      <c r="J45" s="65">
        <f t="shared" si="17"/>
        <v>-28.983087432780863</v>
      </c>
      <c r="K45" s="65">
        <f t="shared" si="18"/>
        <v>-29.891337057130045</v>
      </c>
      <c r="L45" s="44"/>
      <c r="M45" s="44"/>
      <c r="N45" s="43" t="s">
        <v>45</v>
      </c>
      <c r="O45" s="44">
        <f t="shared" si="32"/>
        <v>8751.3906931587298</v>
      </c>
      <c r="P45" s="44">
        <f t="shared" si="32"/>
        <v>30995.575499999999</v>
      </c>
      <c r="Q45" s="44">
        <f t="shared" ref="Q45:R45" si="33">Q46+Q50+Q51+Q52</f>
        <v>6977.4190341480316</v>
      </c>
      <c r="R45" s="44">
        <f t="shared" si="33"/>
        <v>25079.558825</v>
      </c>
      <c r="S45" s="65">
        <f t="shared" si="6"/>
        <v>25.424467848766753</v>
      </c>
      <c r="T45" s="65">
        <f t="shared" si="7"/>
        <v>23.588998180872096</v>
      </c>
    </row>
    <row r="46" spans="1:20" x14ac:dyDescent="0.35">
      <c r="A46" s="47" t="s">
        <v>46</v>
      </c>
      <c r="B46" s="48">
        <f t="shared" ref="B46:P46" si="34">SUM(B47:B49)</f>
        <v>161.73210055231948</v>
      </c>
      <c r="C46" s="48">
        <f t="shared" si="34"/>
        <v>575.01150000000007</v>
      </c>
      <c r="D46" s="48">
        <f t="shared" si="34"/>
        <v>145.64600110830597</v>
      </c>
      <c r="E46" s="48">
        <f t="shared" si="34"/>
        <v>517.12199999999984</v>
      </c>
      <c r="F46" s="48">
        <f t="shared" si="34"/>
        <v>125.03142919031593</v>
      </c>
      <c r="G46" s="48">
        <f t="shared" si="34"/>
        <v>450.28719999999976</v>
      </c>
      <c r="H46" s="65">
        <f t="shared" si="15"/>
        <v>11.044655755465271</v>
      </c>
      <c r="I46" s="65">
        <f t="shared" si="16"/>
        <v>11.194553702994696</v>
      </c>
      <c r="J46" s="65">
        <f t="shared" si="17"/>
        <v>29.353156722010937</v>
      </c>
      <c r="K46" s="65">
        <f t="shared" si="18"/>
        <v>27.698833100296966</v>
      </c>
      <c r="L46" s="48"/>
      <c r="M46" s="48"/>
      <c r="N46" s="47" t="s">
        <v>46</v>
      </c>
      <c r="O46" s="48">
        <f t="shared" si="34"/>
        <v>4497.6363777457118</v>
      </c>
      <c r="P46" s="48">
        <f t="shared" si="34"/>
        <v>15929.677099999997</v>
      </c>
      <c r="Q46" s="48">
        <f t="shared" ref="Q46:R46" si="35">SUM(Q47:Q49)</f>
        <v>961.39683289030768</v>
      </c>
      <c r="R46" s="48">
        <f t="shared" si="35"/>
        <v>3455.6342834847746</v>
      </c>
      <c r="S46" s="65">
        <f t="shared" si="6"/>
        <v>367.82309072354496</v>
      </c>
      <c r="T46" s="65">
        <f t="shared" si="7"/>
        <v>360.97693775441968</v>
      </c>
    </row>
    <row r="47" spans="1:20" x14ac:dyDescent="0.35">
      <c r="A47" s="49" t="s">
        <v>47</v>
      </c>
      <c r="B47" s="50">
        <v>54.003630996833692</v>
      </c>
      <c r="C47" s="50">
        <v>192.0009</v>
      </c>
      <c r="D47" s="50">
        <v>59.758510148775002</v>
      </c>
      <c r="E47" s="50">
        <v>212.17500000000001</v>
      </c>
      <c r="F47" s="50">
        <v>43.887029260031994</v>
      </c>
      <c r="G47" s="50">
        <v>158.05439999999999</v>
      </c>
      <c r="H47" s="65">
        <f t="shared" si="15"/>
        <v>-9.6302252810753544</v>
      </c>
      <c r="I47" s="65">
        <f t="shared" si="16"/>
        <v>-9.5082361258395167</v>
      </c>
      <c r="J47" s="65">
        <f t="shared" si="17"/>
        <v>23.051461690105569</v>
      </c>
      <c r="K47" s="65">
        <f t="shared" si="18"/>
        <v>21.477731717687078</v>
      </c>
      <c r="N47" s="49" t="s">
        <v>47</v>
      </c>
      <c r="O47" s="50">
        <v>271.19379994140303</v>
      </c>
      <c r="P47" s="50">
        <v>960.51109999999994</v>
      </c>
      <c r="Q47" s="50">
        <v>270.11415173159236</v>
      </c>
      <c r="R47" s="50">
        <v>970.8953589662998</v>
      </c>
      <c r="S47" s="65">
        <f t="shared" si="6"/>
        <v>0.39970072019161762</v>
      </c>
      <c r="T47" s="65">
        <f t="shared" si="7"/>
        <v>-1.0695549083019529</v>
      </c>
    </row>
    <row r="48" spans="1:20" x14ac:dyDescent="0.35">
      <c r="A48" s="49" t="s">
        <v>48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65" t="str">
        <f t="shared" si="15"/>
        <v>0.00</v>
      </c>
      <c r="I48" s="65" t="str">
        <f t="shared" si="16"/>
        <v>0.00</v>
      </c>
      <c r="J48" s="65" t="str">
        <f t="shared" si="17"/>
        <v>0.00</v>
      </c>
      <c r="K48" s="65" t="str">
        <f t="shared" si="18"/>
        <v>0.00</v>
      </c>
      <c r="N48" s="49" t="s">
        <v>48</v>
      </c>
      <c r="O48" s="50">
        <v>0</v>
      </c>
      <c r="P48" s="50">
        <v>0</v>
      </c>
      <c r="Q48" s="50">
        <v>0</v>
      </c>
      <c r="R48" s="50">
        <v>0</v>
      </c>
      <c r="S48" s="65" t="str">
        <f t="shared" si="6"/>
        <v>0.00</v>
      </c>
      <c r="T48" s="65" t="str">
        <f t="shared" si="7"/>
        <v>0.00</v>
      </c>
    </row>
    <row r="49" spans="1:20" x14ac:dyDescent="0.35">
      <c r="A49" s="49" t="s">
        <v>49</v>
      </c>
      <c r="B49" s="50">
        <v>107.7284695554858</v>
      </c>
      <c r="C49" s="50">
        <v>383.01060000000007</v>
      </c>
      <c r="D49" s="50">
        <v>85.887490959530965</v>
      </c>
      <c r="E49" s="50">
        <v>304.94699999999989</v>
      </c>
      <c r="F49" s="50">
        <v>81.144399930283939</v>
      </c>
      <c r="G49" s="50">
        <v>292.23279999999977</v>
      </c>
      <c r="H49" s="65">
        <f t="shared" si="15"/>
        <v>25.429755080685752</v>
      </c>
      <c r="I49" s="65">
        <f t="shared" si="16"/>
        <v>25.59907131403169</v>
      </c>
      <c r="J49" s="65">
        <f t="shared" si="17"/>
        <v>32.761434736151642</v>
      </c>
      <c r="K49" s="65">
        <f t="shared" si="18"/>
        <v>31.063521959205247</v>
      </c>
      <c r="N49" s="49" t="s">
        <v>49</v>
      </c>
      <c r="O49" s="50">
        <v>4226.4425778043087</v>
      </c>
      <c r="P49" s="50">
        <v>14969.165999999997</v>
      </c>
      <c r="Q49" s="50">
        <v>691.28268115871526</v>
      </c>
      <c r="R49" s="50">
        <v>2484.738924518475</v>
      </c>
      <c r="S49" s="65">
        <f t="shared" si="6"/>
        <v>511.39135884614143</v>
      </c>
      <c r="T49" s="65">
        <f t="shared" si="7"/>
        <v>502.44421867786036</v>
      </c>
    </row>
    <row r="50" spans="1:20" x14ac:dyDescent="0.35">
      <c r="A50" s="47" t="s">
        <v>50</v>
      </c>
      <c r="B50" s="48">
        <v>366.03225119259378</v>
      </c>
      <c r="C50" s="48">
        <v>1301.3666000000001</v>
      </c>
      <c r="D50" s="48">
        <v>676.51770734672823</v>
      </c>
      <c r="E50" s="48">
        <v>2402.0034000000001</v>
      </c>
      <c r="F50" s="48">
        <v>1056.9777757075171</v>
      </c>
      <c r="G50" s="48">
        <v>3806.5913999999998</v>
      </c>
      <c r="H50" s="65">
        <f t="shared" si="15"/>
        <v>-45.894653278455102</v>
      </c>
      <c r="I50" s="65">
        <f t="shared" si="16"/>
        <v>-45.821617071815965</v>
      </c>
      <c r="J50" s="65">
        <f t="shared" si="17"/>
        <v>-65.369919821863803</v>
      </c>
      <c r="K50" s="65">
        <f t="shared" si="18"/>
        <v>-65.812810904790041</v>
      </c>
      <c r="N50" s="47" t="s">
        <v>50</v>
      </c>
      <c r="O50" s="48">
        <v>2237.6811463145991</v>
      </c>
      <c r="P50" s="48">
        <v>7925.393500000001</v>
      </c>
      <c r="Q50" s="48">
        <v>4148.0444617037174</v>
      </c>
      <c r="R50" s="48">
        <v>14909.685741515224</v>
      </c>
      <c r="S50" s="65">
        <f t="shared" si="6"/>
        <v>-46.054552525323679</v>
      </c>
      <c r="T50" s="65">
        <f t="shared" si="7"/>
        <v>-46.843993646813317</v>
      </c>
    </row>
    <row r="51" spans="1:20" x14ac:dyDescent="0.35">
      <c r="A51" s="47" t="s">
        <v>51</v>
      </c>
      <c r="B51" s="48">
        <v>588.19120638281004</v>
      </c>
      <c r="C51" s="48">
        <v>2091.2156999999997</v>
      </c>
      <c r="D51" s="48">
        <v>405.53590961014686</v>
      </c>
      <c r="E51" s="48">
        <v>1439.8716000000002</v>
      </c>
      <c r="F51" s="48">
        <v>389.384872634678</v>
      </c>
      <c r="G51" s="48">
        <v>1402.3276000000001</v>
      </c>
      <c r="H51" s="65">
        <f t="shared" si="15"/>
        <v>45.040474208129922</v>
      </c>
      <c r="I51" s="65">
        <f t="shared" si="16"/>
        <v>45.236262733427026</v>
      </c>
      <c r="J51" s="65">
        <f t="shared" si="17"/>
        <v>51.056511878069983</v>
      </c>
      <c r="K51" s="65">
        <f t="shared" si="18"/>
        <v>49.124619668043323</v>
      </c>
      <c r="N51" s="47" t="s">
        <v>51</v>
      </c>
      <c r="O51" s="48">
        <v>2016.0731690984189</v>
      </c>
      <c r="P51" s="48">
        <v>7140.5048999999999</v>
      </c>
      <c r="Q51" s="48">
        <v>1867.977739554007</v>
      </c>
      <c r="R51" s="48">
        <v>6714.238800000001</v>
      </c>
      <c r="S51" s="65">
        <f t="shared" si="6"/>
        <v>7.9281153307410648</v>
      </c>
      <c r="T51" s="65">
        <f t="shared" si="7"/>
        <v>6.3486884023248962</v>
      </c>
    </row>
    <row r="52" spans="1:20" ht="31" x14ac:dyDescent="0.35">
      <c r="A52" s="54" t="s">
        <v>52</v>
      </c>
      <c r="B52" s="55">
        <v>0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66" t="str">
        <f t="shared" si="15"/>
        <v>0.00</v>
      </c>
      <c r="I52" s="66" t="str">
        <f t="shared" si="16"/>
        <v>0.00</v>
      </c>
      <c r="J52" s="66" t="str">
        <f t="shared" si="17"/>
        <v>0.00</v>
      </c>
      <c r="K52" s="66" t="str">
        <f t="shared" si="18"/>
        <v>0.00</v>
      </c>
      <c r="N52" s="54" t="s">
        <v>52</v>
      </c>
      <c r="O52" s="55">
        <v>0</v>
      </c>
      <c r="P52" s="55">
        <v>0</v>
      </c>
      <c r="Q52" s="55">
        <v>0</v>
      </c>
      <c r="R52" s="55">
        <v>0</v>
      </c>
      <c r="S52" s="66" t="str">
        <f t="shared" si="6"/>
        <v>0.00</v>
      </c>
      <c r="T52" s="66" t="str">
        <f t="shared" si="7"/>
        <v>0.00</v>
      </c>
    </row>
    <row r="53" spans="1:20" x14ac:dyDescent="0.35">
      <c r="A53" s="56"/>
      <c r="B53" s="56"/>
      <c r="C53" s="56"/>
      <c r="D53" s="56"/>
      <c r="E53" s="56"/>
      <c r="F53" s="56"/>
      <c r="G53" s="56"/>
      <c r="J53" s="16" t="s">
        <v>12</v>
      </c>
      <c r="N53" s="56"/>
      <c r="O53" s="56"/>
      <c r="P53" s="56"/>
      <c r="Q53" s="56"/>
      <c r="R53" s="56"/>
    </row>
    <row r="54" spans="1:20" x14ac:dyDescent="0.35">
      <c r="A54" s="25"/>
      <c r="B54" s="95" t="s">
        <v>89</v>
      </c>
      <c r="C54" s="95"/>
      <c r="D54" s="95"/>
      <c r="E54" s="95"/>
      <c r="F54" s="95"/>
      <c r="G54" s="95"/>
      <c r="H54" s="26"/>
      <c r="I54" s="27" t="s">
        <v>9</v>
      </c>
      <c r="J54" s="28"/>
      <c r="K54" s="28"/>
      <c r="N54" s="25"/>
      <c r="O54" s="95" t="s">
        <v>89</v>
      </c>
      <c r="P54" s="95"/>
      <c r="Q54" s="95"/>
      <c r="R54" s="95"/>
      <c r="S54" s="26"/>
      <c r="T54" s="27" t="s">
        <v>9</v>
      </c>
    </row>
    <row r="55" spans="1:20" x14ac:dyDescent="0.35">
      <c r="A55" s="28"/>
      <c r="B55" s="29"/>
      <c r="C55" s="29"/>
      <c r="D55" s="29"/>
      <c r="E55" s="29"/>
      <c r="F55" s="29"/>
      <c r="G55" s="29"/>
      <c r="H55" s="30"/>
      <c r="I55" s="28" t="s">
        <v>8</v>
      </c>
      <c r="J55" s="31"/>
      <c r="K55" s="31"/>
      <c r="N55" s="28"/>
      <c r="O55" s="29"/>
      <c r="P55" s="29"/>
      <c r="Q55" s="29"/>
      <c r="R55" s="29"/>
      <c r="S55" s="30"/>
      <c r="T55" s="28" t="s">
        <v>8</v>
      </c>
    </row>
    <row r="56" spans="1:20" x14ac:dyDescent="0.35">
      <c r="A56" s="32"/>
      <c r="B56" s="83"/>
      <c r="C56" s="84"/>
      <c r="D56" s="89"/>
      <c r="E56" s="89"/>
      <c r="F56" s="83"/>
      <c r="G56" s="84"/>
      <c r="H56" s="83" t="s">
        <v>110</v>
      </c>
      <c r="I56" s="90"/>
      <c r="J56" s="90"/>
      <c r="K56" s="90"/>
      <c r="N56" s="32"/>
      <c r="O56" s="83"/>
      <c r="P56" s="84"/>
      <c r="Q56" s="89"/>
      <c r="R56" s="89"/>
      <c r="S56" s="83" t="s">
        <v>120</v>
      </c>
      <c r="T56" s="90"/>
    </row>
    <row r="57" spans="1:20" x14ac:dyDescent="0.35">
      <c r="A57" s="33"/>
      <c r="B57" s="89" t="s">
        <v>111</v>
      </c>
      <c r="C57" s="89"/>
      <c r="D57" s="79" t="s">
        <v>113</v>
      </c>
      <c r="E57" s="80"/>
      <c r="F57" s="89" t="s">
        <v>112</v>
      </c>
      <c r="G57" s="89"/>
      <c r="H57" s="91" t="s">
        <v>3</v>
      </c>
      <c r="I57" s="92"/>
      <c r="J57" s="92"/>
      <c r="K57" s="92"/>
      <c r="N57" s="33"/>
      <c r="O57" s="79" t="s">
        <v>118</v>
      </c>
      <c r="P57" s="80"/>
      <c r="Q57" s="79" t="s">
        <v>119</v>
      </c>
      <c r="R57" s="80"/>
      <c r="S57" s="91" t="s">
        <v>3</v>
      </c>
      <c r="T57" s="92"/>
    </row>
    <row r="58" spans="1:20" x14ac:dyDescent="0.35">
      <c r="A58" s="34" t="s">
        <v>0</v>
      </c>
      <c r="B58" s="35"/>
      <c r="C58" s="29"/>
      <c r="D58" s="35"/>
      <c r="E58" s="36"/>
      <c r="F58" s="35"/>
      <c r="G58" s="36"/>
      <c r="H58" s="91" t="s">
        <v>109</v>
      </c>
      <c r="I58" s="92"/>
      <c r="J58" s="93" t="s">
        <v>112</v>
      </c>
      <c r="K58" s="94"/>
      <c r="N58" s="34" t="s">
        <v>0</v>
      </c>
      <c r="O58" s="77"/>
      <c r="P58" s="78"/>
      <c r="Q58" s="77"/>
      <c r="R58" s="78"/>
      <c r="S58" s="93" t="s">
        <v>121</v>
      </c>
      <c r="T58" s="94"/>
    </row>
    <row r="59" spans="1:20" x14ac:dyDescent="0.35">
      <c r="A59" s="33"/>
      <c r="B59" s="37" t="s">
        <v>1</v>
      </c>
      <c r="C59" s="38" t="s">
        <v>2</v>
      </c>
      <c r="D59" s="37" t="s">
        <v>1</v>
      </c>
      <c r="E59" s="39" t="s">
        <v>2</v>
      </c>
      <c r="F59" s="37" t="s">
        <v>1</v>
      </c>
      <c r="G59" s="39" t="s">
        <v>2</v>
      </c>
      <c r="H59" s="40" t="s">
        <v>1</v>
      </c>
      <c r="I59" s="40" t="s">
        <v>2</v>
      </c>
      <c r="J59" s="40" t="s">
        <v>1</v>
      </c>
      <c r="K59" s="40" t="s">
        <v>2</v>
      </c>
      <c r="N59" s="33"/>
      <c r="O59" s="37" t="s">
        <v>1</v>
      </c>
      <c r="P59" s="38" t="s">
        <v>2</v>
      </c>
      <c r="Q59" s="37" t="s">
        <v>1</v>
      </c>
      <c r="R59" s="39" t="s">
        <v>2</v>
      </c>
      <c r="S59" s="40" t="s">
        <v>1</v>
      </c>
      <c r="T59" s="40" t="s">
        <v>2</v>
      </c>
    </row>
    <row r="60" spans="1:20" ht="18" x14ac:dyDescent="0.4">
      <c r="A60" s="57" t="s">
        <v>53</v>
      </c>
      <c r="B60" s="44">
        <f t="shared" ref="B60:R60" si="36">SUM(B61:B62)</f>
        <v>2819.4269313619739</v>
      </c>
      <c r="C60" s="44">
        <f t="shared" si="36"/>
        <v>10024.002059</v>
      </c>
      <c r="D60" s="44">
        <f t="shared" si="36"/>
        <v>3569.2401698596536</v>
      </c>
      <c r="E60" s="44">
        <f t="shared" si="36"/>
        <v>12672.73115</v>
      </c>
      <c r="F60" s="44">
        <f t="shared" si="36"/>
        <v>2017.9820635443793</v>
      </c>
      <c r="G60" s="44">
        <f t="shared" si="36"/>
        <v>7267.5446400000001</v>
      </c>
      <c r="H60" s="65">
        <f t="shared" ref="H60:H101" si="37">IFERROR(B60/D60*100-100,"0.00")</f>
        <v>-21.007643162526762</v>
      </c>
      <c r="I60" s="65">
        <f t="shared" ref="I60:I101" si="38">IFERROR(C60/E60*100-100,"0.00")</f>
        <v>-20.90101225733018</v>
      </c>
      <c r="J60" s="65">
        <f t="shared" ref="J60:J101" si="39">IFERROR(B60/F60*100-100,"0.00")</f>
        <v>39.715163097631233</v>
      </c>
      <c r="K60" s="65">
        <f t="shared" ref="K60:K101" si="40">IFERROR(C60/G60*100-100,"0.00")</f>
        <v>37.928317685572551</v>
      </c>
      <c r="L60" s="44"/>
      <c r="M60" s="44"/>
      <c r="N60" s="57" t="s">
        <v>53</v>
      </c>
      <c r="O60" s="44">
        <f t="shared" si="36"/>
        <v>8856.8346494999769</v>
      </c>
      <c r="P60" s="44">
        <f t="shared" si="36"/>
        <v>31369.035699</v>
      </c>
      <c r="Q60" s="44">
        <f t="shared" si="36"/>
        <v>6076.6370439945786</v>
      </c>
      <c r="R60" s="44">
        <f t="shared" si="36"/>
        <v>21841.7978707</v>
      </c>
      <c r="S60" s="65">
        <f t="shared" ref="S60:S73" si="41">IFERROR(O60/Q60*100-100,"0.00")</f>
        <v>45.752240678139799</v>
      </c>
      <c r="T60" s="65">
        <f t="shared" ref="T60:T73" si="42">IFERROR(P60/R60*100-100,"0.00")</f>
        <v>43.619293085210955</v>
      </c>
    </row>
    <row r="61" spans="1:20" ht="31" x14ac:dyDescent="0.35">
      <c r="A61" s="45" t="s">
        <v>54</v>
      </c>
      <c r="B61" s="50">
        <v>2819.4269313619739</v>
      </c>
      <c r="C61" s="46">
        <v>10024.002059</v>
      </c>
      <c r="D61" s="46">
        <v>3569.2401698596536</v>
      </c>
      <c r="E61" s="46">
        <v>12672.73115</v>
      </c>
      <c r="F61" s="46">
        <v>2017.9820635443793</v>
      </c>
      <c r="G61" s="46">
        <v>7267.5446400000001</v>
      </c>
      <c r="H61" s="65">
        <f t="shared" si="37"/>
        <v>-21.007643162526762</v>
      </c>
      <c r="I61" s="65">
        <f t="shared" si="38"/>
        <v>-20.90101225733018</v>
      </c>
      <c r="J61" s="65">
        <f t="shared" si="39"/>
        <v>39.715163097631233</v>
      </c>
      <c r="K61" s="65">
        <f t="shared" si="40"/>
        <v>37.928317685572551</v>
      </c>
      <c r="N61" s="45" t="s">
        <v>54</v>
      </c>
      <c r="O61" s="50">
        <v>8856.8346494999769</v>
      </c>
      <c r="P61" s="46">
        <v>31369.035699</v>
      </c>
      <c r="Q61" s="46">
        <v>6076.6370439945786</v>
      </c>
      <c r="R61" s="46">
        <v>21841.7978707</v>
      </c>
      <c r="S61" s="65">
        <f t="shared" si="41"/>
        <v>45.752240678139799</v>
      </c>
      <c r="T61" s="65">
        <f t="shared" si="42"/>
        <v>43.619293085210955</v>
      </c>
    </row>
    <row r="62" spans="1:20" ht="31" x14ac:dyDescent="0.35">
      <c r="A62" s="45" t="s">
        <v>55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  <c r="H62" s="65" t="str">
        <f t="shared" si="37"/>
        <v>0.00</v>
      </c>
      <c r="I62" s="65" t="str">
        <f t="shared" si="38"/>
        <v>0.00</v>
      </c>
      <c r="J62" s="65" t="str">
        <f t="shared" si="39"/>
        <v>0.00</v>
      </c>
      <c r="K62" s="65" t="str">
        <f t="shared" si="40"/>
        <v>0.00</v>
      </c>
      <c r="N62" s="45" t="s">
        <v>55</v>
      </c>
      <c r="O62" s="46">
        <v>0</v>
      </c>
      <c r="P62" s="46">
        <v>0</v>
      </c>
      <c r="Q62" s="46">
        <v>0</v>
      </c>
      <c r="R62" s="46">
        <v>0</v>
      </c>
      <c r="S62" s="65" t="str">
        <f t="shared" si="41"/>
        <v>0.00</v>
      </c>
      <c r="T62" s="65" t="str">
        <f t="shared" si="42"/>
        <v>0.00</v>
      </c>
    </row>
    <row r="63" spans="1:20" ht="35.5" x14ac:dyDescent="0.4">
      <c r="A63" s="43" t="s">
        <v>56</v>
      </c>
      <c r="B63" s="44">
        <v>291.95818043529977</v>
      </c>
      <c r="C63" s="44">
        <v>1038.0085999999999</v>
      </c>
      <c r="D63" s="44">
        <v>316.44986323006401</v>
      </c>
      <c r="E63" s="44">
        <v>1123.568</v>
      </c>
      <c r="F63" s="44">
        <v>299.32916862968852</v>
      </c>
      <c r="G63" s="44">
        <v>1078.0017</v>
      </c>
      <c r="H63" s="65">
        <f t="shared" si="37"/>
        <v>-7.7395144193689873</v>
      </c>
      <c r="I63" s="65">
        <f t="shared" si="38"/>
        <v>-7.6149730145394017</v>
      </c>
      <c r="J63" s="65">
        <f t="shared" si="39"/>
        <v>-2.4625024778349314</v>
      </c>
      <c r="K63" s="65">
        <f t="shared" si="40"/>
        <v>-3.7099292143973628</v>
      </c>
      <c r="N63" s="43" t="s">
        <v>56</v>
      </c>
      <c r="O63" s="44">
        <v>1068.4975764931257</v>
      </c>
      <c r="P63" s="44">
        <v>3784.3924999999999</v>
      </c>
      <c r="Q63" s="44">
        <v>1249.2619169839268</v>
      </c>
      <c r="R63" s="44">
        <v>4490.3334000000004</v>
      </c>
      <c r="S63" s="65">
        <f t="shared" si="41"/>
        <v>-14.469691105866531</v>
      </c>
      <c r="T63" s="65">
        <f t="shared" si="42"/>
        <v>-15.721347105317392</v>
      </c>
    </row>
    <row r="64" spans="1:20" ht="35.5" x14ac:dyDescent="0.4">
      <c r="A64" s="43" t="s">
        <v>57</v>
      </c>
      <c r="B64" s="44">
        <f t="shared" ref="B64:P64" si="43">B65+B68+B75</f>
        <v>108378.62100304167</v>
      </c>
      <c r="C64" s="44">
        <f t="shared" si="43"/>
        <v>385322.10499999428</v>
      </c>
      <c r="D64" s="44">
        <f t="shared" si="43"/>
        <v>103176.07677866596</v>
      </c>
      <c r="E64" s="44">
        <f t="shared" si="43"/>
        <v>366330.82110000035</v>
      </c>
      <c r="F64" s="44">
        <f t="shared" si="43"/>
        <v>91723.286026353264</v>
      </c>
      <c r="G64" s="44">
        <f t="shared" si="43"/>
        <v>330331.51669999998</v>
      </c>
      <c r="H64" s="65">
        <f t="shared" si="37"/>
        <v>5.0423939219323586</v>
      </c>
      <c r="I64" s="65">
        <f t="shared" si="38"/>
        <v>5.1841894828744728</v>
      </c>
      <c r="J64" s="65">
        <f t="shared" si="39"/>
        <v>18.15824061504199</v>
      </c>
      <c r="K64" s="65">
        <f t="shared" si="40"/>
        <v>16.647091034288323</v>
      </c>
      <c r="L64" s="44"/>
      <c r="M64" s="44"/>
      <c r="N64" s="43" t="s">
        <v>57</v>
      </c>
      <c r="O64" s="44">
        <f t="shared" si="43"/>
        <v>407519.71079215873</v>
      </c>
      <c r="P64" s="44">
        <f t="shared" si="43"/>
        <v>1443348.6523999963</v>
      </c>
      <c r="Q64" s="44">
        <f t="shared" ref="Q64:R64" si="44">Q65+Q68+Q75</f>
        <v>336335.21145459375</v>
      </c>
      <c r="R64" s="44">
        <f t="shared" si="44"/>
        <v>1208919.6133000001</v>
      </c>
      <c r="S64" s="65">
        <f t="shared" si="41"/>
        <v>21.164747820992005</v>
      </c>
      <c r="T64" s="65">
        <f t="shared" si="42"/>
        <v>19.391615167866533</v>
      </c>
    </row>
    <row r="65" spans="1:20" x14ac:dyDescent="0.35">
      <c r="A65" s="47" t="s">
        <v>58</v>
      </c>
      <c r="B65" s="48">
        <f t="shared" ref="B65:P65" si="45">SUM(B66:B67)</f>
        <v>14765.826759222567</v>
      </c>
      <c r="C65" s="48">
        <f t="shared" si="45"/>
        <v>52497.433500000014</v>
      </c>
      <c r="D65" s="48">
        <f t="shared" si="45"/>
        <v>16085.096037362218</v>
      </c>
      <c r="E65" s="48">
        <f t="shared" si="45"/>
        <v>57110.782100000026</v>
      </c>
      <c r="F65" s="48">
        <f t="shared" si="45"/>
        <v>11170.375538812352</v>
      </c>
      <c r="G65" s="48">
        <f t="shared" si="45"/>
        <v>40228.902099999999</v>
      </c>
      <c r="H65" s="65">
        <f t="shared" si="37"/>
        <v>-8.2018116340447875</v>
      </c>
      <c r="I65" s="65">
        <f t="shared" si="38"/>
        <v>-8.0778942790909696</v>
      </c>
      <c r="J65" s="65">
        <f t="shared" si="39"/>
        <v>32.187379984831637</v>
      </c>
      <c r="K65" s="65">
        <f t="shared" si="40"/>
        <v>30.496808909930508</v>
      </c>
      <c r="L65" s="48"/>
      <c r="M65" s="48"/>
      <c r="N65" s="47" t="s">
        <v>58</v>
      </c>
      <c r="O65" s="48">
        <f t="shared" si="45"/>
        <v>59222.918321681042</v>
      </c>
      <c r="P65" s="48">
        <f t="shared" si="45"/>
        <v>209755.05500000005</v>
      </c>
      <c r="Q65" s="48">
        <f t="shared" ref="Q65:R65" si="46">SUM(Q66:Q67)</f>
        <v>45489.451527517012</v>
      </c>
      <c r="R65" s="48">
        <f t="shared" si="46"/>
        <v>163506.78810000001</v>
      </c>
      <c r="S65" s="65">
        <f t="shared" si="41"/>
        <v>30.190442691656813</v>
      </c>
      <c r="T65" s="65">
        <f t="shared" si="42"/>
        <v>28.285227443716167</v>
      </c>
    </row>
    <row r="66" spans="1:20" x14ac:dyDescent="0.35">
      <c r="A66" s="49" t="s">
        <v>59</v>
      </c>
      <c r="B66" s="50">
        <v>9157.3150088041821</v>
      </c>
      <c r="C66" s="50">
        <v>32557.305700000008</v>
      </c>
      <c r="D66" s="50">
        <v>7405.5661388932122</v>
      </c>
      <c r="E66" s="50">
        <v>26293.761200000019</v>
      </c>
      <c r="F66" s="50">
        <v>7747.5354829847656</v>
      </c>
      <c r="G66" s="50">
        <v>27901.913</v>
      </c>
      <c r="H66" s="65">
        <f t="shared" si="37"/>
        <v>23.654489569824761</v>
      </c>
      <c r="I66" s="65">
        <f t="shared" si="38"/>
        <v>23.821409391973873</v>
      </c>
      <c r="J66" s="65">
        <f t="shared" si="39"/>
        <v>18.196490082757194</v>
      </c>
      <c r="K66" s="65">
        <f t="shared" si="40"/>
        <v>16.68485132184307</v>
      </c>
      <c r="N66" s="49" t="s">
        <v>59</v>
      </c>
      <c r="O66" s="50">
        <v>32337.006273021139</v>
      </c>
      <c r="P66" s="50">
        <v>114530.83910000004</v>
      </c>
      <c r="Q66" s="50">
        <v>26849.82699148816</v>
      </c>
      <c r="R66" s="50">
        <v>96508.725100000011</v>
      </c>
      <c r="S66" s="65">
        <f t="shared" si="41"/>
        <v>20.436553588492416</v>
      </c>
      <c r="T66" s="65">
        <f t="shared" si="42"/>
        <v>18.674077376243403</v>
      </c>
    </row>
    <row r="67" spans="1:20" x14ac:dyDescent="0.35">
      <c r="A67" s="49" t="s">
        <v>60</v>
      </c>
      <c r="B67" s="50">
        <v>5608.5117504183863</v>
      </c>
      <c r="C67" s="50">
        <v>19940.127800000006</v>
      </c>
      <c r="D67" s="50">
        <v>8679.5298984690071</v>
      </c>
      <c r="E67" s="50">
        <v>30817.020900000007</v>
      </c>
      <c r="F67" s="50">
        <v>3422.8400558275857</v>
      </c>
      <c r="G67" s="50">
        <v>12326.989099999999</v>
      </c>
      <c r="H67" s="65">
        <f t="shared" si="37"/>
        <v>-35.382309686983405</v>
      </c>
      <c r="I67" s="65">
        <f t="shared" si="38"/>
        <v>-35.295082984481468</v>
      </c>
      <c r="J67" s="65">
        <f t="shared" si="39"/>
        <v>63.855501833033827</v>
      </c>
      <c r="K67" s="65">
        <f t="shared" si="40"/>
        <v>61.759920757940847</v>
      </c>
      <c r="N67" s="49" t="s">
        <v>60</v>
      </c>
      <c r="O67" s="50">
        <v>26885.912048659902</v>
      </c>
      <c r="P67" s="50">
        <v>95224.21590000001</v>
      </c>
      <c r="Q67" s="50">
        <v>18639.624536028856</v>
      </c>
      <c r="R67" s="50">
        <v>66998.062999999995</v>
      </c>
      <c r="S67" s="65">
        <f t="shared" si="41"/>
        <v>44.240631009984412</v>
      </c>
      <c r="T67" s="65">
        <f t="shared" si="42"/>
        <v>42.129804409420046</v>
      </c>
    </row>
    <row r="68" spans="1:20" x14ac:dyDescent="0.35">
      <c r="A68" s="47" t="s">
        <v>61</v>
      </c>
      <c r="B68" s="48">
        <f t="shared" ref="B68:R68" si="47">SUM(B69:B74)</f>
        <v>93504.244557272323</v>
      </c>
      <c r="C68" s="48">
        <f t="shared" si="47"/>
        <v>332438.74119999423</v>
      </c>
      <c r="D68" s="48">
        <f t="shared" si="47"/>
        <v>86978.254997205848</v>
      </c>
      <c r="E68" s="48">
        <f t="shared" si="47"/>
        <v>308819.80170000036</v>
      </c>
      <c r="F68" s="48">
        <f t="shared" si="47"/>
        <v>80209.130535427917</v>
      </c>
      <c r="G68" s="48">
        <f t="shared" si="47"/>
        <v>288864.5282</v>
      </c>
      <c r="H68" s="65">
        <f t="shared" si="37"/>
        <v>7.5030127475840089</v>
      </c>
      <c r="I68" s="65">
        <f t="shared" si="38"/>
        <v>7.6481298705509175</v>
      </c>
      <c r="J68" s="65">
        <f t="shared" si="39"/>
        <v>16.575561825809885</v>
      </c>
      <c r="K68" s="65">
        <f t="shared" si="40"/>
        <v>15.084653443438697</v>
      </c>
      <c r="L68" s="48"/>
      <c r="M68" s="48"/>
      <c r="N68" s="47" t="s">
        <v>61</v>
      </c>
      <c r="O68" s="48">
        <f t="shared" si="47"/>
        <v>347837.58654404868</v>
      </c>
      <c r="P68" s="48">
        <f t="shared" si="47"/>
        <v>1231967.187099996</v>
      </c>
      <c r="Q68" s="48">
        <f t="shared" si="47"/>
        <v>287990.19547527825</v>
      </c>
      <c r="R68" s="48">
        <f t="shared" si="47"/>
        <v>1035148.8155</v>
      </c>
      <c r="S68" s="65">
        <f t="shared" si="41"/>
        <v>20.781051580593783</v>
      </c>
      <c r="T68" s="65">
        <f t="shared" si="42"/>
        <v>19.013533962740254</v>
      </c>
    </row>
    <row r="69" spans="1:20" ht="31" x14ac:dyDescent="0.35">
      <c r="A69" s="49" t="s">
        <v>62</v>
      </c>
      <c r="B69" s="50">
        <v>54.377857529320188</v>
      </c>
      <c r="C69" s="50">
        <v>193.33139999999997</v>
      </c>
      <c r="D69" s="50">
        <v>205.74713516468549</v>
      </c>
      <c r="E69" s="50">
        <v>730.51350000000002</v>
      </c>
      <c r="F69" s="50">
        <v>189.60837450291049</v>
      </c>
      <c r="G69" s="50">
        <v>682.85410000000002</v>
      </c>
      <c r="H69" s="65">
        <f t="shared" si="37"/>
        <v>-73.57053964042089</v>
      </c>
      <c r="I69" s="65">
        <f t="shared" si="38"/>
        <v>-73.534862805410171</v>
      </c>
      <c r="J69" s="65">
        <f t="shared" si="39"/>
        <v>-71.320962129504736</v>
      </c>
      <c r="K69" s="65">
        <f t="shared" si="40"/>
        <v>-71.687744131579507</v>
      </c>
      <c r="N69" s="49" t="s">
        <v>62</v>
      </c>
      <c r="O69" s="50">
        <v>392.40126106226353</v>
      </c>
      <c r="P69" s="50">
        <v>1389.8023000000001</v>
      </c>
      <c r="Q69" s="50">
        <v>668.71249674718922</v>
      </c>
      <c r="R69" s="50">
        <v>2403.6129000000001</v>
      </c>
      <c r="S69" s="65">
        <f t="shared" si="41"/>
        <v>-41.319885156772663</v>
      </c>
      <c r="T69" s="65">
        <f t="shared" si="42"/>
        <v>-42.17861370273058</v>
      </c>
    </row>
    <row r="70" spans="1:20" ht="31" x14ac:dyDescent="0.35">
      <c r="A70" s="49" t="s">
        <v>63</v>
      </c>
      <c r="B70" s="50">
        <v>29038.363910560129</v>
      </c>
      <c r="C70" s="50">
        <v>103241.05809999992</v>
      </c>
      <c r="D70" s="50">
        <v>28374.375447048791</v>
      </c>
      <c r="E70" s="50">
        <v>100744.36419999988</v>
      </c>
      <c r="F70" s="50">
        <v>29128.181602787135</v>
      </c>
      <c r="G70" s="50">
        <v>104902.0028</v>
      </c>
      <c r="H70" s="65">
        <f t="shared" si="37"/>
        <v>2.3400989556596556</v>
      </c>
      <c r="I70" s="65">
        <f t="shared" si="38"/>
        <v>2.4782467186388288</v>
      </c>
      <c r="J70" s="65">
        <f t="shared" si="39"/>
        <v>-0.3083532417224859</v>
      </c>
      <c r="K70" s="65">
        <f t="shared" si="40"/>
        <v>-1.5833298275217231</v>
      </c>
      <c r="N70" s="49" t="s">
        <v>63</v>
      </c>
      <c r="O70" s="50">
        <v>111919.19611570495</v>
      </c>
      <c r="P70" s="50">
        <v>396394.12920000002</v>
      </c>
      <c r="Q70" s="50">
        <v>100082.45362143658</v>
      </c>
      <c r="R70" s="50">
        <v>359735.27899999998</v>
      </c>
      <c r="S70" s="65">
        <f t="shared" si="41"/>
        <v>11.826990712119255</v>
      </c>
      <c r="T70" s="65">
        <f t="shared" si="42"/>
        <v>10.190507392520715</v>
      </c>
    </row>
    <row r="71" spans="1:20" ht="31" x14ac:dyDescent="0.35">
      <c r="A71" s="49" t="s">
        <v>64</v>
      </c>
      <c r="B71" s="50">
        <v>19.502082335285198</v>
      </c>
      <c r="C71" s="50">
        <v>69.336399999999998</v>
      </c>
      <c r="D71" s="50">
        <v>11.315855146230199</v>
      </c>
      <c r="E71" s="50">
        <v>40.177399999999999</v>
      </c>
      <c r="F71" s="50">
        <v>11.688424630312999</v>
      </c>
      <c r="G71" s="50">
        <v>42.0946</v>
      </c>
      <c r="H71" s="65">
        <f t="shared" si="37"/>
        <v>72.342983214858378</v>
      </c>
      <c r="I71" s="65">
        <f t="shared" si="38"/>
        <v>72.575627093838818</v>
      </c>
      <c r="J71" s="65">
        <f t="shared" si="39"/>
        <v>66.849536632234418</v>
      </c>
      <c r="K71" s="65">
        <f t="shared" si="40"/>
        <v>64.715664241969279</v>
      </c>
      <c r="N71" s="49" t="s">
        <v>64</v>
      </c>
      <c r="O71" s="50">
        <v>69.721666143421061</v>
      </c>
      <c r="P71" s="50">
        <v>246.93940000000003</v>
      </c>
      <c r="Q71" s="50">
        <v>172.89185592491677</v>
      </c>
      <c r="R71" s="50">
        <v>621.44060000000013</v>
      </c>
      <c r="S71" s="65">
        <f t="shared" si="41"/>
        <v>-59.673250211565957</v>
      </c>
      <c r="T71" s="65">
        <f t="shared" si="42"/>
        <v>-60.263394441882298</v>
      </c>
    </row>
    <row r="72" spans="1:20" ht="31" x14ac:dyDescent="0.35">
      <c r="A72" s="49" t="s">
        <v>65</v>
      </c>
      <c r="B72" s="50">
        <v>18791.316793253172</v>
      </c>
      <c r="C72" s="50">
        <v>66809.391699999978</v>
      </c>
      <c r="D72" s="50">
        <v>14085.725814321439</v>
      </c>
      <c r="E72" s="50">
        <v>50011.937500000007</v>
      </c>
      <c r="F72" s="50">
        <v>14151.133516232021</v>
      </c>
      <c r="G72" s="50">
        <v>50963.780299999999</v>
      </c>
      <c r="H72" s="65">
        <f t="shared" si="37"/>
        <v>33.406805165463311</v>
      </c>
      <c r="I72" s="65">
        <f t="shared" si="38"/>
        <v>33.586889530124637</v>
      </c>
      <c r="J72" s="65">
        <f t="shared" si="39"/>
        <v>32.790187949952156</v>
      </c>
      <c r="K72" s="65">
        <f t="shared" si="40"/>
        <v>31.091907442352692</v>
      </c>
      <c r="N72" s="49" t="s">
        <v>65</v>
      </c>
      <c r="O72" s="50">
        <v>58863.677876908958</v>
      </c>
      <c r="P72" s="50">
        <v>208482.70129999999</v>
      </c>
      <c r="Q72" s="50">
        <v>52977.136904874336</v>
      </c>
      <c r="R72" s="50">
        <v>190420.44269999996</v>
      </c>
      <c r="S72" s="65">
        <f t="shared" si="41"/>
        <v>11.111474337702475</v>
      </c>
      <c r="T72" s="65">
        <f t="shared" si="42"/>
        <v>9.4854619303960135</v>
      </c>
    </row>
    <row r="73" spans="1:20" ht="31" x14ac:dyDescent="0.35">
      <c r="A73" s="49" t="s">
        <v>104</v>
      </c>
      <c r="B73" s="50">
        <v>26372.110967291534</v>
      </c>
      <c r="C73" s="50">
        <v>93761.640599994527</v>
      </c>
      <c r="D73" s="50">
        <v>25735.450172487024</v>
      </c>
      <c r="E73" s="50">
        <v>91374.753600000331</v>
      </c>
      <c r="F73" s="50">
        <v>17144.555513249976</v>
      </c>
      <c r="G73" s="50">
        <v>61744.266600000003</v>
      </c>
      <c r="H73" s="65">
        <f t="shared" si="37"/>
        <v>2.4738669443798784</v>
      </c>
      <c r="I73" s="65">
        <f t="shared" si="38"/>
        <v>2.6121952792813801</v>
      </c>
      <c r="J73" s="65">
        <f t="shared" si="39"/>
        <v>53.822074575862558</v>
      </c>
      <c r="K73" s="65">
        <f t="shared" si="40"/>
        <v>51.854813026468975</v>
      </c>
      <c r="N73" s="49" t="s">
        <v>104</v>
      </c>
      <c r="O73" s="50">
        <v>103508.6765889782</v>
      </c>
      <c r="P73" s="50">
        <v>366605.84729999606</v>
      </c>
      <c r="Q73" s="50">
        <v>61676.916603609679</v>
      </c>
      <c r="R73" s="50">
        <v>221690.83590000003</v>
      </c>
      <c r="S73" s="65">
        <f t="shared" si="41"/>
        <v>67.824013081289934</v>
      </c>
      <c r="T73" s="65">
        <f t="shared" si="42"/>
        <v>65.368065762251035</v>
      </c>
    </row>
    <row r="74" spans="1:20" x14ac:dyDescent="0.35">
      <c r="A74" s="49" t="s">
        <v>105</v>
      </c>
      <c r="B74" s="50">
        <v>19228.572946302877</v>
      </c>
      <c r="C74" s="50">
        <v>68363.982999999847</v>
      </c>
      <c r="D74" s="50">
        <v>18565.64057303769</v>
      </c>
      <c r="E74" s="50">
        <v>65918.055500000148</v>
      </c>
      <c r="F74" s="50">
        <v>19583.96310402557</v>
      </c>
      <c r="G74" s="50">
        <v>70529.529799999989</v>
      </c>
      <c r="H74" s="65">
        <f t="shared" si="37"/>
        <v>3.5707487207736932</v>
      </c>
      <c r="I74" s="65">
        <f t="shared" si="38"/>
        <v>3.7105577242030279</v>
      </c>
      <c r="J74" s="65">
        <f t="shared" si="39"/>
        <v>-1.8146998941682142</v>
      </c>
      <c r="K74" s="65">
        <f t="shared" si="40"/>
        <v>-3.070411508684316</v>
      </c>
      <c r="N74" s="49" t="s">
        <v>105</v>
      </c>
      <c r="O74" s="50">
        <v>73083.913035250924</v>
      </c>
      <c r="P74" s="50">
        <v>258847.76760000002</v>
      </c>
      <c r="Q74" s="50">
        <v>72412.083992685555</v>
      </c>
      <c r="R74" s="50">
        <v>260277.20440000002</v>
      </c>
      <c r="S74" s="65">
        <f t="shared" ref="S74" si="48">IFERROR(O74/Q74*100-100,"0.00")</f>
        <v>0.92778581352972367</v>
      </c>
      <c r="T74" s="65">
        <f t="shared" ref="T74" si="49">IFERROR(P74/R74*100-100,"0.00")</f>
        <v>-0.54919784592553356</v>
      </c>
    </row>
    <row r="75" spans="1:20" x14ac:dyDescent="0.35">
      <c r="A75" s="47" t="s">
        <v>66</v>
      </c>
      <c r="B75" s="48">
        <f t="shared" ref="B75:R75" si="50">SUM(B76:B77)</f>
        <v>108.54968654676789</v>
      </c>
      <c r="C75" s="48">
        <f t="shared" si="50"/>
        <v>385.93029999999999</v>
      </c>
      <c r="D75" s="48">
        <f t="shared" si="50"/>
        <v>112.72574409788291</v>
      </c>
      <c r="E75" s="48">
        <f t="shared" si="50"/>
        <v>400.2373</v>
      </c>
      <c r="F75" s="48">
        <f t="shared" si="50"/>
        <v>343.77995211299196</v>
      </c>
      <c r="G75" s="48">
        <f t="shared" si="50"/>
        <v>1238.0863999999999</v>
      </c>
      <c r="H75" s="65">
        <f t="shared" si="37"/>
        <v>-3.7046174186163228</v>
      </c>
      <c r="I75" s="65">
        <f t="shared" si="38"/>
        <v>-3.5746293511374319</v>
      </c>
      <c r="J75" s="65">
        <f t="shared" si="39"/>
        <v>-68.424660635507252</v>
      </c>
      <c r="K75" s="65">
        <f t="shared" si="40"/>
        <v>-68.828484021793628</v>
      </c>
      <c r="L75" s="48"/>
      <c r="M75" s="48"/>
      <c r="N75" s="47" t="s">
        <v>66</v>
      </c>
      <c r="O75" s="48">
        <f t="shared" si="50"/>
        <v>459.20592642899948</v>
      </c>
      <c r="P75" s="48">
        <f t="shared" si="50"/>
        <v>1626.4103</v>
      </c>
      <c r="Q75" s="48">
        <f t="shared" si="50"/>
        <v>2855.564451798527</v>
      </c>
      <c r="R75" s="48">
        <f t="shared" si="50"/>
        <v>10264.009699999999</v>
      </c>
      <c r="S75" s="65">
        <f t="shared" ref="S75:S90" si="51">IFERROR(O75/Q75*100-100,"0.00")</f>
        <v>-83.91890870683109</v>
      </c>
      <c r="T75" s="65">
        <f t="shared" ref="T75:T90" si="52">IFERROR(P75/R75*100-100,"0.00")</f>
        <v>-84.154240423213935</v>
      </c>
    </row>
    <row r="76" spans="1:20" x14ac:dyDescent="0.35">
      <c r="A76" s="49" t="s">
        <v>67</v>
      </c>
      <c r="B76" s="46">
        <v>73.420995533107302</v>
      </c>
      <c r="C76" s="46">
        <v>261.03610000000003</v>
      </c>
      <c r="D76" s="46">
        <v>71.132694445243501</v>
      </c>
      <c r="E76" s="46">
        <v>252.55950000000001</v>
      </c>
      <c r="F76" s="46">
        <v>290.60468120346701</v>
      </c>
      <c r="G76" s="46">
        <v>1046.5814</v>
      </c>
      <c r="H76" s="65">
        <f t="shared" si="37"/>
        <v>3.2169470110896583</v>
      </c>
      <c r="I76" s="65">
        <f t="shared" si="38"/>
        <v>3.3562784215204857</v>
      </c>
      <c r="J76" s="65">
        <f t="shared" si="39"/>
        <v>-74.73509537800544</v>
      </c>
      <c r="K76" s="65">
        <f t="shared" si="40"/>
        <v>-75.058213341074094</v>
      </c>
      <c r="N76" s="49" t="s">
        <v>67</v>
      </c>
      <c r="O76" s="46">
        <v>293.28947237514626</v>
      </c>
      <c r="P76" s="46">
        <v>1038.7693000000002</v>
      </c>
      <c r="Q76" s="46">
        <v>2696.8258493980329</v>
      </c>
      <c r="R76" s="46">
        <v>9693.4413999999997</v>
      </c>
      <c r="S76" s="65">
        <f t="shared" si="51"/>
        <v>-89.124641754653439</v>
      </c>
      <c r="T76" s="65">
        <f t="shared" si="52"/>
        <v>-89.28379244135111</v>
      </c>
    </row>
    <row r="77" spans="1:20" x14ac:dyDescent="0.35">
      <c r="A77" s="49" t="s">
        <v>68</v>
      </c>
      <c r="B77" s="46">
        <v>35.128691013660585</v>
      </c>
      <c r="C77" s="46">
        <v>124.89419999999996</v>
      </c>
      <c r="D77" s="46">
        <v>41.593049652639401</v>
      </c>
      <c r="E77" s="46">
        <v>147.67779999999999</v>
      </c>
      <c r="F77" s="46">
        <v>53.175270909524976</v>
      </c>
      <c r="G77" s="46">
        <v>191.50499999999988</v>
      </c>
      <c r="H77" s="65">
        <f t="shared" si="37"/>
        <v>-15.541920327952198</v>
      </c>
      <c r="I77" s="65">
        <f t="shared" si="38"/>
        <v>-15.427911304204173</v>
      </c>
      <c r="J77" s="65">
        <f t="shared" si="39"/>
        <v>-33.937918109659904</v>
      </c>
      <c r="K77" s="65">
        <f t="shared" si="40"/>
        <v>-34.782799404715263</v>
      </c>
      <c r="N77" s="49" t="s">
        <v>68</v>
      </c>
      <c r="O77" s="46">
        <v>165.91645405385322</v>
      </c>
      <c r="P77" s="46">
        <v>587.64099999999985</v>
      </c>
      <c r="Q77" s="46">
        <v>158.7386024004939</v>
      </c>
      <c r="R77" s="46">
        <v>570.56829999999832</v>
      </c>
      <c r="S77" s="65">
        <f t="shared" si="51"/>
        <v>4.5218060035893188</v>
      </c>
      <c r="T77" s="65">
        <f t="shared" si="52"/>
        <v>2.9922272232792579</v>
      </c>
    </row>
    <row r="78" spans="1:20" ht="18" x14ac:dyDescent="0.4">
      <c r="A78" s="43" t="s">
        <v>69</v>
      </c>
      <c r="B78" s="44">
        <f t="shared" ref="B78:R78" si="53">B79+B80+B86</f>
        <v>47527.566049221285</v>
      </c>
      <c r="C78" s="44">
        <f t="shared" si="53"/>
        <v>168976.33155065001</v>
      </c>
      <c r="D78" s="44">
        <f t="shared" si="53"/>
        <v>48335.000969047418</v>
      </c>
      <c r="E78" s="44">
        <f t="shared" si="53"/>
        <v>171615.37001300001</v>
      </c>
      <c r="F78" s="44">
        <f t="shared" si="53"/>
        <v>39971.734489173868</v>
      </c>
      <c r="G78" s="44">
        <f t="shared" si="53"/>
        <v>143953.88838495</v>
      </c>
      <c r="H78" s="65">
        <f t="shared" si="37"/>
        <v>-1.6704973696870127</v>
      </c>
      <c r="I78" s="65">
        <f t="shared" si="38"/>
        <v>-1.5377634661453072</v>
      </c>
      <c r="J78" s="65">
        <f t="shared" si="39"/>
        <v>18.902936428975508</v>
      </c>
      <c r="K78" s="65">
        <f t="shared" si="40"/>
        <v>17.382262783195543</v>
      </c>
      <c r="L78" s="44"/>
      <c r="M78" s="44"/>
      <c r="N78" s="43" t="s">
        <v>69</v>
      </c>
      <c r="O78" s="44">
        <f t="shared" si="53"/>
        <v>181335.56689061987</v>
      </c>
      <c r="P78" s="44">
        <f t="shared" si="53"/>
        <v>642252.23755434994</v>
      </c>
      <c r="Q78" s="44">
        <f t="shared" si="53"/>
        <v>147929.20751811872</v>
      </c>
      <c r="R78" s="44">
        <f t="shared" si="53"/>
        <v>531715.12900820002</v>
      </c>
      <c r="S78" s="65">
        <f t="shared" si="51"/>
        <v>22.582666353032039</v>
      </c>
      <c r="T78" s="65">
        <f t="shared" si="52"/>
        <v>20.788783789608004</v>
      </c>
    </row>
    <row r="79" spans="1:20" ht="31" x14ac:dyDescent="0.35">
      <c r="A79" s="47" t="s">
        <v>70</v>
      </c>
      <c r="B79" s="48">
        <v>729.80294617411857</v>
      </c>
      <c r="C79" s="48">
        <v>2594.6926142114021</v>
      </c>
      <c r="D79" s="48">
        <v>1009.8944026957283</v>
      </c>
      <c r="E79" s="48">
        <v>3585.6707999999999</v>
      </c>
      <c r="F79" s="48">
        <v>517.95227891562649</v>
      </c>
      <c r="G79" s="48">
        <v>1865.3492399221532</v>
      </c>
      <c r="H79" s="65">
        <f t="shared" si="37"/>
        <v>-27.734727093640359</v>
      </c>
      <c r="I79" s="65">
        <f t="shared" si="38"/>
        <v>-27.637177004330624</v>
      </c>
      <c r="J79" s="65">
        <f t="shared" si="39"/>
        <v>40.901580296551231</v>
      </c>
      <c r="K79" s="65">
        <f t="shared" si="40"/>
        <v>39.099561555544767</v>
      </c>
      <c r="N79" s="47" t="s">
        <v>70</v>
      </c>
      <c r="O79" s="48">
        <v>3300.253017972394</v>
      </c>
      <c r="P79" s="48">
        <v>11688.798406364422</v>
      </c>
      <c r="Q79" s="48">
        <v>2491.9207974275023</v>
      </c>
      <c r="R79" s="48">
        <v>8956.9329175247058</v>
      </c>
      <c r="S79" s="65">
        <f t="shared" si="51"/>
        <v>32.438118473884145</v>
      </c>
      <c r="T79" s="65">
        <f t="shared" si="52"/>
        <v>30.500010595085257</v>
      </c>
    </row>
    <row r="80" spans="1:20" ht="31" x14ac:dyDescent="0.35">
      <c r="A80" s="47" t="s">
        <v>71</v>
      </c>
      <c r="B80" s="48">
        <f t="shared" ref="B80:P80" si="54">B81+B85</f>
        <v>13740.813549746221</v>
      </c>
      <c r="C80" s="48">
        <f t="shared" si="54"/>
        <v>48853.170047735373</v>
      </c>
      <c r="D80" s="48">
        <f t="shared" si="54"/>
        <v>10885.637528486333</v>
      </c>
      <c r="E80" s="48">
        <f t="shared" si="54"/>
        <v>38649.895000000004</v>
      </c>
      <c r="F80" s="48">
        <f t="shared" si="54"/>
        <v>11863.826399859983</v>
      </c>
      <c r="G80" s="48">
        <f t="shared" si="54"/>
        <v>42726.290545295895</v>
      </c>
      <c r="H80" s="65">
        <f t="shared" si="37"/>
        <v>26.228836058414146</v>
      </c>
      <c r="I80" s="65">
        <f t="shared" si="38"/>
        <v>26.399230962297239</v>
      </c>
      <c r="J80" s="65">
        <f t="shared" si="39"/>
        <v>15.821094195279102</v>
      </c>
      <c r="K80" s="65">
        <f t="shared" si="40"/>
        <v>14.339834851668499</v>
      </c>
      <c r="L80" s="48"/>
      <c r="M80" s="48"/>
      <c r="N80" s="47" t="s">
        <v>71</v>
      </c>
      <c r="O80" s="48">
        <f t="shared" si="54"/>
        <v>47679.527225661477</v>
      </c>
      <c r="P80" s="48">
        <f t="shared" si="54"/>
        <v>168870.80439484739</v>
      </c>
      <c r="Q80" s="48">
        <f t="shared" ref="Q80:R80" si="55">Q81+Q85</f>
        <v>45527.599222563513</v>
      </c>
      <c r="R80" s="48">
        <f t="shared" si="55"/>
        <v>163643.90575873235</v>
      </c>
      <c r="S80" s="65">
        <f t="shared" si="51"/>
        <v>4.7266450237759727</v>
      </c>
      <c r="T80" s="65">
        <f t="shared" si="52"/>
        <v>3.1940686161703553</v>
      </c>
    </row>
    <row r="81" spans="1:20" ht="46.5" x14ac:dyDescent="0.35">
      <c r="A81" s="51" t="s">
        <v>72</v>
      </c>
      <c r="B81" s="52">
        <f t="shared" ref="B81:P81" si="56">SUM(B82:B84)</f>
        <v>10710.889990693835</v>
      </c>
      <c r="C81" s="52">
        <f t="shared" si="56"/>
        <v>38080.782348408822</v>
      </c>
      <c r="D81" s="52">
        <f t="shared" si="56"/>
        <v>8483.4323650187544</v>
      </c>
      <c r="E81" s="52">
        <f t="shared" si="56"/>
        <v>30120.768700000001</v>
      </c>
      <c r="F81" s="52">
        <f t="shared" si="56"/>
        <v>7886.902847527921</v>
      </c>
      <c r="G81" s="52">
        <f t="shared" si="56"/>
        <v>28403.829524172448</v>
      </c>
      <c r="H81" s="65">
        <f t="shared" si="37"/>
        <v>26.256561375557766</v>
      </c>
      <c r="I81" s="65">
        <f t="shared" si="38"/>
        <v>26.426993705538536</v>
      </c>
      <c r="J81" s="65">
        <f t="shared" si="39"/>
        <v>35.806034355438612</v>
      </c>
      <c r="K81" s="65">
        <f t="shared" si="40"/>
        <v>34.069183579633233</v>
      </c>
      <c r="L81" s="52"/>
      <c r="M81" s="52"/>
      <c r="N81" s="51" t="s">
        <v>72</v>
      </c>
      <c r="O81" s="52">
        <f t="shared" si="56"/>
        <v>37363.391902923526</v>
      </c>
      <c r="P81" s="52">
        <f t="shared" si="56"/>
        <v>132333.23425595457</v>
      </c>
      <c r="Q81" s="52">
        <f t="shared" ref="Q81:R81" si="57">SUM(Q82:Q84)</f>
        <v>32662.02765388905</v>
      </c>
      <c r="R81" s="52">
        <f t="shared" si="57"/>
        <v>117400.03572675039</v>
      </c>
      <c r="S81" s="65">
        <f t="shared" si="51"/>
        <v>14.393975471619825</v>
      </c>
      <c r="T81" s="65">
        <f t="shared" si="52"/>
        <v>12.719926733209292</v>
      </c>
    </row>
    <row r="82" spans="1:20" x14ac:dyDescent="0.35">
      <c r="A82" s="58" t="s">
        <v>73</v>
      </c>
      <c r="B82" s="69">
        <v>722.72414999545128</v>
      </c>
      <c r="C82" s="70">
        <v>2569.5251354302</v>
      </c>
      <c r="D82" s="69">
        <v>508.48488824983531</v>
      </c>
      <c r="E82" s="70">
        <v>1805.3961000000002</v>
      </c>
      <c r="F82" s="69">
        <v>538.30144431567919</v>
      </c>
      <c r="G82" s="70">
        <v>1938.6345632177802</v>
      </c>
      <c r="H82" s="65">
        <f t="shared" si="37"/>
        <v>42.132867012628537</v>
      </c>
      <c r="I82" s="65">
        <f t="shared" si="38"/>
        <v>42.324730591264682</v>
      </c>
      <c r="J82" s="65">
        <f t="shared" si="39"/>
        <v>34.260117194041925</v>
      </c>
      <c r="K82" s="65">
        <f t="shared" si="40"/>
        <v>32.543037464743037</v>
      </c>
      <c r="N82" s="58" t="s">
        <v>73</v>
      </c>
      <c r="O82" s="69">
        <v>2462.1526043189883</v>
      </c>
      <c r="P82" s="70">
        <v>8720.4239435167274</v>
      </c>
      <c r="Q82" s="69">
        <v>1781.5163510401705</v>
      </c>
      <c r="R82" s="70">
        <v>6403.4629287628632</v>
      </c>
      <c r="S82" s="65">
        <f t="shared" si="51"/>
        <v>38.205445202982048</v>
      </c>
      <c r="T82" s="65">
        <f t="shared" si="52"/>
        <v>36.182937896721711</v>
      </c>
    </row>
    <row r="83" spans="1:20" ht="46.5" x14ac:dyDescent="0.35">
      <c r="A83" s="58" t="s">
        <v>74</v>
      </c>
      <c r="B83" s="69">
        <v>2011.1624071728206</v>
      </c>
      <c r="C83" s="70">
        <v>7150.3523947489421</v>
      </c>
      <c r="D83" s="69">
        <v>2298.0581699874588</v>
      </c>
      <c r="E83" s="70">
        <v>8159.3482000000004</v>
      </c>
      <c r="F83" s="69">
        <v>2116.3867599078058</v>
      </c>
      <c r="G83" s="70">
        <v>7621.9385350333087</v>
      </c>
      <c r="H83" s="65">
        <f t="shared" si="37"/>
        <v>-12.484268960702764</v>
      </c>
      <c r="I83" s="65">
        <f t="shared" si="38"/>
        <v>-12.366132447332717</v>
      </c>
      <c r="J83" s="65">
        <f t="shared" si="39"/>
        <v>-4.9718867424576416</v>
      </c>
      <c r="K83" s="65">
        <f t="shared" si="40"/>
        <v>-6.1872204573256369</v>
      </c>
      <c r="N83" s="58" t="s">
        <v>74</v>
      </c>
      <c r="O83" s="69">
        <v>8147.3762676880533</v>
      </c>
      <c r="P83" s="70">
        <v>28856.284113729136</v>
      </c>
      <c r="Q83" s="69">
        <v>6191.6045286827703</v>
      </c>
      <c r="R83" s="70">
        <v>22255.035742911561</v>
      </c>
      <c r="S83" s="65">
        <f t="shared" si="51"/>
        <v>31.5874783336875</v>
      </c>
      <c r="T83" s="65">
        <f t="shared" si="52"/>
        <v>29.661818776993584</v>
      </c>
    </row>
    <row r="84" spans="1:20" ht="46.5" x14ac:dyDescent="0.35">
      <c r="A84" s="58" t="s">
        <v>75</v>
      </c>
      <c r="B84" s="46">
        <v>7977.0034335255641</v>
      </c>
      <c r="C84" s="46">
        <v>28360.904818229679</v>
      </c>
      <c r="D84" s="46">
        <v>5676.8893067814606</v>
      </c>
      <c r="E84" s="46">
        <v>20156.024399999998</v>
      </c>
      <c r="F84" s="46">
        <v>5232.2146433044363</v>
      </c>
      <c r="G84" s="46">
        <v>18843.256425921358</v>
      </c>
      <c r="H84" s="65">
        <f t="shared" si="37"/>
        <v>40.517156534943325</v>
      </c>
      <c r="I84" s="65">
        <f t="shared" si="38"/>
        <v>40.706839083949916</v>
      </c>
      <c r="J84" s="65">
        <f t="shared" si="39"/>
        <v>52.459407293880446</v>
      </c>
      <c r="K84" s="65">
        <f t="shared" si="40"/>
        <v>50.509573171309995</v>
      </c>
      <c r="N84" s="58" t="s">
        <v>75</v>
      </c>
      <c r="O84" s="46">
        <v>26753.86303091648</v>
      </c>
      <c r="P84" s="46">
        <v>94756.526198708685</v>
      </c>
      <c r="Q84" s="46">
        <v>24688.906774166109</v>
      </c>
      <c r="R84" s="46">
        <v>88741.537055075969</v>
      </c>
      <c r="S84" s="65">
        <f t="shared" si="51"/>
        <v>8.3639031717317494</v>
      </c>
      <c r="T84" s="65">
        <f t="shared" si="52"/>
        <v>6.7780988962357327</v>
      </c>
    </row>
    <row r="85" spans="1:20" ht="46.5" x14ac:dyDescent="0.35">
      <c r="A85" s="51" t="s">
        <v>76</v>
      </c>
      <c r="B85" s="52">
        <v>3029.9235590523863</v>
      </c>
      <c r="C85" s="52">
        <v>10772.387699326551</v>
      </c>
      <c r="D85" s="52">
        <v>2402.2051634675795</v>
      </c>
      <c r="E85" s="52">
        <v>8529.1262999999999</v>
      </c>
      <c r="F85" s="52">
        <v>3976.9235523320622</v>
      </c>
      <c r="G85" s="52">
        <v>14322.46102112345</v>
      </c>
      <c r="H85" s="65">
        <f t="shared" si="37"/>
        <v>26.130923583508419</v>
      </c>
      <c r="I85" s="65">
        <f t="shared" si="38"/>
        <v>26.301186316429053</v>
      </c>
      <c r="J85" s="65">
        <f t="shared" si="39"/>
        <v>-23.812376094691501</v>
      </c>
      <c r="K85" s="65">
        <f t="shared" si="40"/>
        <v>-24.786754989670285</v>
      </c>
      <c r="N85" s="51" t="s">
        <v>76</v>
      </c>
      <c r="O85" s="52">
        <v>10316.13532273795</v>
      </c>
      <c r="P85" s="52">
        <v>36537.570138892821</v>
      </c>
      <c r="Q85" s="52">
        <v>12865.571568674462</v>
      </c>
      <c r="R85" s="52">
        <v>46243.870031981955</v>
      </c>
      <c r="S85" s="65">
        <f t="shared" si="51"/>
        <v>-19.81595790228215</v>
      </c>
      <c r="T85" s="65">
        <f t="shared" si="52"/>
        <v>-20.989376292201158</v>
      </c>
    </row>
    <row r="86" spans="1:20" ht="31" x14ac:dyDescent="0.35">
      <c r="A86" s="47" t="s">
        <v>95</v>
      </c>
      <c r="B86" s="48">
        <v>33056.949553300947</v>
      </c>
      <c r="C86" s="48">
        <v>117528.46888870324</v>
      </c>
      <c r="D86" s="48">
        <v>36439.469037865354</v>
      </c>
      <c r="E86" s="48">
        <v>129379.804213</v>
      </c>
      <c r="F86" s="48">
        <v>27589.95581039826</v>
      </c>
      <c r="G86" s="48">
        <v>99362.24859973196</v>
      </c>
      <c r="H86" s="65">
        <f t="shared" si="37"/>
        <v>-9.2825707231066588</v>
      </c>
      <c r="I86" s="65">
        <f t="shared" si="38"/>
        <v>-9.1601122728441595</v>
      </c>
      <c r="J86" s="65">
        <f t="shared" si="39"/>
        <v>19.815159474964645</v>
      </c>
      <c r="K86" s="65">
        <f t="shared" si="40"/>
        <v>18.282819224584543</v>
      </c>
      <c r="N86" s="47" t="s">
        <v>95</v>
      </c>
      <c r="O86" s="48">
        <v>130355.78664698599</v>
      </c>
      <c r="P86" s="48">
        <v>461692.63475313818</v>
      </c>
      <c r="Q86" s="48">
        <v>99909.687498127707</v>
      </c>
      <c r="R86" s="48">
        <v>359114.2903319429</v>
      </c>
      <c r="S86" s="65">
        <f t="shared" si="51"/>
        <v>30.473620638067587</v>
      </c>
      <c r="T86" s="65">
        <f t="shared" si="52"/>
        <v>28.564261345984931</v>
      </c>
    </row>
    <row r="87" spans="1:20" ht="46.5" x14ac:dyDescent="0.35">
      <c r="A87" s="49" t="s">
        <v>77</v>
      </c>
      <c r="B87" s="46">
        <v>2835.3147739755991</v>
      </c>
      <c r="C87" s="46">
        <v>10080.488632672301</v>
      </c>
      <c r="D87" s="46">
        <v>4629.7233656958233</v>
      </c>
      <c r="E87" s="46">
        <v>16438.019499999999</v>
      </c>
      <c r="F87" s="46">
        <v>2402.8503350734327</v>
      </c>
      <c r="G87" s="46">
        <v>8653.6061885076761</v>
      </c>
      <c r="H87" s="65">
        <f t="shared" si="37"/>
        <v>-38.758440839381201</v>
      </c>
      <c r="I87" s="65">
        <f t="shared" si="38"/>
        <v>-38.67577153882619</v>
      </c>
      <c r="J87" s="65">
        <f t="shared" si="39"/>
        <v>17.997976511048492</v>
      </c>
      <c r="K87" s="65">
        <f t="shared" si="40"/>
        <v>16.488876580258307</v>
      </c>
      <c r="N87" s="49" t="s">
        <v>77</v>
      </c>
      <c r="O87" s="46">
        <v>13805.982527411583</v>
      </c>
      <c r="P87" s="46">
        <v>48897.871068033797</v>
      </c>
      <c r="Q87" s="46">
        <v>9468.8500098181139</v>
      </c>
      <c r="R87" s="46">
        <v>34034.731132545734</v>
      </c>
      <c r="S87" s="65">
        <f t="shared" si="51"/>
        <v>45.804216067382612</v>
      </c>
      <c r="T87" s="65">
        <f t="shared" si="52"/>
        <v>43.670507863290197</v>
      </c>
    </row>
    <row r="88" spans="1:20" ht="46.5" x14ac:dyDescent="0.35">
      <c r="A88" s="49" t="s">
        <v>96</v>
      </c>
      <c r="B88" s="46">
        <v>57.018482785688214</v>
      </c>
      <c r="C88" s="46">
        <v>202.71970253497429</v>
      </c>
      <c r="D88" s="46">
        <v>8.3679376339211</v>
      </c>
      <c r="E88" s="46">
        <v>29.710699999999999</v>
      </c>
      <c r="F88" s="46">
        <v>3.4576313277825759</v>
      </c>
      <c r="G88" s="46">
        <v>12.45228611159542</v>
      </c>
      <c r="H88" s="65">
        <f t="shared" si="37"/>
        <v>581.39230094823426</v>
      </c>
      <c r="I88" s="65">
        <f t="shared" si="38"/>
        <v>582.312104847662</v>
      </c>
      <c r="J88" s="65">
        <f t="shared" si="39"/>
        <v>1549.0619554356858</v>
      </c>
      <c r="K88" s="65">
        <f t="shared" si="40"/>
        <v>1527.971769346065</v>
      </c>
      <c r="N88" s="49" t="s">
        <v>96</v>
      </c>
      <c r="O88" s="46">
        <v>173.26109224916627</v>
      </c>
      <c r="P88" s="46">
        <v>613.65415558691393</v>
      </c>
      <c r="Q88" s="46">
        <v>60.719641121963726</v>
      </c>
      <c r="R88" s="46">
        <v>218.25001535644765</v>
      </c>
      <c r="S88" s="65">
        <f t="shared" si="51"/>
        <v>185.34604132647559</v>
      </c>
      <c r="T88" s="65">
        <f t="shared" si="52"/>
        <v>181.17026914508534</v>
      </c>
    </row>
    <row r="89" spans="1:20" ht="31" x14ac:dyDescent="0.35">
      <c r="A89" s="49" t="s">
        <v>78</v>
      </c>
      <c r="B89" s="46">
        <v>0.1068848728796184</v>
      </c>
      <c r="C89" s="46">
        <v>0.38001133276530158</v>
      </c>
      <c r="D89" s="46">
        <v>2.8398494536590002</v>
      </c>
      <c r="E89" s="46">
        <v>10.083</v>
      </c>
      <c r="F89" s="46">
        <v>2.2410837270907806</v>
      </c>
      <c r="G89" s="46">
        <v>8.0710212062058986</v>
      </c>
      <c r="H89" s="65">
        <f t="shared" si="37"/>
        <v>-96.236248624309894</v>
      </c>
      <c r="I89" s="65">
        <f t="shared" si="38"/>
        <v>-96.231167978128525</v>
      </c>
      <c r="J89" s="65">
        <f t="shared" si="39"/>
        <v>-95.230661327483332</v>
      </c>
      <c r="K89" s="65">
        <f t="shared" si="40"/>
        <v>-95.291657362105468</v>
      </c>
      <c r="N89" s="49" t="s">
        <v>78</v>
      </c>
      <c r="O89" s="46">
        <v>4.5623144279633552</v>
      </c>
      <c r="P89" s="46">
        <v>16.15875307877911</v>
      </c>
      <c r="Q89" s="46">
        <v>5.4250378895038924</v>
      </c>
      <c r="R89" s="46">
        <v>19.499696981332271</v>
      </c>
      <c r="S89" s="65">
        <f t="shared" si="51"/>
        <v>-15.902625550499721</v>
      </c>
      <c r="T89" s="65">
        <f t="shared" si="52"/>
        <v>-17.13331189582874</v>
      </c>
    </row>
    <row r="90" spans="1:20" x14ac:dyDescent="0.35">
      <c r="A90" s="49" t="s">
        <v>97</v>
      </c>
      <c r="B90" s="46">
        <v>720.56377827986557</v>
      </c>
      <c r="C90" s="46">
        <v>2561.8442942335901</v>
      </c>
      <c r="D90" s="46">
        <v>779.51639673010118</v>
      </c>
      <c r="E90" s="46">
        <v>2767.7044000000001</v>
      </c>
      <c r="F90" s="46">
        <v>553.86264310577985</v>
      </c>
      <c r="G90" s="46">
        <v>1994.676541440489</v>
      </c>
      <c r="H90" s="65">
        <f t="shared" si="37"/>
        <v>-7.5627169226367528</v>
      </c>
      <c r="I90" s="65">
        <f t="shared" si="38"/>
        <v>-7.4379368608298648</v>
      </c>
      <c r="J90" s="65">
        <f t="shared" si="39"/>
        <v>30.097919989568283</v>
      </c>
      <c r="K90" s="65">
        <f t="shared" si="40"/>
        <v>28.43407144014995</v>
      </c>
      <c r="N90" s="49" t="s">
        <v>97</v>
      </c>
      <c r="O90" s="46">
        <v>2990.343081824582</v>
      </c>
      <c r="P90" s="46">
        <v>10591.162937800676</v>
      </c>
      <c r="Q90" s="46">
        <v>2088.1677541868635</v>
      </c>
      <c r="R90" s="46">
        <v>7505.6873854491359</v>
      </c>
      <c r="S90" s="65">
        <f t="shared" si="51"/>
        <v>43.204159523525789</v>
      </c>
      <c r="T90" s="65">
        <f t="shared" si="52"/>
        <v>41.108500712848524</v>
      </c>
    </row>
    <row r="91" spans="1:20" x14ac:dyDescent="0.35">
      <c r="A91" s="49" t="s">
        <v>106</v>
      </c>
      <c r="B91" s="46">
        <v>12289.901605138681</v>
      </c>
      <c r="C91" s="46">
        <v>43694.694699999374</v>
      </c>
      <c r="D91" s="46">
        <v>11525.839354805332</v>
      </c>
      <c r="E91" s="46">
        <v>40922.957400000574</v>
      </c>
      <c r="F91" s="46">
        <v>3980.561112073327</v>
      </c>
      <c r="G91" s="46">
        <v>14335.561300000001</v>
      </c>
      <c r="H91" s="65">
        <f t="shared" si="37"/>
        <v>6.6291245853153242</v>
      </c>
      <c r="I91" s="65">
        <f t="shared" si="38"/>
        <v>6.7730620563575457</v>
      </c>
      <c r="J91" s="65">
        <f t="shared" si="39"/>
        <v>208.74796942226379</v>
      </c>
      <c r="K91" s="65">
        <f t="shared" si="40"/>
        <v>204.79932934331197</v>
      </c>
      <c r="N91" s="49" t="s">
        <v>106</v>
      </c>
      <c r="O91" s="46">
        <v>41822.314124425517</v>
      </c>
      <c r="P91" s="46">
        <v>148125.79400000002</v>
      </c>
      <c r="Q91" s="46">
        <v>12293.662244786432</v>
      </c>
      <c r="R91" s="46">
        <v>44188.205399999999</v>
      </c>
      <c r="S91" s="65">
        <f t="shared" ref="S91" si="58">IFERROR(O91/Q91*100-100,"0.00")</f>
        <v>240.19410401617114</v>
      </c>
      <c r="T91" s="65">
        <f t="shared" ref="T91" si="59">IFERROR(P91/R91*100-100,"0.00")</f>
        <v>235.21568178462394</v>
      </c>
    </row>
    <row r="92" spans="1:20" ht="31" x14ac:dyDescent="0.35">
      <c r="A92" s="49" t="s">
        <v>107</v>
      </c>
      <c r="B92" s="46">
        <v>17154.044028248227</v>
      </c>
      <c r="C92" s="46">
        <v>60988.341547930228</v>
      </c>
      <c r="D92" s="46">
        <v>19493.182133546528</v>
      </c>
      <c r="E92" s="46">
        <v>69211.329212999437</v>
      </c>
      <c r="F92" s="46">
        <v>20646.983005090842</v>
      </c>
      <c r="G92" s="46">
        <v>74357.881262465991</v>
      </c>
      <c r="H92" s="65">
        <f t="shared" si="37"/>
        <v>-11.999775558823686</v>
      </c>
      <c r="I92" s="65">
        <f t="shared" si="38"/>
        <v>-11.88098503319128</v>
      </c>
      <c r="J92" s="65">
        <f t="shared" si="39"/>
        <v>-16.917430386712553</v>
      </c>
      <c r="K92" s="65">
        <f t="shared" si="40"/>
        <v>-17.979990133587052</v>
      </c>
      <c r="N92" s="49" t="s">
        <v>107</v>
      </c>
      <c r="O92" s="46">
        <v>71559.323506647212</v>
      </c>
      <c r="P92" s="46">
        <v>253447.9938386381</v>
      </c>
      <c r="Q92" s="46">
        <v>75992.862810324863</v>
      </c>
      <c r="R92" s="46">
        <v>273147.91670161032</v>
      </c>
      <c r="S92" s="65">
        <f t="shared" ref="S92:S101" si="60">IFERROR(O92/Q92*100-100,"0.00")</f>
        <v>-5.8341522344586281</v>
      </c>
      <c r="T92" s="65">
        <f t="shared" ref="T92:T101" si="61">IFERROR(P92/R92*100-100,"0.00")</f>
        <v>-7.2121812609292562</v>
      </c>
    </row>
    <row r="93" spans="1:20" ht="35.5" x14ac:dyDescent="0.4">
      <c r="A93" s="43" t="s">
        <v>79</v>
      </c>
      <c r="B93" s="44">
        <f t="shared" ref="B93:P93" si="62">B94+B97</f>
        <v>837.2400788098214</v>
      </c>
      <c r="C93" s="44">
        <f t="shared" si="62"/>
        <v>2976.6674143999999</v>
      </c>
      <c r="D93" s="44">
        <f t="shared" si="62"/>
        <v>1027.3236620052019</v>
      </c>
      <c r="E93" s="44">
        <f t="shared" si="62"/>
        <v>3647.5540879999999</v>
      </c>
      <c r="F93" s="44">
        <f t="shared" si="62"/>
        <v>826.86306607564961</v>
      </c>
      <c r="G93" s="44">
        <f t="shared" si="62"/>
        <v>2977.8581051000001</v>
      </c>
      <c r="H93" s="65">
        <f t="shared" si="37"/>
        <v>-18.502794224009406</v>
      </c>
      <c r="I93" s="65">
        <f t="shared" si="38"/>
        <v>-18.392782051049878</v>
      </c>
      <c r="J93" s="65">
        <f t="shared" si="39"/>
        <v>1.2549856390879626</v>
      </c>
      <c r="K93" s="65">
        <f t="shared" si="40"/>
        <v>-3.9984803102640853E-2</v>
      </c>
      <c r="L93" s="44"/>
      <c r="M93" s="44"/>
      <c r="N93" s="43" t="s">
        <v>79</v>
      </c>
      <c r="O93" s="44">
        <f t="shared" si="62"/>
        <v>8357.4327114181651</v>
      </c>
      <c r="P93" s="44">
        <f t="shared" si="62"/>
        <v>29600.259624500002</v>
      </c>
      <c r="Q93" s="44">
        <f t="shared" ref="Q93:R93" si="63">Q94+Q97</f>
        <v>2692.0831188555167</v>
      </c>
      <c r="R93" s="44">
        <f t="shared" si="63"/>
        <v>9676.3941811000004</v>
      </c>
      <c r="S93" s="65">
        <f t="shared" si="60"/>
        <v>210.4448244143054</v>
      </c>
      <c r="T93" s="65">
        <f t="shared" si="61"/>
        <v>205.90175503924212</v>
      </c>
    </row>
    <row r="94" spans="1:20" ht="31" x14ac:dyDescent="0.35">
      <c r="A94" s="47" t="s">
        <v>80</v>
      </c>
      <c r="B94" s="48">
        <f t="shared" ref="B94:P94" si="64">SUM(B95:B96)</f>
        <v>477.8971278279339</v>
      </c>
      <c r="C94" s="48">
        <f t="shared" si="64"/>
        <v>1699.0835052509372</v>
      </c>
      <c r="D94" s="48">
        <f t="shared" si="64"/>
        <v>636.8538818049168</v>
      </c>
      <c r="E94" s="48">
        <f t="shared" si="64"/>
        <v>2261.1753879999997</v>
      </c>
      <c r="F94" s="48">
        <f t="shared" si="64"/>
        <v>485.23185752050836</v>
      </c>
      <c r="G94" s="48">
        <f t="shared" si="64"/>
        <v>1747.51017315118</v>
      </c>
      <c r="H94" s="65">
        <f t="shared" si="37"/>
        <v>-24.959689894090189</v>
      </c>
      <c r="I94" s="65">
        <f t="shared" si="38"/>
        <v>-24.858393812884657</v>
      </c>
      <c r="J94" s="65">
        <f t="shared" si="39"/>
        <v>-1.511592773412346</v>
      </c>
      <c r="K94" s="65">
        <f t="shared" si="40"/>
        <v>-2.7711808860556175</v>
      </c>
      <c r="L94" s="48"/>
      <c r="M94" s="48"/>
      <c r="N94" s="47" t="s">
        <v>80</v>
      </c>
      <c r="O94" s="48">
        <f t="shared" si="64"/>
        <v>2711.5354612788497</v>
      </c>
      <c r="P94" s="48">
        <f t="shared" si="64"/>
        <v>9603.6852950351458</v>
      </c>
      <c r="Q94" s="48">
        <f t="shared" ref="Q94:R94" si="65">SUM(Q95:Q96)</f>
        <v>1535.3707172660402</v>
      </c>
      <c r="R94" s="48">
        <f t="shared" si="65"/>
        <v>5518.7197491511797</v>
      </c>
      <c r="S94" s="65">
        <f t="shared" si="60"/>
        <v>76.604609609016705</v>
      </c>
      <c r="T94" s="65">
        <f t="shared" si="61"/>
        <v>74.020166479956941</v>
      </c>
    </row>
    <row r="95" spans="1:20" x14ac:dyDescent="0.35">
      <c r="A95" s="49" t="s">
        <v>81</v>
      </c>
      <c r="B95" s="46">
        <v>348.66884325420261</v>
      </c>
      <c r="C95" s="46">
        <v>1239.6338999999998</v>
      </c>
      <c r="D95" s="46">
        <v>523.36529944788083</v>
      </c>
      <c r="E95" s="46">
        <v>1858.2296000000001</v>
      </c>
      <c r="F95" s="46">
        <v>223.93946007598905</v>
      </c>
      <c r="G95" s="46">
        <v>806.49380000000008</v>
      </c>
      <c r="H95" s="65">
        <f t="shared" si="37"/>
        <v>-33.379449569540157</v>
      </c>
      <c r="I95" s="65">
        <f t="shared" si="38"/>
        <v>-33.289519228409688</v>
      </c>
      <c r="J95" s="65">
        <f t="shared" si="39"/>
        <v>55.697813657266721</v>
      </c>
      <c r="K95" s="65">
        <f t="shared" si="40"/>
        <v>53.706562902281405</v>
      </c>
      <c r="N95" s="49" t="s">
        <v>81</v>
      </c>
      <c r="O95" s="46">
        <v>1619.1536541374528</v>
      </c>
      <c r="P95" s="46">
        <v>5734.6999000000005</v>
      </c>
      <c r="Q95" s="46">
        <v>1091.2691158686682</v>
      </c>
      <c r="R95" s="46">
        <v>3922.4458000000004</v>
      </c>
      <c r="S95" s="65">
        <f t="shared" si="60"/>
        <v>48.373451662157578</v>
      </c>
      <c r="T95" s="65">
        <f t="shared" si="61"/>
        <v>46.202145100386105</v>
      </c>
    </row>
    <row r="96" spans="1:20" x14ac:dyDescent="0.35">
      <c r="A96" s="49" t="s">
        <v>82</v>
      </c>
      <c r="B96" s="46">
        <v>129.22828457373129</v>
      </c>
      <c r="C96" s="46">
        <v>459.44960525093734</v>
      </c>
      <c r="D96" s="46">
        <v>113.48858235703599</v>
      </c>
      <c r="E96" s="46">
        <v>402.94578799999954</v>
      </c>
      <c r="F96" s="46">
        <v>261.29239744451928</v>
      </c>
      <c r="G96" s="46">
        <v>941.01637315117989</v>
      </c>
      <c r="H96" s="65">
        <f t="shared" si="37"/>
        <v>13.868974208505009</v>
      </c>
      <c r="I96" s="65">
        <f t="shared" si="38"/>
        <v>14.02268467214698</v>
      </c>
      <c r="J96" s="65">
        <f t="shared" si="39"/>
        <v>-50.542654192160114</v>
      </c>
      <c r="K96" s="65">
        <f t="shared" si="40"/>
        <v>-51.175174167014838</v>
      </c>
      <c r="N96" s="49" t="s">
        <v>82</v>
      </c>
      <c r="O96" s="46">
        <v>1092.3818071413971</v>
      </c>
      <c r="P96" s="46">
        <v>3868.9853950351444</v>
      </c>
      <c r="Q96" s="46">
        <v>444.10160139737184</v>
      </c>
      <c r="R96" s="46">
        <v>1596.2739491511797</v>
      </c>
      <c r="S96" s="65">
        <f t="shared" si="60"/>
        <v>145.97565145097485</v>
      </c>
      <c r="T96" s="65">
        <f t="shared" si="61"/>
        <v>142.37602806789405</v>
      </c>
    </row>
    <row r="97" spans="1:20" ht="31" x14ac:dyDescent="0.35">
      <c r="A97" s="47" t="s">
        <v>83</v>
      </c>
      <c r="B97" s="48">
        <v>359.34295098188755</v>
      </c>
      <c r="C97" s="48">
        <v>1277.5839091490629</v>
      </c>
      <c r="D97" s="48">
        <v>390.46978020028507</v>
      </c>
      <c r="E97" s="48">
        <v>1386.3787</v>
      </c>
      <c r="F97" s="48">
        <v>341.63120855514131</v>
      </c>
      <c r="G97" s="48">
        <v>1230.3479319488199</v>
      </c>
      <c r="H97" s="65">
        <f t="shared" si="37"/>
        <v>-7.9716359105771346</v>
      </c>
      <c r="I97" s="65">
        <f t="shared" si="38"/>
        <v>-7.8474078439705579</v>
      </c>
      <c r="J97" s="65">
        <f t="shared" si="39"/>
        <v>5.1844626554038911</v>
      </c>
      <c r="K97" s="65">
        <f t="shared" si="40"/>
        <v>3.8392373387764422</v>
      </c>
      <c r="N97" s="47" t="s">
        <v>83</v>
      </c>
      <c r="O97" s="48">
        <v>5645.8972501393146</v>
      </c>
      <c r="P97" s="48">
        <v>19996.574329464856</v>
      </c>
      <c r="Q97" s="48">
        <v>1156.7124015894767</v>
      </c>
      <c r="R97" s="48">
        <v>4157.6744319488198</v>
      </c>
      <c r="S97" s="65">
        <f t="shared" si="60"/>
        <v>388.09861832388935</v>
      </c>
      <c r="T97" s="65">
        <f t="shared" si="61"/>
        <v>380.95575198974626</v>
      </c>
    </row>
    <row r="98" spans="1:20" ht="18" x14ac:dyDescent="0.4">
      <c r="A98" s="43" t="s">
        <v>84</v>
      </c>
      <c r="B98" s="44">
        <f t="shared" ref="B98:R98" si="66">SUM(B99+B100+B101)</f>
        <v>24975.379895239945</v>
      </c>
      <c r="C98" s="44">
        <f t="shared" si="66"/>
        <v>88795.796305050855</v>
      </c>
      <c r="D98" s="44">
        <f t="shared" si="66"/>
        <v>26414.866051973997</v>
      </c>
      <c r="E98" s="44">
        <f t="shared" si="66"/>
        <v>93787.047077050869</v>
      </c>
      <c r="F98" s="44">
        <f t="shared" si="66"/>
        <v>18041.762603388426</v>
      </c>
      <c r="G98" s="44">
        <f t="shared" si="66"/>
        <v>64975.461116889375</v>
      </c>
      <c r="H98" s="65">
        <f t="shared" si="37"/>
        <v>-5.4495304042114583</v>
      </c>
      <c r="I98" s="65">
        <f t="shared" si="38"/>
        <v>-5.3218977753926424</v>
      </c>
      <c r="J98" s="65">
        <f t="shared" si="39"/>
        <v>38.4309307481372</v>
      </c>
      <c r="K98" s="65">
        <f t="shared" si="40"/>
        <v>36.66050964272381</v>
      </c>
      <c r="L98" s="44"/>
      <c r="M98" s="44"/>
      <c r="N98" s="43" t="s">
        <v>84</v>
      </c>
      <c r="O98" s="44">
        <f t="shared" si="66"/>
        <v>84556.104429185943</v>
      </c>
      <c r="P98" s="44">
        <f t="shared" si="66"/>
        <v>299479.84391435515</v>
      </c>
      <c r="Q98" s="44">
        <f t="shared" si="66"/>
        <v>79156.668455522886</v>
      </c>
      <c r="R98" s="44">
        <f t="shared" si="66"/>
        <v>284519.86518303037</v>
      </c>
      <c r="S98" s="65">
        <f t="shared" si="60"/>
        <v>6.8212016485975795</v>
      </c>
      <c r="T98" s="65">
        <f t="shared" si="61"/>
        <v>5.2579733656562269</v>
      </c>
    </row>
    <row r="99" spans="1:20" x14ac:dyDescent="0.35">
      <c r="A99" s="45" t="s">
        <v>85</v>
      </c>
      <c r="B99" s="46">
        <v>1975.4246174893285</v>
      </c>
      <c r="C99" s="46">
        <v>7023.2926460508688</v>
      </c>
      <c r="D99" s="46">
        <v>3933.0391632778515</v>
      </c>
      <c r="E99" s="46">
        <v>13964.414146050871</v>
      </c>
      <c r="F99" s="46">
        <v>5211.6143468346572</v>
      </c>
      <c r="G99" s="46">
        <v>18769.066681177839</v>
      </c>
      <c r="H99" s="65">
        <f t="shared" si="37"/>
        <v>-49.773583850027535</v>
      </c>
      <c r="I99" s="65">
        <f t="shared" si="38"/>
        <v>-49.70578376868712</v>
      </c>
      <c r="J99" s="65">
        <f t="shared" si="39"/>
        <v>-62.095725316108073</v>
      </c>
      <c r="K99" s="65">
        <f t="shared" si="40"/>
        <v>-62.580490733223144</v>
      </c>
      <c r="N99" s="45" t="s">
        <v>85</v>
      </c>
      <c r="O99" s="46">
        <v>11879.930368408612</v>
      </c>
      <c r="P99" s="46">
        <v>42076.201552355167</v>
      </c>
      <c r="Q99" s="46">
        <v>14304.807966437562</v>
      </c>
      <c r="R99" s="46">
        <v>51417.045632318841</v>
      </c>
      <c r="S99" s="65">
        <f t="shared" si="60"/>
        <v>-16.951486547168486</v>
      </c>
      <c r="T99" s="65">
        <f t="shared" si="61"/>
        <v>-18.166823793727204</v>
      </c>
    </row>
    <row r="100" spans="1:20" x14ac:dyDescent="0.35">
      <c r="A100" s="45" t="s">
        <v>86</v>
      </c>
      <c r="B100" s="46">
        <v>15.361429591695</v>
      </c>
      <c r="C100" s="46">
        <v>54.615000000000002</v>
      </c>
      <c r="D100" s="46">
        <v>5615.0667727572327</v>
      </c>
      <c r="E100" s="46">
        <v>19936.521000000001</v>
      </c>
      <c r="F100" s="46">
        <v>12.2686024019738</v>
      </c>
      <c r="G100" s="46">
        <v>44.184047637247474</v>
      </c>
      <c r="H100" s="65">
        <f t="shared" si="37"/>
        <v>-99.72642481000895</v>
      </c>
      <c r="I100" s="65">
        <f t="shared" si="38"/>
        <v>-99.726055513898331</v>
      </c>
      <c r="J100" s="65">
        <f t="shared" si="39"/>
        <v>25.209286994447069</v>
      </c>
      <c r="K100" s="65">
        <f t="shared" si="40"/>
        <v>23.607960158813441</v>
      </c>
      <c r="N100" s="45" t="s">
        <v>86</v>
      </c>
      <c r="O100" s="46">
        <v>5905.2684246822919</v>
      </c>
      <c r="P100" s="46">
        <v>20915.212190000002</v>
      </c>
      <c r="Q100" s="46">
        <v>10534.349827290991</v>
      </c>
      <c r="R100" s="46">
        <v>37864.552047637248</v>
      </c>
      <c r="S100" s="65">
        <f t="shared" si="60"/>
        <v>-43.942734753466148</v>
      </c>
      <c r="T100" s="65">
        <f t="shared" si="61"/>
        <v>-44.763080351018935</v>
      </c>
    </row>
    <row r="101" spans="1:20" x14ac:dyDescent="0.35">
      <c r="A101" s="59" t="s">
        <v>87</v>
      </c>
      <c r="B101" s="73">
        <v>22984.593848158922</v>
      </c>
      <c r="C101" s="60">
        <v>81717.888658999989</v>
      </c>
      <c r="D101" s="60">
        <v>16866.760115938912</v>
      </c>
      <c r="E101" s="60">
        <v>59886.111930999999</v>
      </c>
      <c r="F101" s="60">
        <v>12817.879654151795</v>
      </c>
      <c r="G101" s="60">
        <v>46162.210388074287</v>
      </c>
      <c r="H101" s="66">
        <f t="shared" si="37"/>
        <v>36.271540533968448</v>
      </c>
      <c r="I101" s="66">
        <f t="shared" si="38"/>
        <v>36.455491973087646</v>
      </c>
      <c r="J101" s="66">
        <f t="shared" si="39"/>
        <v>79.316661322483725</v>
      </c>
      <c r="K101" s="66">
        <f t="shared" si="40"/>
        <v>77.023344358985213</v>
      </c>
      <c r="N101" s="59" t="s">
        <v>87</v>
      </c>
      <c r="O101" s="73">
        <v>66770.905636095034</v>
      </c>
      <c r="P101" s="60">
        <v>236488.43017199999</v>
      </c>
      <c r="Q101" s="60">
        <v>54317.510661794331</v>
      </c>
      <c r="R101" s="60">
        <v>195238.26750307428</v>
      </c>
      <c r="S101" s="66">
        <f t="shared" si="60"/>
        <v>22.927035540787628</v>
      </c>
      <c r="T101" s="66">
        <f t="shared" si="61"/>
        <v>21.12811345669013</v>
      </c>
    </row>
    <row r="102" spans="1:20" x14ac:dyDescent="0.35">
      <c r="A102" s="56" t="s">
        <v>88</v>
      </c>
      <c r="B102" s="56"/>
      <c r="C102" s="56"/>
      <c r="D102" s="56"/>
      <c r="E102" s="56"/>
      <c r="F102" s="56"/>
      <c r="G102" s="56"/>
      <c r="H102" s="56"/>
      <c r="I102" s="56"/>
      <c r="K102" s="56"/>
      <c r="N102" s="56" t="s">
        <v>88</v>
      </c>
      <c r="O102" s="56"/>
      <c r="P102" s="56"/>
      <c r="Q102" s="56"/>
      <c r="R102" s="56"/>
      <c r="S102" s="56"/>
      <c r="T102" s="56"/>
    </row>
    <row r="103" spans="1:20" x14ac:dyDescent="0.35">
      <c r="A103" s="64" t="s">
        <v>99</v>
      </c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N103" s="64" t="s">
        <v>99</v>
      </c>
      <c r="O103" s="56"/>
      <c r="P103" s="56"/>
      <c r="Q103" s="56"/>
      <c r="R103" s="56"/>
      <c r="S103" s="56"/>
      <c r="T103" s="56"/>
    </row>
    <row r="104" spans="1:20" x14ac:dyDescent="0.35">
      <c r="A104" s="25"/>
      <c r="B104" s="95" t="s">
        <v>90</v>
      </c>
      <c r="C104" s="95"/>
      <c r="D104" s="95"/>
      <c r="E104" s="95"/>
      <c r="F104" s="95"/>
      <c r="G104" s="95"/>
      <c r="H104" s="26"/>
      <c r="I104" s="27" t="s">
        <v>9</v>
      </c>
      <c r="J104" s="28"/>
      <c r="K104" s="28"/>
      <c r="N104" s="25"/>
      <c r="O104" s="95" t="s">
        <v>90</v>
      </c>
      <c r="P104" s="95"/>
      <c r="Q104" s="95"/>
      <c r="R104" s="95"/>
      <c r="S104" s="26"/>
      <c r="T104" s="27" t="s">
        <v>9</v>
      </c>
    </row>
    <row r="105" spans="1:20" x14ac:dyDescent="0.35">
      <c r="A105" s="28"/>
      <c r="B105" s="29"/>
      <c r="C105" s="29"/>
      <c r="D105" s="29"/>
      <c r="E105" s="29"/>
      <c r="F105" s="29"/>
      <c r="G105" s="29"/>
      <c r="H105" s="30"/>
      <c r="I105" s="28" t="s">
        <v>8</v>
      </c>
      <c r="J105" s="31"/>
      <c r="K105" s="31"/>
      <c r="N105" s="28"/>
      <c r="O105" s="29"/>
      <c r="P105" s="29"/>
      <c r="Q105" s="29"/>
      <c r="R105" s="29"/>
      <c r="S105" s="30"/>
      <c r="T105" s="28" t="s">
        <v>8</v>
      </c>
    </row>
    <row r="106" spans="1:20" x14ac:dyDescent="0.35">
      <c r="A106" s="32"/>
      <c r="B106" s="83"/>
      <c r="C106" s="84"/>
      <c r="D106" s="89"/>
      <c r="E106" s="89"/>
      <c r="F106" s="83"/>
      <c r="G106" s="84"/>
      <c r="H106" s="83" t="s">
        <v>110</v>
      </c>
      <c r="I106" s="90"/>
      <c r="J106" s="90"/>
      <c r="K106" s="90"/>
      <c r="N106" s="32"/>
      <c r="O106" s="83"/>
      <c r="P106" s="84"/>
      <c r="Q106" s="89"/>
      <c r="R106" s="89"/>
      <c r="S106" s="83" t="s">
        <v>120</v>
      </c>
      <c r="T106" s="90"/>
    </row>
    <row r="107" spans="1:20" x14ac:dyDescent="0.35">
      <c r="A107" s="33"/>
      <c r="B107" s="89" t="s">
        <v>111</v>
      </c>
      <c r="C107" s="89"/>
      <c r="D107" s="79" t="s">
        <v>113</v>
      </c>
      <c r="E107" s="80"/>
      <c r="F107" s="89" t="s">
        <v>112</v>
      </c>
      <c r="G107" s="89"/>
      <c r="H107" s="91" t="s">
        <v>3</v>
      </c>
      <c r="I107" s="92"/>
      <c r="J107" s="92"/>
      <c r="K107" s="92"/>
      <c r="N107" s="33"/>
      <c r="O107" s="79" t="s">
        <v>118</v>
      </c>
      <c r="P107" s="80"/>
      <c r="Q107" s="79" t="s">
        <v>119</v>
      </c>
      <c r="R107" s="80"/>
      <c r="S107" s="91" t="s">
        <v>3</v>
      </c>
      <c r="T107" s="92"/>
    </row>
    <row r="108" spans="1:20" x14ac:dyDescent="0.35">
      <c r="A108" s="34" t="s">
        <v>0</v>
      </c>
      <c r="B108" s="35"/>
      <c r="C108" s="29"/>
      <c r="D108" s="35"/>
      <c r="E108" s="36"/>
      <c r="F108" s="35"/>
      <c r="G108" s="36"/>
      <c r="H108" s="91" t="s">
        <v>109</v>
      </c>
      <c r="I108" s="92"/>
      <c r="J108" s="93" t="s">
        <v>112</v>
      </c>
      <c r="K108" s="94"/>
      <c r="N108" s="34" t="s">
        <v>0</v>
      </c>
      <c r="O108" s="77"/>
      <c r="P108" s="78"/>
      <c r="Q108" s="77"/>
      <c r="R108" s="78"/>
      <c r="S108" s="93" t="s">
        <v>121</v>
      </c>
      <c r="T108" s="94"/>
    </row>
    <row r="109" spans="1:20" x14ac:dyDescent="0.35">
      <c r="A109" s="33"/>
      <c r="B109" s="37" t="s">
        <v>1</v>
      </c>
      <c r="C109" s="38" t="s">
        <v>2</v>
      </c>
      <c r="D109" s="37" t="s">
        <v>1</v>
      </c>
      <c r="E109" s="39" t="s">
        <v>2</v>
      </c>
      <c r="F109" s="37" t="s">
        <v>1</v>
      </c>
      <c r="G109" s="39" t="s">
        <v>2</v>
      </c>
      <c r="H109" s="40" t="s">
        <v>1</v>
      </c>
      <c r="I109" s="40" t="s">
        <v>2</v>
      </c>
      <c r="J109" s="40" t="s">
        <v>1</v>
      </c>
      <c r="K109" s="40" t="s">
        <v>2</v>
      </c>
      <c r="N109" s="33"/>
      <c r="O109" s="37" t="s">
        <v>1</v>
      </c>
      <c r="P109" s="38" t="s">
        <v>2</v>
      </c>
      <c r="Q109" s="37" t="s">
        <v>1</v>
      </c>
      <c r="R109" s="39" t="s">
        <v>2</v>
      </c>
      <c r="S109" s="40" t="s">
        <v>1</v>
      </c>
      <c r="T109" s="40" t="s">
        <v>2</v>
      </c>
    </row>
    <row r="110" spans="1:20" ht="20" x14ac:dyDescent="0.4">
      <c r="A110" s="41" t="s">
        <v>91</v>
      </c>
      <c r="B110" s="42">
        <f t="shared" ref="B110:P110" si="67">B111+B114+B115+B135+B145+B148+B163+B166+B167+B181+B196+B201</f>
        <v>295561.71154074534</v>
      </c>
      <c r="C110" s="42">
        <f t="shared" si="67"/>
        <v>1050820.353629383</v>
      </c>
      <c r="D110" s="42">
        <f t="shared" si="67"/>
        <v>284647.37367003266</v>
      </c>
      <c r="E110" s="42">
        <f t="shared" si="67"/>
        <v>1010651.9784057437</v>
      </c>
      <c r="F110" s="42">
        <f t="shared" si="67"/>
        <v>258653.36937346848</v>
      </c>
      <c r="G110" s="42">
        <f t="shared" si="67"/>
        <v>931512.1983326542</v>
      </c>
      <c r="H110" s="65">
        <f t="shared" ref="H110:H155" si="68">IFERROR(B110/D110*100-100,"0.00")</f>
        <v>3.8343364036672085</v>
      </c>
      <c r="I110" s="65">
        <f t="shared" ref="I110:I155" si="69">IFERROR(C110/E110*100-100,"0.00")</f>
        <v>3.9745012211823081</v>
      </c>
      <c r="J110" s="65">
        <f t="shared" ref="J110:J155" si="70">IFERROR(B110/F110*100-100,"0.00")</f>
        <v>14.269422531273918</v>
      </c>
      <c r="K110" s="65">
        <f t="shared" ref="K110:K155" si="71">IFERROR(C110/G110*100-100,"0.00")</f>
        <v>12.808007829664774</v>
      </c>
      <c r="L110" s="42"/>
      <c r="M110" s="42"/>
      <c r="N110" s="41" t="s">
        <v>91</v>
      </c>
      <c r="O110" s="42">
        <f t="shared" si="67"/>
        <v>1184665.4560580775</v>
      </c>
      <c r="P110" s="42">
        <f t="shared" si="67"/>
        <v>4195834.5676641902</v>
      </c>
      <c r="Q110" s="42">
        <f t="shared" ref="Q110:R110" si="72">Q111+Q114+Q115+Q135+Q145+Q148+Q163+Q166+Q167+Q181+Q196+Q201</f>
        <v>1042266.143239537</v>
      </c>
      <c r="R110" s="42">
        <f t="shared" si="72"/>
        <v>3746310.0499988217</v>
      </c>
      <c r="S110" s="65">
        <f t="shared" ref="S110:S128" si="73">IFERROR(O110/Q110*100-100,"0.00")</f>
        <v>13.662471312359784</v>
      </c>
      <c r="T110" s="65">
        <f t="shared" ref="T110:T128" si="74">IFERROR(P110/R110*100-100,"0.00")</f>
        <v>11.999127452505149</v>
      </c>
    </row>
    <row r="111" spans="1:20" ht="35.5" x14ac:dyDescent="0.4">
      <c r="A111" s="43" t="s">
        <v>14</v>
      </c>
      <c r="B111" s="44">
        <f t="shared" ref="B111:P111" si="75">SUM(B112:B113)</f>
        <v>0</v>
      </c>
      <c r="C111" s="44">
        <f t="shared" si="75"/>
        <v>0</v>
      </c>
      <c r="D111" s="44">
        <f t="shared" si="75"/>
        <v>0</v>
      </c>
      <c r="E111" s="44">
        <f t="shared" si="75"/>
        <v>0</v>
      </c>
      <c r="F111" s="44">
        <f t="shared" si="75"/>
        <v>0</v>
      </c>
      <c r="G111" s="44">
        <f t="shared" si="75"/>
        <v>0</v>
      </c>
      <c r="H111" s="65" t="str">
        <f t="shared" si="68"/>
        <v>0.00</v>
      </c>
      <c r="I111" s="65" t="str">
        <f t="shared" si="69"/>
        <v>0.00</v>
      </c>
      <c r="J111" s="65" t="str">
        <f t="shared" si="70"/>
        <v>0.00</v>
      </c>
      <c r="K111" s="65" t="str">
        <f t="shared" si="71"/>
        <v>0.00</v>
      </c>
      <c r="L111" s="44"/>
      <c r="M111" s="44"/>
      <c r="N111" s="43" t="s">
        <v>14</v>
      </c>
      <c r="O111" s="44">
        <f t="shared" si="75"/>
        <v>0</v>
      </c>
      <c r="P111" s="44">
        <f t="shared" si="75"/>
        <v>0</v>
      </c>
      <c r="Q111" s="44">
        <f t="shared" ref="Q111:R111" si="76">SUM(Q112:Q113)</f>
        <v>0</v>
      </c>
      <c r="R111" s="44">
        <f t="shared" si="76"/>
        <v>0</v>
      </c>
      <c r="S111" s="65" t="str">
        <f t="shared" si="73"/>
        <v>0.00</v>
      </c>
      <c r="T111" s="65" t="str">
        <f t="shared" si="74"/>
        <v>0.00</v>
      </c>
    </row>
    <row r="112" spans="1:20" ht="31" x14ac:dyDescent="0.35">
      <c r="A112" s="45" t="s">
        <v>15</v>
      </c>
      <c r="B112" s="46">
        <v>0</v>
      </c>
      <c r="C112" s="46">
        <v>0</v>
      </c>
      <c r="D112" s="46">
        <v>0</v>
      </c>
      <c r="E112" s="46">
        <v>0</v>
      </c>
      <c r="F112" s="46">
        <v>0</v>
      </c>
      <c r="G112" s="46">
        <v>0</v>
      </c>
      <c r="H112" s="65" t="str">
        <f t="shared" si="68"/>
        <v>0.00</v>
      </c>
      <c r="I112" s="65" t="str">
        <f t="shared" si="69"/>
        <v>0.00</v>
      </c>
      <c r="J112" s="65" t="str">
        <f t="shared" si="70"/>
        <v>0.00</v>
      </c>
      <c r="K112" s="65" t="str">
        <f t="shared" si="71"/>
        <v>0.00</v>
      </c>
      <c r="N112" s="45" t="s">
        <v>15</v>
      </c>
      <c r="O112" s="46">
        <v>0</v>
      </c>
      <c r="P112" s="46">
        <v>0</v>
      </c>
      <c r="Q112" s="46">
        <v>0</v>
      </c>
      <c r="R112" s="46">
        <v>0</v>
      </c>
      <c r="S112" s="65" t="str">
        <f t="shared" si="73"/>
        <v>0.00</v>
      </c>
      <c r="T112" s="65" t="str">
        <f t="shared" si="74"/>
        <v>0.00</v>
      </c>
    </row>
    <row r="113" spans="1:20" x14ac:dyDescent="0.35">
      <c r="A113" s="45" t="s">
        <v>16</v>
      </c>
      <c r="B113" s="46">
        <v>0</v>
      </c>
      <c r="C113" s="46">
        <v>0</v>
      </c>
      <c r="D113" s="46">
        <v>0</v>
      </c>
      <c r="E113" s="46">
        <v>0</v>
      </c>
      <c r="F113" s="46">
        <v>0</v>
      </c>
      <c r="G113" s="46">
        <v>0</v>
      </c>
      <c r="H113" s="65" t="str">
        <f t="shared" si="68"/>
        <v>0.00</v>
      </c>
      <c r="I113" s="65" t="str">
        <f t="shared" si="69"/>
        <v>0.00</v>
      </c>
      <c r="J113" s="65" t="str">
        <f t="shared" si="70"/>
        <v>0.00</v>
      </c>
      <c r="K113" s="65" t="str">
        <f t="shared" si="71"/>
        <v>0.00</v>
      </c>
      <c r="N113" s="45" t="s">
        <v>16</v>
      </c>
      <c r="O113" s="46">
        <v>0</v>
      </c>
      <c r="P113" s="46">
        <v>0</v>
      </c>
      <c r="Q113" s="46">
        <v>0</v>
      </c>
      <c r="R113" s="46">
        <v>0</v>
      </c>
      <c r="S113" s="65" t="str">
        <f t="shared" si="73"/>
        <v>0.00</v>
      </c>
      <c r="T113" s="65" t="str">
        <f t="shared" si="74"/>
        <v>0.00</v>
      </c>
    </row>
    <row r="114" spans="1:20" ht="35.5" x14ac:dyDescent="0.4">
      <c r="A114" s="43" t="s">
        <v>17</v>
      </c>
      <c r="B114" s="44">
        <v>746.01362108021931</v>
      </c>
      <c r="C114" s="44">
        <v>2652.3269642380001</v>
      </c>
      <c r="D114" s="44">
        <v>741.0415666234843</v>
      </c>
      <c r="E114" s="44">
        <v>2631.0979642380003</v>
      </c>
      <c r="F114" s="44">
        <v>1076.7839584921983</v>
      </c>
      <c r="G114" s="44">
        <v>3877.9212299999999</v>
      </c>
      <c r="H114" s="65">
        <f t="shared" si="68"/>
        <v>0.6709548668625871</v>
      </c>
      <c r="I114" s="65">
        <f t="shared" si="69"/>
        <v>0.80684947077401148</v>
      </c>
      <c r="J114" s="65">
        <f t="shared" si="70"/>
        <v>-30.71835671429865</v>
      </c>
      <c r="K114" s="65">
        <f t="shared" si="71"/>
        <v>-31.604413629670347</v>
      </c>
      <c r="N114" s="43" t="s">
        <v>17</v>
      </c>
      <c r="O114" s="44">
        <v>5203.554238636465</v>
      </c>
      <c r="P114" s="44">
        <v>18429.888908752</v>
      </c>
      <c r="Q114" s="44">
        <v>3315.5259092894921</v>
      </c>
      <c r="R114" s="44">
        <v>11917.290142799999</v>
      </c>
      <c r="S114" s="65">
        <f t="shared" si="73"/>
        <v>56.945063347478765</v>
      </c>
      <c r="T114" s="65">
        <f t="shared" si="74"/>
        <v>54.648319273208955</v>
      </c>
    </row>
    <row r="115" spans="1:20" ht="18" x14ac:dyDescent="0.4">
      <c r="A115" s="43" t="s">
        <v>18</v>
      </c>
      <c r="B115" s="44">
        <f t="shared" ref="B115:P115" si="77">B116+B120+B124+B128+B132+B133+B134</f>
        <v>129613.3531459464</v>
      </c>
      <c r="C115" s="44">
        <f t="shared" si="77"/>
        <v>460818.6523142978</v>
      </c>
      <c r="D115" s="44">
        <f t="shared" si="77"/>
        <v>132884.29342873592</v>
      </c>
      <c r="E115" s="44">
        <f t="shared" si="77"/>
        <v>471811.04227746575</v>
      </c>
      <c r="F115" s="44">
        <f t="shared" si="77"/>
        <v>101322.42547033986</v>
      </c>
      <c r="G115" s="44">
        <f t="shared" si="77"/>
        <v>364901.78155767039</v>
      </c>
      <c r="H115" s="65">
        <f t="shared" si="68"/>
        <v>-2.4614950333040611</v>
      </c>
      <c r="I115" s="65">
        <f t="shared" si="69"/>
        <v>-2.3298288887235259</v>
      </c>
      <c r="J115" s="65">
        <f t="shared" si="70"/>
        <v>27.921684211841296</v>
      </c>
      <c r="K115" s="65">
        <f t="shared" si="71"/>
        <v>26.285667980897045</v>
      </c>
      <c r="L115" s="44"/>
      <c r="M115" s="44"/>
      <c r="N115" s="43" t="s">
        <v>18</v>
      </c>
      <c r="O115" s="44">
        <f t="shared" si="77"/>
        <v>492449.48742739559</v>
      </c>
      <c r="P115" s="44">
        <f t="shared" si="77"/>
        <v>1744151.9642614464</v>
      </c>
      <c r="Q115" s="44">
        <f t="shared" ref="Q115:R115" si="78">Q116+Q120+Q124+Q128+Q132+Q133+Q134</f>
        <v>446101.46327285044</v>
      </c>
      <c r="R115" s="44">
        <f t="shared" si="78"/>
        <v>1603462.2308499676</v>
      </c>
      <c r="S115" s="65">
        <f t="shared" si="73"/>
        <v>10.389570079979137</v>
      </c>
      <c r="T115" s="65">
        <f t="shared" si="74"/>
        <v>8.7741220656567265</v>
      </c>
    </row>
    <row r="116" spans="1:20" x14ac:dyDescent="0.35">
      <c r="A116" s="47" t="s">
        <v>19</v>
      </c>
      <c r="B116" s="48">
        <f t="shared" ref="B116:P116" si="79">SUM(B117:B119)</f>
        <v>60409.403841913816</v>
      </c>
      <c r="C116" s="48">
        <f t="shared" si="79"/>
        <v>214775.55660638737</v>
      </c>
      <c r="D116" s="48">
        <f t="shared" si="79"/>
        <v>58351.101031434126</v>
      </c>
      <c r="E116" s="48">
        <f t="shared" si="79"/>
        <v>207177.93717617186</v>
      </c>
      <c r="F116" s="48">
        <f t="shared" si="79"/>
        <v>48878.310470456461</v>
      </c>
      <c r="G116" s="48">
        <f t="shared" si="79"/>
        <v>176029.96066669928</v>
      </c>
      <c r="H116" s="65">
        <f t="shared" si="68"/>
        <v>3.5274446824420096</v>
      </c>
      <c r="I116" s="65">
        <f t="shared" si="69"/>
        <v>3.6671952302309734</v>
      </c>
      <c r="J116" s="65">
        <f t="shared" si="70"/>
        <v>23.591431987869356</v>
      </c>
      <c r="K116" s="65">
        <f t="shared" si="71"/>
        <v>22.010796226359574</v>
      </c>
      <c r="L116" s="48"/>
      <c r="M116" s="48"/>
      <c r="N116" s="47" t="s">
        <v>19</v>
      </c>
      <c r="O116" s="48">
        <f t="shared" si="79"/>
        <v>233817.85781012502</v>
      </c>
      <c r="P116" s="48">
        <f t="shared" si="79"/>
        <v>828133.41548874951</v>
      </c>
      <c r="Q116" s="48">
        <f t="shared" ref="Q116:R116" si="80">SUM(Q117:Q119)</f>
        <v>234805.2809256363</v>
      </c>
      <c r="R116" s="48">
        <f t="shared" si="80"/>
        <v>843981.53910132637</v>
      </c>
      <c r="S116" s="65">
        <f t="shared" si="73"/>
        <v>-0.42052849561930827</v>
      </c>
      <c r="T116" s="65">
        <f t="shared" si="74"/>
        <v>-1.8777808374164238</v>
      </c>
    </row>
    <row r="117" spans="1:20" x14ac:dyDescent="0.35">
      <c r="A117" s="49" t="s">
        <v>20</v>
      </c>
      <c r="B117" s="50">
        <v>0</v>
      </c>
      <c r="C117" s="50">
        <v>0</v>
      </c>
      <c r="D117" s="50">
        <v>0</v>
      </c>
      <c r="E117" s="50">
        <v>0</v>
      </c>
      <c r="F117" s="50">
        <v>0</v>
      </c>
      <c r="G117" s="50">
        <v>0</v>
      </c>
      <c r="H117" s="65" t="str">
        <f t="shared" si="68"/>
        <v>0.00</v>
      </c>
      <c r="I117" s="65" t="str">
        <f t="shared" si="69"/>
        <v>0.00</v>
      </c>
      <c r="J117" s="65" t="str">
        <f t="shared" si="70"/>
        <v>0.00</v>
      </c>
      <c r="K117" s="65" t="str">
        <f t="shared" si="71"/>
        <v>0.00</v>
      </c>
      <c r="N117" s="49" t="s">
        <v>20</v>
      </c>
      <c r="O117" s="50">
        <v>0</v>
      </c>
      <c r="P117" s="50">
        <v>0</v>
      </c>
      <c r="Q117" s="50">
        <v>0</v>
      </c>
      <c r="R117" s="50">
        <v>0</v>
      </c>
      <c r="S117" s="65" t="str">
        <f t="shared" si="73"/>
        <v>0.00</v>
      </c>
      <c r="T117" s="65" t="str">
        <f t="shared" si="74"/>
        <v>0.00</v>
      </c>
    </row>
    <row r="118" spans="1:20" x14ac:dyDescent="0.35">
      <c r="A118" s="49" t="s">
        <v>21</v>
      </c>
      <c r="B118" s="50">
        <v>55663.840364814154</v>
      </c>
      <c r="C118" s="50">
        <v>197903.4974171879</v>
      </c>
      <c r="D118" s="50">
        <v>53571.114354405574</v>
      </c>
      <c r="E118" s="50">
        <v>190206.40173003051</v>
      </c>
      <c r="F118" s="50">
        <v>44250.939107875667</v>
      </c>
      <c r="G118" s="50">
        <v>159364.9820472429</v>
      </c>
      <c r="H118" s="65">
        <f t="shared" si="68"/>
        <v>3.9064447988965014</v>
      </c>
      <c r="I118" s="65">
        <f t="shared" si="69"/>
        <v>4.0467069547334518</v>
      </c>
      <c r="J118" s="65">
        <f t="shared" si="70"/>
        <v>25.791319883892029</v>
      </c>
      <c r="K118" s="65">
        <f t="shared" si="71"/>
        <v>24.182549312194851</v>
      </c>
      <c r="N118" s="49" t="s">
        <v>21</v>
      </c>
      <c r="O118" s="50">
        <v>216363.54587679953</v>
      </c>
      <c r="P118" s="50">
        <v>766313.93304319202</v>
      </c>
      <c r="Q118" s="50">
        <v>220714.76686119588</v>
      </c>
      <c r="R118" s="50">
        <v>793334.7491315488</v>
      </c>
      <c r="S118" s="65">
        <f t="shared" si="73"/>
        <v>-1.9714226856115857</v>
      </c>
      <c r="T118" s="65">
        <f t="shared" si="74"/>
        <v>-3.405979142844302</v>
      </c>
    </row>
    <row r="119" spans="1:20" x14ac:dyDescent="0.35">
      <c r="A119" s="49" t="s">
        <v>22</v>
      </c>
      <c r="B119" s="50">
        <v>4745.563477099663</v>
      </c>
      <c r="C119" s="50">
        <v>16872.059189199459</v>
      </c>
      <c r="D119" s="50">
        <v>4779.9866770285498</v>
      </c>
      <c r="E119" s="50">
        <v>16971.535446141352</v>
      </c>
      <c r="F119" s="50">
        <v>4627.3713625807923</v>
      </c>
      <c r="G119" s="50">
        <v>16664.978619456371</v>
      </c>
      <c r="H119" s="65">
        <f t="shared" si="68"/>
        <v>-0.7201526333601862</v>
      </c>
      <c r="I119" s="65">
        <f t="shared" si="69"/>
        <v>-0.5861358700135213</v>
      </c>
      <c r="J119" s="65">
        <f t="shared" si="70"/>
        <v>2.5541955736388502</v>
      </c>
      <c r="K119" s="65">
        <f t="shared" si="71"/>
        <v>1.2426092734455665</v>
      </c>
      <c r="N119" s="49" t="s">
        <v>22</v>
      </c>
      <c r="O119" s="50">
        <v>17454.311933325494</v>
      </c>
      <c r="P119" s="50">
        <v>61819.4824455575</v>
      </c>
      <c r="Q119" s="50">
        <v>14090.514064440416</v>
      </c>
      <c r="R119" s="50">
        <v>50646.789969777514</v>
      </c>
      <c r="S119" s="65">
        <f t="shared" si="73"/>
        <v>23.872783161078132</v>
      </c>
      <c r="T119" s="65">
        <f t="shared" si="74"/>
        <v>22.060020945941645</v>
      </c>
    </row>
    <row r="120" spans="1:20" x14ac:dyDescent="0.35">
      <c r="A120" s="47" t="s">
        <v>23</v>
      </c>
      <c r="B120" s="48">
        <f t="shared" ref="B120:R120" si="81">SUM(B121:B123)</f>
        <v>60285.957246524966</v>
      </c>
      <c r="C120" s="48">
        <f t="shared" si="81"/>
        <v>214336.66283241156</v>
      </c>
      <c r="D120" s="48">
        <f t="shared" si="81"/>
        <v>60267.380335625596</v>
      </c>
      <c r="E120" s="48">
        <f t="shared" si="81"/>
        <v>213981.76411821891</v>
      </c>
      <c r="F120" s="48">
        <f t="shared" si="81"/>
        <v>46682.883759366683</v>
      </c>
      <c r="G120" s="48">
        <f t="shared" si="81"/>
        <v>168123.36827674048</v>
      </c>
      <c r="H120" s="65">
        <f t="shared" si="68"/>
        <v>3.0824155282530796E-2</v>
      </c>
      <c r="I120" s="65">
        <f t="shared" si="69"/>
        <v>0.16585465385571752</v>
      </c>
      <c r="J120" s="65">
        <f t="shared" si="70"/>
        <v>29.139317008086266</v>
      </c>
      <c r="K120" s="65">
        <f t="shared" si="71"/>
        <v>27.487728225621439</v>
      </c>
      <c r="L120" s="48"/>
      <c r="M120" s="48"/>
      <c r="N120" s="47" t="s">
        <v>23</v>
      </c>
      <c r="O120" s="48">
        <f t="shared" si="81"/>
        <v>216620.5199793604</v>
      </c>
      <c r="P120" s="48">
        <f t="shared" si="81"/>
        <v>767224.08098158729</v>
      </c>
      <c r="Q120" s="48">
        <f t="shared" si="81"/>
        <v>187423.47288617515</v>
      </c>
      <c r="R120" s="48">
        <f t="shared" si="81"/>
        <v>673672.8854079165</v>
      </c>
      <c r="S120" s="65">
        <f t="shared" si="73"/>
        <v>15.57811657396671</v>
      </c>
      <c r="T120" s="65">
        <f t="shared" si="74"/>
        <v>13.886739039084901</v>
      </c>
    </row>
    <row r="121" spans="1:20" x14ac:dyDescent="0.35">
      <c r="A121" s="49" t="s">
        <v>20</v>
      </c>
      <c r="B121" s="50">
        <v>48042.678294861245</v>
      </c>
      <c r="C121" s="50">
        <v>170807.72719828141</v>
      </c>
      <c r="D121" s="50">
        <v>48113.94178711572</v>
      </c>
      <c r="E121" s="50">
        <v>170830.490473507</v>
      </c>
      <c r="F121" s="50">
        <v>34944.081121578056</v>
      </c>
      <c r="G121" s="50">
        <v>125847.337319143</v>
      </c>
      <c r="H121" s="65">
        <f t="shared" si="68"/>
        <v>-0.14811401769945576</v>
      </c>
      <c r="I121" s="65">
        <f t="shared" si="69"/>
        <v>-1.3325065778644785E-2</v>
      </c>
      <c r="J121" s="65">
        <f t="shared" si="70"/>
        <v>37.484451594850412</v>
      </c>
      <c r="K121" s="65">
        <f t="shared" si="71"/>
        <v>35.726135202305443</v>
      </c>
      <c r="N121" s="49" t="s">
        <v>20</v>
      </c>
      <c r="O121" s="50">
        <v>164004.42282976626</v>
      </c>
      <c r="P121" s="50">
        <v>580868.98967130168</v>
      </c>
      <c r="Q121" s="50">
        <v>140829.24726123153</v>
      </c>
      <c r="R121" s="50">
        <v>506195.10934959759</v>
      </c>
      <c r="S121" s="65">
        <f t="shared" si="73"/>
        <v>16.456223418950671</v>
      </c>
      <c r="T121" s="65">
        <f t="shared" si="74"/>
        <v>14.751995612452944</v>
      </c>
    </row>
    <row r="122" spans="1:20" x14ac:dyDescent="0.35">
      <c r="A122" s="49" t="s">
        <v>21</v>
      </c>
      <c r="B122" s="50">
        <v>1070.7932860848421</v>
      </c>
      <c r="C122" s="50">
        <v>3807.0268766613372</v>
      </c>
      <c r="D122" s="50">
        <v>988.30254236189228</v>
      </c>
      <c r="E122" s="50">
        <v>3509.0080292092598</v>
      </c>
      <c r="F122" s="50">
        <v>751.86481624663782</v>
      </c>
      <c r="G122" s="50">
        <v>2707.7600014543782</v>
      </c>
      <c r="H122" s="65">
        <f t="shared" si="68"/>
        <v>8.3467096549007636</v>
      </c>
      <c r="I122" s="65">
        <f t="shared" si="69"/>
        <v>8.4929656749527282</v>
      </c>
      <c r="J122" s="65">
        <f t="shared" si="70"/>
        <v>42.418326133455452</v>
      </c>
      <c r="K122" s="65">
        <f t="shared" si="71"/>
        <v>40.5969094238975</v>
      </c>
      <c r="N122" s="49" t="s">
        <v>21</v>
      </c>
      <c r="O122" s="50">
        <v>3961.9490807668535</v>
      </c>
      <c r="P122" s="50">
        <v>14032.385956218815</v>
      </c>
      <c r="Q122" s="50">
        <v>2857.3676163990276</v>
      </c>
      <c r="R122" s="50">
        <v>10270.490975160354</v>
      </c>
      <c r="S122" s="65">
        <f t="shared" si="73"/>
        <v>38.65731024697007</v>
      </c>
      <c r="T122" s="65">
        <f t="shared" si="74"/>
        <v>36.628190318815086</v>
      </c>
    </row>
    <row r="123" spans="1:20" x14ac:dyDescent="0.35">
      <c r="A123" s="49" t="s">
        <v>22</v>
      </c>
      <c r="B123" s="50">
        <v>11172.485665578872</v>
      </c>
      <c r="C123" s="50">
        <v>39721.908757468809</v>
      </c>
      <c r="D123" s="50">
        <v>11165.136006147986</v>
      </c>
      <c r="E123" s="50">
        <v>39642.265615502649</v>
      </c>
      <c r="F123" s="50">
        <v>10986.937821541995</v>
      </c>
      <c r="G123" s="50">
        <v>39568.270956143111</v>
      </c>
      <c r="H123" s="65">
        <f t="shared" si="68"/>
        <v>6.5826868806965422E-2</v>
      </c>
      <c r="I123" s="65">
        <f t="shared" si="69"/>
        <v>0.20090461715440711</v>
      </c>
      <c r="J123" s="65">
        <f t="shared" si="70"/>
        <v>1.6888039875230305</v>
      </c>
      <c r="K123" s="65">
        <f t="shared" si="71"/>
        <v>0.38828535494003802</v>
      </c>
      <c r="N123" s="49" t="s">
        <v>22</v>
      </c>
      <c r="O123" s="50">
        <v>48654.148068827271</v>
      </c>
      <c r="P123" s="50">
        <v>172322.70535406686</v>
      </c>
      <c r="Q123" s="50">
        <v>43736.858008544616</v>
      </c>
      <c r="R123" s="50">
        <v>157207.28508315864</v>
      </c>
      <c r="S123" s="65">
        <f t="shared" si="73"/>
        <v>11.242897373473852</v>
      </c>
      <c r="T123" s="65">
        <f t="shared" si="74"/>
        <v>9.614961713073626</v>
      </c>
    </row>
    <row r="124" spans="1:20" x14ac:dyDescent="0.35">
      <c r="A124" s="47" t="s">
        <v>24</v>
      </c>
      <c r="B124" s="48">
        <f t="shared" ref="B124:R124" si="82">SUM(B125:B127)</f>
        <v>3587.9700001905376</v>
      </c>
      <c r="C124" s="48">
        <f t="shared" si="82"/>
        <v>12756.428715876051</v>
      </c>
      <c r="D124" s="48">
        <f t="shared" si="82"/>
        <v>2622.028767429003</v>
      </c>
      <c r="E124" s="48">
        <f t="shared" si="82"/>
        <v>9309.6188700857874</v>
      </c>
      <c r="F124" s="48">
        <f t="shared" si="82"/>
        <v>1733.5389098716751</v>
      </c>
      <c r="G124" s="48">
        <f t="shared" si="82"/>
        <v>6243.1533165072988</v>
      </c>
      <c r="H124" s="65">
        <f t="shared" si="68"/>
        <v>36.839459763390636</v>
      </c>
      <c r="I124" s="65">
        <f t="shared" si="69"/>
        <v>37.024177830370206</v>
      </c>
      <c r="J124" s="65">
        <f t="shared" si="70"/>
        <v>106.9737217756558</v>
      </c>
      <c r="K124" s="65">
        <f t="shared" si="71"/>
        <v>104.32669308548347</v>
      </c>
      <c r="L124" s="48"/>
      <c r="M124" s="48"/>
      <c r="N124" s="47" t="s">
        <v>24</v>
      </c>
      <c r="O124" s="48">
        <f t="shared" si="82"/>
        <v>14465.322277253219</v>
      </c>
      <c r="P124" s="48">
        <f t="shared" si="82"/>
        <v>51233.113055612244</v>
      </c>
      <c r="Q124" s="48">
        <f t="shared" si="82"/>
        <v>9984.6687205795115</v>
      </c>
      <c r="R124" s="48">
        <f t="shared" si="82"/>
        <v>35888.784276876591</v>
      </c>
      <c r="S124" s="65">
        <f t="shared" si="73"/>
        <v>44.875335197036463</v>
      </c>
      <c r="T124" s="65">
        <f t="shared" si="74"/>
        <v>42.755220294887835</v>
      </c>
    </row>
    <row r="125" spans="1:20" x14ac:dyDescent="0.35">
      <c r="A125" s="49" t="s">
        <v>25</v>
      </c>
      <c r="B125" s="50">
        <v>0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65" t="str">
        <f t="shared" si="68"/>
        <v>0.00</v>
      </c>
      <c r="I125" s="65" t="str">
        <f t="shared" si="69"/>
        <v>0.00</v>
      </c>
      <c r="J125" s="65" t="str">
        <f t="shared" si="70"/>
        <v>0.00</v>
      </c>
      <c r="K125" s="65" t="str">
        <f t="shared" si="71"/>
        <v>0.00</v>
      </c>
      <c r="N125" s="49" t="s">
        <v>25</v>
      </c>
      <c r="O125" s="50">
        <v>0</v>
      </c>
      <c r="P125" s="50">
        <v>0</v>
      </c>
      <c r="Q125" s="50">
        <v>0</v>
      </c>
      <c r="R125" s="50">
        <v>0</v>
      </c>
      <c r="S125" s="65" t="str">
        <f t="shared" si="73"/>
        <v>0.00</v>
      </c>
      <c r="T125" s="65" t="str">
        <f t="shared" si="74"/>
        <v>0.00</v>
      </c>
    </row>
    <row r="126" spans="1:20" x14ac:dyDescent="0.35">
      <c r="A126" s="49" t="s">
        <v>26</v>
      </c>
      <c r="B126" s="50">
        <v>334.65362808428449</v>
      </c>
      <c r="C126" s="50">
        <v>1189.8051407731302</v>
      </c>
      <c r="D126" s="50">
        <v>408.78639290326208</v>
      </c>
      <c r="E126" s="50">
        <v>1451.412572005489</v>
      </c>
      <c r="F126" s="50">
        <v>94.260713578860205</v>
      </c>
      <c r="G126" s="50">
        <v>339.46978821477285</v>
      </c>
      <c r="H126" s="65">
        <f t="shared" si="68"/>
        <v>-18.134841595992384</v>
      </c>
      <c r="I126" s="65">
        <f t="shared" si="69"/>
        <v>-18.024332727866806</v>
      </c>
      <c r="J126" s="65">
        <f t="shared" si="70"/>
        <v>255.02980550248782</v>
      </c>
      <c r="K126" s="65">
        <f t="shared" si="71"/>
        <v>250.4892576833301</v>
      </c>
      <c r="N126" s="49" t="s">
        <v>26</v>
      </c>
      <c r="O126" s="50">
        <v>1256.4367056629362</v>
      </c>
      <c r="P126" s="50">
        <v>4450.0331589344642</v>
      </c>
      <c r="Q126" s="50">
        <v>623.31651704114017</v>
      </c>
      <c r="R126" s="50">
        <v>2240.442085994936</v>
      </c>
      <c r="S126" s="65">
        <f t="shared" si="73"/>
        <v>101.57282396866259</v>
      </c>
      <c r="T126" s="65">
        <f t="shared" si="74"/>
        <v>98.622994397031817</v>
      </c>
    </row>
    <row r="127" spans="1:20" x14ac:dyDescent="0.35">
      <c r="A127" s="49" t="s">
        <v>27</v>
      </c>
      <c r="B127" s="50">
        <v>3253.3163721062529</v>
      </c>
      <c r="C127" s="50">
        <v>11566.62357510292</v>
      </c>
      <c r="D127" s="50">
        <v>2213.2423745257411</v>
      </c>
      <c r="E127" s="50">
        <v>7858.2062980802984</v>
      </c>
      <c r="F127" s="50">
        <v>1639.2781962928148</v>
      </c>
      <c r="G127" s="50">
        <v>5903.6835282925258</v>
      </c>
      <c r="H127" s="65">
        <f t="shared" si="68"/>
        <v>46.993226297837424</v>
      </c>
      <c r="I127" s="65">
        <f t="shared" si="69"/>
        <v>47.191650821492942</v>
      </c>
      <c r="J127" s="65">
        <f t="shared" si="70"/>
        <v>98.460296700312597</v>
      </c>
      <c r="K127" s="65">
        <f t="shared" si="71"/>
        <v>95.922147921235876</v>
      </c>
      <c r="N127" s="49" t="s">
        <v>27</v>
      </c>
      <c r="O127" s="50">
        <v>13208.885571590283</v>
      </c>
      <c r="P127" s="50">
        <v>46783.07989667778</v>
      </c>
      <c r="Q127" s="50">
        <v>9361.3522035383721</v>
      </c>
      <c r="R127" s="50">
        <v>33648.342190881653</v>
      </c>
      <c r="S127" s="65">
        <f t="shared" si="73"/>
        <v>41.100188139461665</v>
      </c>
      <c r="T127" s="65">
        <f t="shared" si="74"/>
        <v>39.03531898030775</v>
      </c>
    </row>
    <row r="128" spans="1:20" x14ac:dyDescent="0.35">
      <c r="A128" s="47" t="s">
        <v>28</v>
      </c>
      <c r="B128" s="48">
        <f t="shared" ref="B128:R128" si="83">SUM(B129:B131)</f>
        <v>0</v>
      </c>
      <c r="C128" s="48">
        <f t="shared" si="83"/>
        <v>0</v>
      </c>
      <c r="D128" s="48">
        <f t="shared" si="83"/>
        <v>0</v>
      </c>
      <c r="E128" s="48">
        <f t="shared" si="83"/>
        <v>0</v>
      </c>
      <c r="F128" s="48">
        <f t="shared" si="83"/>
        <v>0</v>
      </c>
      <c r="G128" s="48">
        <f t="shared" si="83"/>
        <v>0</v>
      </c>
      <c r="H128" s="65" t="str">
        <f t="shared" si="68"/>
        <v>0.00</v>
      </c>
      <c r="I128" s="65" t="str">
        <f t="shared" si="69"/>
        <v>0.00</v>
      </c>
      <c r="J128" s="65" t="str">
        <f t="shared" si="70"/>
        <v>0.00</v>
      </c>
      <c r="K128" s="65" t="str">
        <f t="shared" si="71"/>
        <v>0.00</v>
      </c>
      <c r="L128" s="48"/>
      <c r="M128" s="48"/>
      <c r="N128" s="47" t="s">
        <v>28</v>
      </c>
      <c r="O128" s="48">
        <f t="shared" si="83"/>
        <v>0</v>
      </c>
      <c r="P128" s="48">
        <f t="shared" si="83"/>
        <v>0</v>
      </c>
      <c r="Q128" s="48">
        <f t="shared" si="83"/>
        <v>0</v>
      </c>
      <c r="R128" s="48">
        <f t="shared" si="83"/>
        <v>0</v>
      </c>
      <c r="S128" s="65" t="str">
        <f t="shared" si="73"/>
        <v>0.00</v>
      </c>
      <c r="T128" s="65" t="str">
        <f t="shared" si="74"/>
        <v>0.00</v>
      </c>
    </row>
    <row r="129" spans="1:20" x14ac:dyDescent="0.35">
      <c r="A129" s="49" t="s">
        <v>29</v>
      </c>
      <c r="B129" s="50">
        <v>0</v>
      </c>
      <c r="C129" s="50">
        <v>0</v>
      </c>
      <c r="D129" s="50">
        <v>0</v>
      </c>
      <c r="E129" s="50">
        <v>0</v>
      </c>
      <c r="F129" s="50">
        <v>0</v>
      </c>
      <c r="G129" s="50">
        <v>0</v>
      </c>
      <c r="H129" s="65" t="str">
        <f t="shared" si="68"/>
        <v>0.00</v>
      </c>
      <c r="I129" s="65" t="str">
        <f t="shared" si="69"/>
        <v>0.00</v>
      </c>
      <c r="J129" s="65" t="str">
        <f t="shared" si="70"/>
        <v>0.00</v>
      </c>
      <c r="K129" s="65" t="str">
        <f t="shared" si="71"/>
        <v>0.00</v>
      </c>
      <c r="N129" s="49" t="s">
        <v>29</v>
      </c>
      <c r="O129" s="50">
        <v>0</v>
      </c>
      <c r="P129" s="50">
        <v>0</v>
      </c>
      <c r="Q129" s="50">
        <v>0</v>
      </c>
      <c r="R129" s="50">
        <v>0</v>
      </c>
      <c r="S129" s="65" t="str">
        <f t="shared" ref="S129:T131" si="84">IFERROR(O129/Q129*100-100,"0.00")</f>
        <v>0.00</v>
      </c>
      <c r="T129" s="65" t="str">
        <f t="shared" si="84"/>
        <v>0.00</v>
      </c>
    </row>
    <row r="130" spans="1:20" x14ac:dyDescent="0.35">
      <c r="A130" s="49" t="s">
        <v>30</v>
      </c>
      <c r="B130" s="50">
        <v>0</v>
      </c>
      <c r="C130" s="50">
        <v>0</v>
      </c>
      <c r="D130" s="50">
        <v>0</v>
      </c>
      <c r="E130" s="50">
        <v>0</v>
      </c>
      <c r="F130" s="50">
        <v>0</v>
      </c>
      <c r="G130" s="50">
        <v>0</v>
      </c>
      <c r="H130" s="65" t="str">
        <f t="shared" si="68"/>
        <v>0.00</v>
      </c>
      <c r="I130" s="65" t="str">
        <f t="shared" si="69"/>
        <v>0.00</v>
      </c>
      <c r="J130" s="65" t="str">
        <f t="shared" si="70"/>
        <v>0.00</v>
      </c>
      <c r="K130" s="65" t="str">
        <f t="shared" si="71"/>
        <v>0.00</v>
      </c>
      <c r="N130" s="49" t="s">
        <v>30</v>
      </c>
      <c r="O130" s="50">
        <v>0</v>
      </c>
      <c r="P130" s="50">
        <v>0</v>
      </c>
      <c r="Q130" s="50">
        <v>0</v>
      </c>
      <c r="R130" s="50">
        <v>0</v>
      </c>
      <c r="S130" s="65" t="str">
        <f t="shared" si="84"/>
        <v>0.00</v>
      </c>
      <c r="T130" s="65" t="str">
        <f t="shared" si="84"/>
        <v>0.00</v>
      </c>
    </row>
    <row r="131" spans="1:20" x14ac:dyDescent="0.35">
      <c r="A131" s="49" t="s">
        <v>31</v>
      </c>
      <c r="B131" s="50">
        <v>0</v>
      </c>
      <c r="C131" s="50">
        <v>0</v>
      </c>
      <c r="D131" s="50">
        <v>0</v>
      </c>
      <c r="E131" s="50">
        <v>0</v>
      </c>
      <c r="F131" s="50">
        <v>0</v>
      </c>
      <c r="G131" s="50">
        <v>0</v>
      </c>
      <c r="H131" s="65" t="str">
        <f t="shared" si="68"/>
        <v>0.00</v>
      </c>
      <c r="I131" s="65" t="str">
        <f t="shared" si="69"/>
        <v>0.00</v>
      </c>
      <c r="J131" s="65" t="str">
        <f t="shared" si="70"/>
        <v>0.00</v>
      </c>
      <c r="K131" s="65" t="str">
        <f t="shared" si="71"/>
        <v>0.00</v>
      </c>
      <c r="N131" s="49" t="s">
        <v>31</v>
      </c>
      <c r="O131" s="50">
        <v>0</v>
      </c>
      <c r="P131" s="50">
        <v>0</v>
      </c>
      <c r="Q131" s="50">
        <v>0</v>
      </c>
      <c r="R131" s="50">
        <v>0</v>
      </c>
      <c r="S131" s="65" t="str">
        <f t="shared" si="84"/>
        <v>0.00</v>
      </c>
      <c r="T131" s="65" t="str">
        <f t="shared" si="84"/>
        <v>0.00</v>
      </c>
    </row>
    <row r="132" spans="1:20" x14ac:dyDescent="0.35">
      <c r="A132" s="47" t="s">
        <v>32</v>
      </c>
      <c r="B132" s="48">
        <v>5330.0220573170845</v>
      </c>
      <c r="C132" s="48">
        <v>18950.004159622771</v>
      </c>
      <c r="D132" s="48">
        <v>11643.783294247201</v>
      </c>
      <c r="E132" s="48">
        <v>41341.722112989184</v>
      </c>
      <c r="F132" s="48">
        <v>4027.6923306450526</v>
      </c>
      <c r="G132" s="48">
        <v>14505.29929772333</v>
      </c>
      <c r="H132" s="65">
        <f t="shared" si="68"/>
        <v>-54.224310753443277</v>
      </c>
      <c r="I132" s="65">
        <f t="shared" si="69"/>
        <v>-54.162518658919495</v>
      </c>
      <c r="J132" s="65">
        <f t="shared" si="70"/>
        <v>32.334389515384316</v>
      </c>
      <c r="K132" s="65">
        <f t="shared" si="71"/>
        <v>30.641938305933877</v>
      </c>
      <c r="N132" s="47" t="s">
        <v>32</v>
      </c>
      <c r="O132" s="48">
        <v>27545.787360657007</v>
      </c>
      <c r="P132" s="48">
        <v>97561.354735497473</v>
      </c>
      <c r="Q132" s="48">
        <v>13888.040740459455</v>
      </c>
      <c r="R132" s="48">
        <v>49919.022063848119</v>
      </c>
      <c r="S132" s="65">
        <f t="shared" ref="S132" si="85">IFERROR(O132/Q132*100-100,"0.00")</f>
        <v>98.341781072178179</v>
      </c>
      <c r="T132" s="65">
        <f t="shared" ref="T132" si="86">IFERROR(P132/R132*100-100,"0.00")</f>
        <v>95.439234788520508</v>
      </c>
    </row>
    <row r="133" spans="1:20" x14ac:dyDescent="0.35">
      <c r="A133" s="47" t="s">
        <v>33</v>
      </c>
      <c r="B133" s="48">
        <v>0</v>
      </c>
      <c r="C133" s="48">
        <v>0</v>
      </c>
      <c r="D133" s="48">
        <v>0</v>
      </c>
      <c r="E133" s="48">
        <v>0</v>
      </c>
      <c r="F133" s="48">
        <v>0</v>
      </c>
      <c r="G133" s="48">
        <v>0</v>
      </c>
      <c r="H133" s="65" t="str">
        <f t="shared" si="68"/>
        <v>0.00</v>
      </c>
      <c r="I133" s="65" t="str">
        <f t="shared" si="69"/>
        <v>0.00</v>
      </c>
      <c r="J133" s="65" t="str">
        <f t="shared" si="70"/>
        <v>0.00</v>
      </c>
      <c r="K133" s="65" t="str">
        <f t="shared" si="71"/>
        <v>0.00</v>
      </c>
      <c r="N133" s="47" t="s">
        <v>33</v>
      </c>
      <c r="O133" s="48">
        <v>0</v>
      </c>
      <c r="P133" s="48">
        <v>0</v>
      </c>
      <c r="Q133" s="48">
        <v>0</v>
      </c>
      <c r="R133" s="48">
        <v>0</v>
      </c>
      <c r="S133" s="65" t="str">
        <f t="shared" ref="S133" si="87">IFERROR(O133/Q133*100-100,"0.00")</f>
        <v>0.00</v>
      </c>
      <c r="T133" s="65" t="str">
        <f t="shared" ref="T133" si="88">IFERROR(P133/R133*100-100,"0.00")</f>
        <v>0.00</v>
      </c>
    </row>
    <row r="134" spans="1:20" ht="31" x14ac:dyDescent="0.35">
      <c r="A134" s="47" t="s">
        <v>34</v>
      </c>
      <c r="B134" s="48">
        <v>0</v>
      </c>
      <c r="C134" s="48">
        <v>0</v>
      </c>
      <c r="D134" s="48">
        <v>0</v>
      </c>
      <c r="E134" s="48">
        <v>0</v>
      </c>
      <c r="F134" s="48">
        <v>0</v>
      </c>
      <c r="G134" s="48">
        <v>0</v>
      </c>
      <c r="H134" s="65" t="str">
        <f t="shared" si="68"/>
        <v>0.00</v>
      </c>
      <c r="I134" s="65" t="str">
        <f t="shared" si="69"/>
        <v>0.00</v>
      </c>
      <c r="J134" s="65" t="str">
        <f t="shared" si="70"/>
        <v>0.00</v>
      </c>
      <c r="K134" s="65" t="str">
        <f t="shared" si="71"/>
        <v>0.00</v>
      </c>
      <c r="N134" s="47" t="s">
        <v>34</v>
      </c>
      <c r="O134" s="48">
        <v>0</v>
      </c>
      <c r="P134" s="48">
        <v>0</v>
      </c>
      <c r="Q134" s="48">
        <v>0</v>
      </c>
      <c r="R134" s="48">
        <v>0</v>
      </c>
      <c r="S134" s="65" t="str">
        <f t="shared" ref="S134:T138" si="89">IFERROR(O134/Q134*100-100,"0.00")</f>
        <v>0.00</v>
      </c>
      <c r="T134" s="65" t="str">
        <f t="shared" si="89"/>
        <v>0.00</v>
      </c>
    </row>
    <row r="135" spans="1:20" ht="18" x14ac:dyDescent="0.4">
      <c r="A135" s="43" t="s">
        <v>35</v>
      </c>
      <c r="B135" s="44">
        <f t="shared" ref="B135:P135" si="90">B136+B139</f>
        <v>75389.44962710618</v>
      </c>
      <c r="C135" s="44">
        <f t="shared" si="90"/>
        <v>268034.61011274834</v>
      </c>
      <c r="D135" s="44">
        <f t="shared" si="90"/>
        <v>62208.088538556171</v>
      </c>
      <c r="E135" s="44">
        <f t="shared" si="90"/>
        <v>220872.32685031599</v>
      </c>
      <c r="F135" s="44">
        <f t="shared" si="90"/>
        <v>58853.562835792101</v>
      </c>
      <c r="G135" s="44">
        <f t="shared" si="90"/>
        <v>211954.75562399995</v>
      </c>
      <c r="H135" s="65">
        <f t="shared" si="68"/>
        <v>21.189143402759086</v>
      </c>
      <c r="I135" s="65">
        <f t="shared" si="69"/>
        <v>21.352735281497701</v>
      </c>
      <c r="J135" s="65">
        <f t="shared" si="70"/>
        <v>28.096662282708365</v>
      </c>
      <c r="K135" s="65">
        <f t="shared" si="71"/>
        <v>26.458408221909409</v>
      </c>
      <c r="L135" s="44"/>
      <c r="M135" s="44"/>
      <c r="N135" s="43" t="s">
        <v>35</v>
      </c>
      <c r="O135" s="44">
        <f t="shared" si="90"/>
        <v>345278.95158247545</v>
      </c>
      <c r="P135" s="44">
        <f t="shared" si="90"/>
        <v>1222905.0430466651</v>
      </c>
      <c r="Q135" s="44">
        <f t="shared" ref="Q135:R135" si="91">Q136+Q139</f>
        <v>214451.2345830398</v>
      </c>
      <c r="R135" s="44">
        <f t="shared" si="91"/>
        <v>770821.1770709476</v>
      </c>
      <c r="S135" s="65">
        <f t="shared" si="89"/>
        <v>61.00581199908018</v>
      </c>
      <c r="T135" s="65">
        <f t="shared" si="89"/>
        <v>58.64964266985973</v>
      </c>
    </row>
    <row r="136" spans="1:20" x14ac:dyDescent="0.35">
      <c r="A136" s="47" t="s">
        <v>36</v>
      </c>
      <c r="B136" s="48">
        <f t="shared" ref="B136:P136" si="92">SUM(B137:B138)</f>
        <v>359.98157700824453</v>
      </c>
      <c r="C136" s="48">
        <f t="shared" si="92"/>
        <v>1279.8544374368951</v>
      </c>
      <c r="D136" s="48">
        <f t="shared" si="92"/>
        <v>323.69077530771244</v>
      </c>
      <c r="E136" s="48">
        <f t="shared" si="92"/>
        <v>1149.277150316</v>
      </c>
      <c r="F136" s="48">
        <f t="shared" si="92"/>
        <v>425.25467490393601</v>
      </c>
      <c r="G136" s="48">
        <f t="shared" si="92"/>
        <v>1531.508822137296</v>
      </c>
      <c r="H136" s="65">
        <f t="shared" si="68"/>
        <v>11.211565008620553</v>
      </c>
      <c r="I136" s="65">
        <f t="shared" si="69"/>
        <v>11.361688265097087</v>
      </c>
      <c r="J136" s="65">
        <f t="shared" si="70"/>
        <v>-15.349178209607345</v>
      </c>
      <c r="K136" s="65">
        <f t="shared" si="71"/>
        <v>-16.431794650010872</v>
      </c>
      <c r="L136" s="48"/>
      <c r="M136" s="48"/>
      <c r="N136" s="47" t="s">
        <v>36</v>
      </c>
      <c r="O136" s="48">
        <f t="shared" si="92"/>
        <v>1490.1915051679118</v>
      </c>
      <c r="P136" s="48">
        <f t="shared" si="92"/>
        <v>5277.9432352389986</v>
      </c>
      <c r="Q136" s="48">
        <f t="shared" ref="Q136:R136" si="93">SUM(Q137:Q138)</f>
        <v>1788.6193722701657</v>
      </c>
      <c r="R136" s="48">
        <f t="shared" si="93"/>
        <v>6428.9939507497975</v>
      </c>
      <c r="S136" s="65">
        <f t="shared" si="89"/>
        <v>-16.684816888876753</v>
      </c>
      <c r="T136" s="65">
        <f t="shared" si="89"/>
        <v>-17.904056596235478</v>
      </c>
    </row>
    <row r="137" spans="1:20" ht="46.5" x14ac:dyDescent="0.35">
      <c r="A137" s="49" t="s">
        <v>92</v>
      </c>
      <c r="B137" s="50">
        <v>0</v>
      </c>
      <c r="C137" s="50">
        <v>0</v>
      </c>
      <c r="D137" s="50">
        <v>0</v>
      </c>
      <c r="E137" s="50">
        <v>0</v>
      </c>
      <c r="F137" s="50">
        <v>0</v>
      </c>
      <c r="G137" s="50">
        <v>0</v>
      </c>
      <c r="H137" s="65" t="str">
        <f t="shared" si="68"/>
        <v>0.00</v>
      </c>
      <c r="I137" s="65" t="str">
        <f t="shared" si="69"/>
        <v>0.00</v>
      </c>
      <c r="J137" s="65" t="str">
        <f t="shared" si="70"/>
        <v>0.00</v>
      </c>
      <c r="K137" s="65" t="str">
        <f t="shared" si="71"/>
        <v>0.00</v>
      </c>
      <c r="N137" s="49" t="s">
        <v>92</v>
      </c>
      <c r="O137" s="50">
        <v>0</v>
      </c>
      <c r="P137" s="50">
        <v>0</v>
      </c>
      <c r="Q137" s="50">
        <v>0</v>
      </c>
      <c r="R137" s="50">
        <v>0</v>
      </c>
      <c r="S137" s="65" t="str">
        <f t="shared" si="89"/>
        <v>0.00</v>
      </c>
      <c r="T137" s="65" t="str">
        <f t="shared" si="89"/>
        <v>0.00</v>
      </c>
    </row>
    <row r="138" spans="1:20" x14ac:dyDescent="0.35">
      <c r="A138" s="49" t="s">
        <v>37</v>
      </c>
      <c r="B138" s="50">
        <v>359.98157700824453</v>
      </c>
      <c r="C138" s="50">
        <v>1279.8544374368951</v>
      </c>
      <c r="D138" s="50">
        <v>323.69077530771244</v>
      </c>
      <c r="E138" s="50">
        <v>1149.277150316</v>
      </c>
      <c r="F138" s="50">
        <v>425.25467490393601</v>
      </c>
      <c r="G138" s="50">
        <v>1531.508822137296</v>
      </c>
      <c r="H138" s="65">
        <f t="shared" si="68"/>
        <v>11.211565008620553</v>
      </c>
      <c r="I138" s="65">
        <f t="shared" si="69"/>
        <v>11.361688265097087</v>
      </c>
      <c r="J138" s="65">
        <f t="shared" si="70"/>
        <v>-15.349178209607345</v>
      </c>
      <c r="K138" s="65">
        <f t="shared" si="71"/>
        <v>-16.431794650010872</v>
      </c>
      <c r="N138" s="49" t="s">
        <v>37</v>
      </c>
      <c r="O138" s="50">
        <v>1490.1915051679118</v>
      </c>
      <c r="P138" s="50">
        <v>5277.9432352389986</v>
      </c>
      <c r="Q138" s="50">
        <v>1788.6193722701657</v>
      </c>
      <c r="R138" s="50">
        <v>6428.9939507497975</v>
      </c>
      <c r="S138" s="65">
        <f t="shared" si="89"/>
        <v>-16.684816888876753</v>
      </c>
      <c r="T138" s="65">
        <f t="shared" si="89"/>
        <v>-17.904056596235478</v>
      </c>
    </row>
    <row r="139" spans="1:20" x14ac:dyDescent="0.35">
      <c r="A139" s="47" t="s">
        <v>38</v>
      </c>
      <c r="B139" s="48">
        <f t="shared" ref="B139:R139" si="94">SUM(B140:B142)</f>
        <v>75029.46805009793</v>
      </c>
      <c r="C139" s="48">
        <f t="shared" si="94"/>
        <v>266754.75567531143</v>
      </c>
      <c r="D139" s="48">
        <f t="shared" si="94"/>
        <v>61884.39776324846</v>
      </c>
      <c r="E139" s="48">
        <f t="shared" si="94"/>
        <v>219723.0497</v>
      </c>
      <c r="F139" s="48">
        <f t="shared" si="94"/>
        <v>58428.308160888162</v>
      </c>
      <c r="G139" s="48">
        <f t="shared" si="94"/>
        <v>210423.24680186267</v>
      </c>
      <c r="H139" s="65">
        <f t="shared" si="68"/>
        <v>21.241331841248012</v>
      </c>
      <c r="I139" s="65">
        <f t="shared" si="69"/>
        <v>21.404994168580131</v>
      </c>
      <c r="J139" s="65">
        <f t="shared" si="70"/>
        <v>28.412871109491675</v>
      </c>
      <c r="K139" s="65">
        <f t="shared" si="71"/>
        <v>26.770572990203533</v>
      </c>
      <c r="L139" s="48"/>
      <c r="M139" s="48"/>
      <c r="N139" s="47" t="s">
        <v>38</v>
      </c>
      <c r="O139" s="48">
        <f t="shared" si="94"/>
        <v>343788.76007730752</v>
      </c>
      <c r="P139" s="48">
        <f t="shared" si="94"/>
        <v>1217627.0998114261</v>
      </c>
      <c r="Q139" s="48">
        <f t="shared" si="94"/>
        <v>212662.61521076964</v>
      </c>
      <c r="R139" s="48">
        <f t="shared" si="94"/>
        <v>764392.18312019785</v>
      </c>
      <c r="S139" s="65">
        <f t="shared" ref="S139" si="95">IFERROR(O139/Q139*100-100,"0.00")</f>
        <v>61.659236503124419</v>
      </c>
      <c r="T139" s="65">
        <f t="shared" ref="T139" si="96">IFERROR(P139/R139*100-100,"0.00")</f>
        <v>59.29350491800605</v>
      </c>
    </row>
    <row r="140" spans="1:20" x14ac:dyDescent="0.35">
      <c r="A140" s="49" t="s">
        <v>93</v>
      </c>
      <c r="B140" s="50">
        <v>468.06852200209914</v>
      </c>
      <c r="C140" s="50">
        <v>1664.1395370496848</v>
      </c>
      <c r="D140" s="50">
        <v>148.3486714411776</v>
      </c>
      <c r="E140" s="50">
        <v>526.71794</v>
      </c>
      <c r="F140" s="50">
        <v>291.37998548879739</v>
      </c>
      <c r="G140" s="50">
        <v>1049.3735747199898</v>
      </c>
      <c r="H140" s="65">
        <f t="shared" si="68"/>
        <v>215.51918696332586</v>
      </c>
      <c r="I140" s="65">
        <f t="shared" si="69"/>
        <v>215.94510280961475</v>
      </c>
      <c r="J140" s="65">
        <f t="shared" si="70"/>
        <v>60.638528832686376</v>
      </c>
      <c r="K140" s="65">
        <f t="shared" si="71"/>
        <v>58.584090274403593</v>
      </c>
      <c r="N140" s="49" t="s">
        <v>93</v>
      </c>
      <c r="O140" s="50">
        <v>929.69549174898145</v>
      </c>
      <c r="P140" s="50">
        <v>3292.7848632151699</v>
      </c>
      <c r="Q140" s="50">
        <v>1090.9116172277161</v>
      </c>
      <c r="R140" s="50">
        <v>3921.1608107866914</v>
      </c>
      <c r="S140" s="65">
        <f t="shared" ref="S140:S149" si="97">IFERROR(O140/Q140*100-100,"0.00")</f>
        <v>-14.778110612519257</v>
      </c>
      <c r="T140" s="65">
        <f t="shared" ref="T140:T149" si="98">IFERROR(P140/R140*100-100,"0.00")</f>
        <v>-16.025253181224471</v>
      </c>
    </row>
    <row r="141" spans="1:20" ht="31" x14ac:dyDescent="0.35">
      <c r="A141" s="49" t="s">
        <v>94</v>
      </c>
      <c r="B141" s="50">
        <v>13775.007103070629</v>
      </c>
      <c r="C141" s="50">
        <v>48974.739521700358</v>
      </c>
      <c r="D141" s="50">
        <v>14939.984353307438</v>
      </c>
      <c r="E141" s="50">
        <v>53045.016889999999</v>
      </c>
      <c r="F141" s="50">
        <v>16331.533320602201</v>
      </c>
      <c r="G141" s="50">
        <v>58816.254906972172</v>
      </c>
      <c r="H141" s="65">
        <f t="shared" si="68"/>
        <v>-7.7977139914400482</v>
      </c>
      <c r="I141" s="65">
        <f t="shared" si="69"/>
        <v>-7.6732511495664539</v>
      </c>
      <c r="J141" s="65">
        <f t="shared" si="70"/>
        <v>-15.653926470618146</v>
      </c>
      <c r="K141" s="65">
        <f t="shared" si="71"/>
        <v>-16.732645424020674</v>
      </c>
      <c r="N141" s="49" t="s">
        <v>94</v>
      </c>
      <c r="O141" s="50">
        <v>70136.685590427776</v>
      </c>
      <c r="P141" s="50">
        <v>248409.31113237821</v>
      </c>
      <c r="Q141" s="50">
        <v>64968.255992552484</v>
      </c>
      <c r="R141" s="50">
        <v>233521.19027803684</v>
      </c>
      <c r="S141" s="65">
        <f t="shared" si="97"/>
        <v>7.9553152826940021</v>
      </c>
      <c r="T141" s="65">
        <f t="shared" si="98"/>
        <v>6.3754903084448813</v>
      </c>
    </row>
    <row r="142" spans="1:20" x14ac:dyDescent="0.35">
      <c r="A142" s="51" t="s">
        <v>39</v>
      </c>
      <c r="B142" s="52">
        <f t="shared" ref="B142:R142" si="99">SUM(B143:B144)</f>
        <v>60786.392425025202</v>
      </c>
      <c r="C142" s="52">
        <f t="shared" si="99"/>
        <v>216115.87661656141</v>
      </c>
      <c r="D142" s="52">
        <f t="shared" si="99"/>
        <v>46796.064738499845</v>
      </c>
      <c r="E142" s="52">
        <f t="shared" si="99"/>
        <v>166151.31487</v>
      </c>
      <c r="F142" s="52">
        <f t="shared" si="99"/>
        <v>41805.394854797167</v>
      </c>
      <c r="G142" s="52">
        <f t="shared" si="99"/>
        <v>150557.6183201705</v>
      </c>
      <c r="H142" s="65">
        <f t="shared" si="68"/>
        <v>29.896376468201822</v>
      </c>
      <c r="I142" s="65">
        <f t="shared" si="69"/>
        <v>30.071722144151948</v>
      </c>
      <c r="J142" s="65">
        <f t="shared" si="70"/>
        <v>45.403225196544128</v>
      </c>
      <c r="K142" s="65">
        <f t="shared" si="71"/>
        <v>43.543634010586572</v>
      </c>
      <c r="L142" s="52"/>
      <c r="M142" s="52"/>
      <c r="N142" s="51" t="s">
        <v>39</v>
      </c>
      <c r="O142" s="52">
        <f t="shared" si="99"/>
        <v>272722.37899513077</v>
      </c>
      <c r="P142" s="52">
        <f t="shared" si="99"/>
        <v>965925.00381583278</v>
      </c>
      <c r="Q142" s="52">
        <f t="shared" si="99"/>
        <v>146603.44760098943</v>
      </c>
      <c r="R142" s="52">
        <f t="shared" si="99"/>
        <v>526949.83203137433</v>
      </c>
      <c r="S142" s="65">
        <f t="shared" si="97"/>
        <v>86.027261608062048</v>
      </c>
      <c r="T142" s="65">
        <f t="shared" si="98"/>
        <v>83.304926788234013</v>
      </c>
    </row>
    <row r="143" spans="1:20" x14ac:dyDescent="0.35">
      <c r="A143" s="53" t="s">
        <v>40</v>
      </c>
      <c r="B143" s="50">
        <v>17296.900349253232</v>
      </c>
      <c r="C143" s="50">
        <v>61496.243362999994</v>
      </c>
      <c r="D143" s="50">
        <v>9693.2949233081181</v>
      </c>
      <c r="E143" s="50">
        <v>34416.434499999996</v>
      </c>
      <c r="F143" s="50">
        <v>9761.964278880776</v>
      </c>
      <c r="G143" s="50">
        <v>35156.660929999998</v>
      </c>
      <c r="H143" s="65">
        <f t="shared" si="68"/>
        <v>78.441907381377405</v>
      </c>
      <c r="I143" s="65">
        <f t="shared" si="69"/>
        <v>78.682784130354946</v>
      </c>
      <c r="J143" s="65">
        <f t="shared" si="70"/>
        <v>77.186679392729218</v>
      </c>
      <c r="K143" s="65">
        <f t="shared" si="71"/>
        <v>74.920603197910111</v>
      </c>
      <c r="N143" s="53" t="s">
        <v>40</v>
      </c>
      <c r="O143" s="50">
        <v>78868.541568830173</v>
      </c>
      <c r="P143" s="50">
        <v>279335.69880299998</v>
      </c>
      <c r="Q143" s="50">
        <v>25486.672044033185</v>
      </c>
      <c r="R143" s="50">
        <v>91609.015834299993</v>
      </c>
      <c r="S143" s="65">
        <f t="shared" si="97"/>
        <v>209.45013704641167</v>
      </c>
      <c r="T143" s="65">
        <f t="shared" si="98"/>
        <v>204.92162398977752</v>
      </c>
    </row>
    <row r="144" spans="1:20" x14ac:dyDescent="0.35">
      <c r="A144" s="53" t="s">
        <v>41</v>
      </c>
      <c r="B144" s="50">
        <v>43489.492075771974</v>
      </c>
      <c r="C144" s="50">
        <v>154619.63325356142</v>
      </c>
      <c r="D144" s="50">
        <v>37102.769815191728</v>
      </c>
      <c r="E144" s="50">
        <v>131734.88037</v>
      </c>
      <c r="F144" s="50">
        <v>32043.430575916387</v>
      </c>
      <c r="G144" s="50">
        <v>115400.9573901705</v>
      </c>
      <c r="H144" s="65">
        <f t="shared" si="68"/>
        <v>17.213599664910205</v>
      </c>
      <c r="I144" s="65">
        <f t="shared" si="69"/>
        <v>17.371825001309958</v>
      </c>
      <c r="J144" s="65">
        <f t="shared" si="70"/>
        <v>35.720462179409594</v>
      </c>
      <c r="K144" s="65">
        <f t="shared" si="71"/>
        <v>33.984705803429875</v>
      </c>
      <c r="N144" s="53" t="s">
        <v>41</v>
      </c>
      <c r="O144" s="50">
        <v>193853.8374263006</v>
      </c>
      <c r="P144" s="50">
        <v>686589.30501283274</v>
      </c>
      <c r="Q144" s="50">
        <v>121116.77555695624</v>
      </c>
      <c r="R144" s="50">
        <v>435340.81619707431</v>
      </c>
      <c r="S144" s="65">
        <f t="shared" si="97"/>
        <v>60.055315652899878</v>
      </c>
      <c r="T144" s="65">
        <f t="shared" si="98"/>
        <v>57.7130559478762</v>
      </c>
    </row>
    <row r="145" spans="1:20" ht="18" x14ac:dyDescent="0.4">
      <c r="A145" s="43" t="s">
        <v>42</v>
      </c>
      <c r="B145" s="44">
        <f t="shared" ref="B145:R145" si="100">SUM(B146:B147)</f>
        <v>772.93093978901095</v>
      </c>
      <c r="C145" s="44">
        <f t="shared" si="100"/>
        <v>2748.027</v>
      </c>
      <c r="D145" s="44">
        <f t="shared" si="100"/>
        <v>1119.9798725976002</v>
      </c>
      <c r="E145" s="44">
        <f t="shared" si="100"/>
        <v>3976.5337000000004</v>
      </c>
      <c r="F145" s="44">
        <f t="shared" si="100"/>
        <v>1113.2959701641967</v>
      </c>
      <c r="G145" s="44">
        <f t="shared" si="100"/>
        <v>4009.4152999999997</v>
      </c>
      <c r="H145" s="65">
        <f t="shared" si="68"/>
        <v>-30.987068723268123</v>
      </c>
      <c r="I145" s="65">
        <f t="shared" si="69"/>
        <v>-30.893908933803331</v>
      </c>
      <c r="J145" s="65">
        <f t="shared" si="70"/>
        <v>-30.572735327963713</v>
      </c>
      <c r="K145" s="65">
        <f t="shared" si="71"/>
        <v>-31.460654624628177</v>
      </c>
      <c r="L145" s="44"/>
      <c r="M145" s="44"/>
      <c r="N145" s="43" t="s">
        <v>42</v>
      </c>
      <c r="O145" s="44">
        <f t="shared" si="100"/>
        <v>4973.0367491336292</v>
      </c>
      <c r="P145" s="44">
        <f t="shared" si="100"/>
        <v>17613.4447</v>
      </c>
      <c r="Q145" s="44">
        <f t="shared" si="100"/>
        <v>4753.4140652454598</v>
      </c>
      <c r="R145" s="44">
        <f t="shared" si="100"/>
        <v>17085.6196375</v>
      </c>
      <c r="S145" s="65">
        <f t="shared" si="97"/>
        <v>4.6203145964905303</v>
      </c>
      <c r="T145" s="65">
        <f t="shared" si="98"/>
        <v>3.0892942351444788</v>
      </c>
    </row>
    <row r="146" spans="1:20" x14ac:dyDescent="0.35">
      <c r="A146" s="71" t="s">
        <v>43</v>
      </c>
      <c r="B146" s="46">
        <v>772.93093978901095</v>
      </c>
      <c r="C146" s="46">
        <v>2748.027</v>
      </c>
      <c r="D146" s="46">
        <v>1119.9798725976002</v>
      </c>
      <c r="E146" s="46">
        <v>3976.5337000000004</v>
      </c>
      <c r="F146" s="46">
        <v>1113.2959701641967</v>
      </c>
      <c r="G146" s="46">
        <v>4009.4152999999997</v>
      </c>
      <c r="H146" s="65">
        <f t="shared" si="68"/>
        <v>-30.987068723268123</v>
      </c>
      <c r="I146" s="65">
        <f t="shared" si="69"/>
        <v>-30.893908933803331</v>
      </c>
      <c r="J146" s="65">
        <f t="shared" si="70"/>
        <v>-30.572735327963713</v>
      </c>
      <c r="K146" s="65">
        <f t="shared" si="71"/>
        <v>-31.460654624628177</v>
      </c>
      <c r="N146" s="71" t="s">
        <v>43</v>
      </c>
      <c r="O146" s="46">
        <v>4973.0367491336292</v>
      </c>
      <c r="P146" s="46">
        <v>17613.4447</v>
      </c>
      <c r="Q146" s="46">
        <v>4753.4140652454598</v>
      </c>
      <c r="R146" s="46">
        <v>17085.6196375</v>
      </c>
      <c r="S146" s="65">
        <f t="shared" si="97"/>
        <v>4.6203145964905303</v>
      </c>
      <c r="T146" s="65">
        <f t="shared" si="98"/>
        <v>3.0892942351444788</v>
      </c>
    </row>
    <row r="147" spans="1:20" x14ac:dyDescent="0.35">
      <c r="A147" s="71" t="s">
        <v>44</v>
      </c>
      <c r="B147" s="46">
        <v>0</v>
      </c>
      <c r="C147" s="46">
        <v>0</v>
      </c>
      <c r="D147" s="46">
        <v>0</v>
      </c>
      <c r="E147" s="46">
        <v>0</v>
      </c>
      <c r="F147" s="46">
        <v>0</v>
      </c>
      <c r="G147" s="46">
        <v>0</v>
      </c>
      <c r="H147" s="65" t="str">
        <f t="shared" si="68"/>
        <v>0.00</v>
      </c>
      <c r="I147" s="65" t="str">
        <f t="shared" si="69"/>
        <v>0.00</v>
      </c>
      <c r="J147" s="65" t="str">
        <f t="shared" si="70"/>
        <v>0.00</v>
      </c>
      <c r="K147" s="65" t="str">
        <f t="shared" si="71"/>
        <v>0.00</v>
      </c>
      <c r="N147" s="71" t="s">
        <v>44</v>
      </c>
      <c r="O147" s="46">
        <v>0</v>
      </c>
      <c r="P147" s="46">
        <v>0</v>
      </c>
      <c r="Q147" s="46">
        <v>0</v>
      </c>
      <c r="R147" s="46">
        <v>0</v>
      </c>
      <c r="S147" s="65" t="str">
        <f t="shared" si="97"/>
        <v>0.00</v>
      </c>
      <c r="T147" s="65" t="str">
        <f t="shared" si="98"/>
        <v>0.00</v>
      </c>
    </row>
    <row r="148" spans="1:20" ht="18" x14ac:dyDescent="0.4">
      <c r="A148" s="43" t="s">
        <v>45</v>
      </c>
      <c r="B148" s="44">
        <f t="shared" ref="B148:P148" si="101">B149+B153+B154+B155</f>
        <v>5672.7129438040574</v>
      </c>
      <c r="C148" s="44">
        <f t="shared" si="101"/>
        <v>20168.384431704002</v>
      </c>
      <c r="D148" s="44">
        <f t="shared" si="101"/>
        <v>7611.2279255229887</v>
      </c>
      <c r="E148" s="44">
        <f t="shared" si="101"/>
        <v>27023.971666585207</v>
      </c>
      <c r="F148" s="44">
        <f t="shared" si="101"/>
        <v>9349.5173713605509</v>
      </c>
      <c r="G148" s="44">
        <f t="shared" si="101"/>
        <v>33671.277900000001</v>
      </c>
      <c r="H148" s="65">
        <f t="shared" si="68"/>
        <v>-25.469149008380683</v>
      </c>
      <c r="I148" s="65">
        <f t="shared" si="69"/>
        <v>-25.368540640375414</v>
      </c>
      <c r="J148" s="65">
        <f t="shared" si="70"/>
        <v>-39.32614146286614</v>
      </c>
      <c r="K148" s="65">
        <f t="shared" si="71"/>
        <v>-40.102111682241791</v>
      </c>
      <c r="L148" s="44"/>
      <c r="M148" s="44"/>
      <c r="N148" s="43" t="s">
        <v>45</v>
      </c>
      <c r="O148" s="44">
        <f t="shared" si="101"/>
        <v>31782.465288456875</v>
      </c>
      <c r="P148" s="44">
        <f t="shared" si="101"/>
        <v>112566.77218108821</v>
      </c>
      <c r="Q148" s="44">
        <f t="shared" ref="Q148:R148" si="102">Q149+Q153+Q154+Q155</f>
        <v>42135.147575043004</v>
      </c>
      <c r="R148" s="44">
        <f t="shared" si="102"/>
        <v>151450.11458199998</v>
      </c>
      <c r="S148" s="65">
        <f t="shared" si="97"/>
        <v>-24.570181623662108</v>
      </c>
      <c r="T148" s="65">
        <f t="shared" si="98"/>
        <v>-25.67402640019732</v>
      </c>
    </row>
    <row r="149" spans="1:20" x14ac:dyDescent="0.35">
      <c r="A149" s="47" t="s">
        <v>46</v>
      </c>
      <c r="B149" s="48">
        <f t="shared" ref="B149:P149" si="103">SUM(B150:B152)</f>
        <v>309.13382304591187</v>
      </c>
      <c r="C149" s="48">
        <f t="shared" si="103"/>
        <v>1099.0737317039998</v>
      </c>
      <c r="D149" s="48">
        <f t="shared" si="103"/>
        <v>256.10503059833678</v>
      </c>
      <c r="E149" s="48">
        <f t="shared" si="103"/>
        <v>909.311238381267</v>
      </c>
      <c r="F149" s="48">
        <f t="shared" si="103"/>
        <v>1169.9418156987761</v>
      </c>
      <c r="G149" s="48">
        <f t="shared" si="103"/>
        <v>4213.4192000000003</v>
      </c>
      <c r="H149" s="65">
        <f t="shared" si="68"/>
        <v>20.705876930134565</v>
      </c>
      <c r="I149" s="65">
        <f t="shared" si="69"/>
        <v>20.86881645282898</v>
      </c>
      <c r="J149" s="65">
        <f t="shared" si="70"/>
        <v>-73.576991701824568</v>
      </c>
      <c r="K149" s="65">
        <f t="shared" si="71"/>
        <v>-73.914920886485731</v>
      </c>
      <c r="L149" s="48"/>
      <c r="M149" s="48"/>
      <c r="N149" s="47" t="s">
        <v>46</v>
      </c>
      <c r="O149" s="48">
        <f t="shared" si="103"/>
        <v>4724.7562335077573</v>
      </c>
      <c r="P149" s="48">
        <f t="shared" si="103"/>
        <v>16734.087608414939</v>
      </c>
      <c r="Q149" s="48">
        <f t="shared" ref="Q149:R149" si="104">SUM(Q150:Q152)</f>
        <v>8537.1889207164932</v>
      </c>
      <c r="R149" s="48">
        <f t="shared" si="104"/>
        <v>30685.978682000001</v>
      </c>
      <c r="S149" s="65">
        <f t="shared" si="97"/>
        <v>-44.656768435303327</v>
      </c>
      <c r="T149" s="65">
        <f t="shared" si="98"/>
        <v>-45.466664818381894</v>
      </c>
    </row>
    <row r="150" spans="1:20" x14ac:dyDescent="0.35">
      <c r="A150" s="49" t="s">
        <v>47</v>
      </c>
      <c r="B150" s="50">
        <v>27.990035123042702</v>
      </c>
      <c r="C150" s="50">
        <v>99.513900000000007</v>
      </c>
      <c r="D150" s="50">
        <v>0</v>
      </c>
      <c r="E150" s="50">
        <v>0</v>
      </c>
      <c r="F150" s="50">
        <v>83.417520933776004</v>
      </c>
      <c r="G150" s="50">
        <v>300.41919999999999</v>
      </c>
      <c r="H150" s="65" t="str">
        <f t="shared" si="68"/>
        <v>0.00</v>
      </c>
      <c r="I150" s="65" t="str">
        <f t="shared" si="69"/>
        <v>0.00</v>
      </c>
      <c r="J150" s="65">
        <f t="shared" si="70"/>
        <v>-66.445855966801503</v>
      </c>
      <c r="K150" s="65">
        <f t="shared" si="71"/>
        <v>-66.874986685271779</v>
      </c>
      <c r="N150" s="49" t="s">
        <v>47</v>
      </c>
      <c r="O150" s="50">
        <v>206.28436346073269</v>
      </c>
      <c r="P150" s="50">
        <v>730.61559999999997</v>
      </c>
      <c r="Q150" s="50">
        <v>96.168804135165459</v>
      </c>
      <c r="R150" s="50">
        <v>345.66809999999998</v>
      </c>
      <c r="S150" s="65">
        <f t="shared" ref="S150" si="105">IFERROR(O150/Q150*100-100,"0.00")</f>
        <v>114.5023693658492</v>
      </c>
      <c r="T150" s="65">
        <f t="shared" ref="T150" si="106">IFERROR(P150/R150*100-100,"0.00")</f>
        <v>111.3633280016293</v>
      </c>
    </row>
    <row r="151" spans="1:20" x14ac:dyDescent="0.35">
      <c r="A151" s="49" t="s">
        <v>48</v>
      </c>
      <c r="B151" s="50">
        <v>135.61171629077418</v>
      </c>
      <c r="C151" s="50">
        <v>482.14483170400001</v>
      </c>
      <c r="D151" s="50">
        <v>75.378422758901678</v>
      </c>
      <c r="E151" s="50">
        <v>267.63412958343002</v>
      </c>
      <c r="F151" s="50">
        <v>189.51591025804547</v>
      </c>
      <c r="G151" s="50">
        <v>682.52109999999993</v>
      </c>
      <c r="H151" s="65">
        <f t="shared" si="68"/>
        <v>79.907871944374648</v>
      </c>
      <c r="I151" s="65">
        <f t="shared" si="69"/>
        <v>80.150727582634488</v>
      </c>
      <c r="J151" s="65">
        <f t="shared" si="70"/>
        <v>-28.44309688504525</v>
      </c>
      <c r="K151" s="65">
        <f t="shared" si="71"/>
        <v>-29.358252557466713</v>
      </c>
      <c r="N151" s="49" t="s">
        <v>48</v>
      </c>
      <c r="O151" s="50">
        <v>560.28341544752777</v>
      </c>
      <c r="P151" s="50">
        <v>1984.4053949594054</v>
      </c>
      <c r="Q151" s="50">
        <v>1175.4787895449001</v>
      </c>
      <c r="R151" s="50">
        <v>4225.1281319999998</v>
      </c>
      <c r="S151" s="65">
        <f t="shared" ref="S151:T155" si="107">IFERROR(O151/Q151*100-100,"0.00")</f>
        <v>-52.335727328227861</v>
      </c>
      <c r="T151" s="65">
        <f t="shared" si="107"/>
        <v>-53.033249336746849</v>
      </c>
    </row>
    <row r="152" spans="1:20" x14ac:dyDescent="0.35">
      <c r="A152" s="49" t="s">
        <v>49</v>
      </c>
      <c r="B152" s="50">
        <v>145.53207163209495</v>
      </c>
      <c r="C152" s="50">
        <v>517.41499999999985</v>
      </c>
      <c r="D152" s="50">
        <v>180.7266078394351</v>
      </c>
      <c r="E152" s="50">
        <v>641.67710879783704</v>
      </c>
      <c r="F152" s="50">
        <v>897.0083845069546</v>
      </c>
      <c r="G152" s="50">
        <v>3230.4789000000001</v>
      </c>
      <c r="H152" s="65">
        <f t="shared" si="68"/>
        <v>-19.473909585360232</v>
      </c>
      <c r="I152" s="65">
        <f t="shared" si="69"/>
        <v>-19.36520831024167</v>
      </c>
      <c r="J152" s="65">
        <f t="shared" si="70"/>
        <v>-83.775840432964571</v>
      </c>
      <c r="K152" s="65">
        <f t="shared" si="71"/>
        <v>-83.983334483317634</v>
      </c>
      <c r="N152" s="49" t="s">
        <v>49</v>
      </c>
      <c r="O152" s="50">
        <v>3958.1884545994972</v>
      </c>
      <c r="P152" s="50">
        <v>14019.066613455534</v>
      </c>
      <c r="Q152" s="50">
        <v>7265.541327036427</v>
      </c>
      <c r="R152" s="50">
        <v>26115.18245</v>
      </c>
      <c r="S152" s="65">
        <f t="shared" si="107"/>
        <v>-45.521079897098048</v>
      </c>
      <c r="T152" s="65">
        <f t="shared" si="107"/>
        <v>-46.318327891078802</v>
      </c>
    </row>
    <row r="153" spans="1:20" x14ac:dyDescent="0.35">
      <c r="A153" s="47" t="s">
        <v>50</v>
      </c>
      <c r="B153" s="48">
        <v>5331.6360946295617</v>
      </c>
      <c r="C153" s="48">
        <v>18955.742600000001</v>
      </c>
      <c r="D153" s="48">
        <v>7305.5952219676019</v>
      </c>
      <c r="E153" s="48">
        <v>25938.810428203942</v>
      </c>
      <c r="F153" s="48">
        <v>8176.9752833871107</v>
      </c>
      <c r="G153" s="48">
        <v>29448.4941</v>
      </c>
      <c r="H153" s="65">
        <f t="shared" si="68"/>
        <v>-27.01982613822392</v>
      </c>
      <c r="I153" s="65">
        <f t="shared" si="69"/>
        <v>-26.921311012054232</v>
      </c>
      <c r="J153" s="65">
        <f t="shared" si="70"/>
        <v>-34.796964527192969</v>
      </c>
      <c r="K153" s="65">
        <f t="shared" si="71"/>
        <v>-35.630859304279326</v>
      </c>
      <c r="N153" s="47" t="s">
        <v>50</v>
      </c>
      <c r="O153" s="48">
        <v>26969.109384447078</v>
      </c>
      <c r="P153" s="48">
        <v>95518.883272673265</v>
      </c>
      <c r="Q153" s="48">
        <v>33558.456586909313</v>
      </c>
      <c r="R153" s="48">
        <v>120622.15009999998</v>
      </c>
      <c r="S153" s="65">
        <f t="shared" si="107"/>
        <v>-19.635429851778838</v>
      </c>
      <c r="T153" s="65">
        <f t="shared" si="107"/>
        <v>-20.811490100711382</v>
      </c>
    </row>
    <row r="154" spans="1:20" x14ac:dyDescent="0.35">
      <c r="A154" s="47" t="s">
        <v>51</v>
      </c>
      <c r="B154" s="48">
        <v>31.943026128583298</v>
      </c>
      <c r="C154" s="48">
        <v>113.5681</v>
      </c>
      <c r="D154" s="48">
        <v>49.527672957049994</v>
      </c>
      <c r="E154" s="48">
        <v>175.85</v>
      </c>
      <c r="F154" s="48">
        <v>2.6002722746630007</v>
      </c>
      <c r="G154" s="48">
        <v>9.3646000000000011</v>
      </c>
      <c r="H154" s="65">
        <f t="shared" si="68"/>
        <v>-35.50469016324665</v>
      </c>
      <c r="I154" s="65">
        <f t="shared" si="69"/>
        <v>-35.417628660790442</v>
      </c>
      <c r="J154" s="65">
        <f t="shared" si="70"/>
        <v>1128.4492835552446</v>
      </c>
      <c r="K154" s="65">
        <f t="shared" si="71"/>
        <v>1112.7383977959548</v>
      </c>
      <c r="N154" s="47" t="s">
        <v>51</v>
      </c>
      <c r="O154" s="48">
        <v>88.599670502040226</v>
      </c>
      <c r="P154" s="48">
        <v>313.80130000000003</v>
      </c>
      <c r="Q154" s="48">
        <v>39.502067417198099</v>
      </c>
      <c r="R154" s="48">
        <v>141.98579999999998</v>
      </c>
      <c r="S154" s="65">
        <f t="shared" si="107"/>
        <v>124.29122396633448</v>
      </c>
      <c r="T154" s="65">
        <f t="shared" si="107"/>
        <v>121.00893187910344</v>
      </c>
    </row>
    <row r="155" spans="1:20" ht="31" x14ac:dyDescent="0.35">
      <c r="A155" s="54" t="s">
        <v>52</v>
      </c>
      <c r="B155" s="55">
        <v>0</v>
      </c>
      <c r="C155" s="55">
        <v>0</v>
      </c>
      <c r="D155" s="55">
        <v>0</v>
      </c>
      <c r="E155" s="55">
        <v>0</v>
      </c>
      <c r="F155" s="55">
        <v>0</v>
      </c>
      <c r="G155" s="55">
        <v>0</v>
      </c>
      <c r="H155" s="66" t="str">
        <f t="shared" si="68"/>
        <v>0.00</v>
      </c>
      <c r="I155" s="66" t="str">
        <f t="shared" si="69"/>
        <v>0.00</v>
      </c>
      <c r="J155" s="66" t="str">
        <f t="shared" si="70"/>
        <v>0.00</v>
      </c>
      <c r="K155" s="66" t="str">
        <f t="shared" si="71"/>
        <v>0.00</v>
      </c>
      <c r="N155" s="54" t="s">
        <v>52</v>
      </c>
      <c r="O155" s="55">
        <v>0</v>
      </c>
      <c r="P155" s="55">
        <v>0</v>
      </c>
      <c r="Q155" s="55">
        <v>0</v>
      </c>
      <c r="R155" s="55">
        <v>0</v>
      </c>
      <c r="S155" s="66" t="str">
        <f t="shared" si="107"/>
        <v>0.00</v>
      </c>
      <c r="T155" s="66" t="str">
        <f t="shared" si="107"/>
        <v>0.00</v>
      </c>
    </row>
    <row r="156" spans="1:20" x14ac:dyDescent="0.35">
      <c r="A156" s="45"/>
      <c r="B156" s="61"/>
      <c r="C156" s="61"/>
      <c r="D156" s="61"/>
      <c r="E156" s="61"/>
      <c r="F156" s="61"/>
      <c r="G156" s="61"/>
      <c r="J156" s="16" t="s">
        <v>98</v>
      </c>
      <c r="N156" s="45"/>
      <c r="O156" s="61"/>
      <c r="P156" s="61"/>
      <c r="Q156" s="61"/>
      <c r="R156" s="61"/>
    </row>
    <row r="157" spans="1:20" x14ac:dyDescent="0.35">
      <c r="A157" s="25"/>
      <c r="B157" s="95" t="s">
        <v>90</v>
      </c>
      <c r="C157" s="95"/>
      <c r="D157" s="95"/>
      <c r="E157" s="95"/>
      <c r="F157" s="95"/>
      <c r="G157" s="95"/>
      <c r="H157" s="26"/>
      <c r="I157" s="27" t="s">
        <v>9</v>
      </c>
      <c r="J157" s="28"/>
      <c r="K157" s="28"/>
      <c r="N157" s="25"/>
      <c r="O157" s="95" t="s">
        <v>90</v>
      </c>
      <c r="P157" s="95"/>
      <c r="Q157" s="95"/>
      <c r="R157" s="95"/>
      <c r="S157" s="26"/>
      <c r="T157" s="27" t="s">
        <v>9</v>
      </c>
    </row>
    <row r="158" spans="1:20" x14ac:dyDescent="0.35">
      <c r="A158" s="28"/>
      <c r="B158" s="29"/>
      <c r="C158" s="29"/>
      <c r="D158" s="29"/>
      <c r="E158" s="29"/>
      <c r="F158" s="29"/>
      <c r="G158" s="29"/>
      <c r="H158" s="30"/>
      <c r="I158" s="28" t="s">
        <v>8</v>
      </c>
      <c r="J158" s="31"/>
      <c r="K158" s="31"/>
      <c r="N158" s="28"/>
      <c r="O158" s="29"/>
      <c r="P158" s="29"/>
      <c r="Q158" s="29"/>
      <c r="R158" s="29"/>
      <c r="S158" s="30"/>
      <c r="T158" s="28" t="s">
        <v>8</v>
      </c>
    </row>
    <row r="159" spans="1:20" x14ac:dyDescent="0.35">
      <c r="A159" s="32"/>
      <c r="B159" s="83"/>
      <c r="C159" s="84"/>
      <c r="D159" s="89"/>
      <c r="E159" s="89"/>
      <c r="F159" s="83"/>
      <c r="G159" s="84"/>
      <c r="H159" s="83" t="s">
        <v>110</v>
      </c>
      <c r="I159" s="90"/>
      <c r="J159" s="90"/>
      <c r="K159" s="90"/>
      <c r="N159" s="32"/>
      <c r="O159" s="83"/>
      <c r="P159" s="84"/>
      <c r="Q159" s="89"/>
      <c r="R159" s="89"/>
      <c r="S159" s="83" t="s">
        <v>120</v>
      </c>
      <c r="T159" s="90"/>
    </row>
    <row r="160" spans="1:20" x14ac:dyDescent="0.35">
      <c r="A160" s="33"/>
      <c r="B160" s="89" t="s">
        <v>111</v>
      </c>
      <c r="C160" s="89"/>
      <c r="D160" s="79" t="s">
        <v>113</v>
      </c>
      <c r="E160" s="80"/>
      <c r="F160" s="89" t="s">
        <v>112</v>
      </c>
      <c r="G160" s="89"/>
      <c r="H160" s="91" t="s">
        <v>3</v>
      </c>
      <c r="I160" s="92"/>
      <c r="J160" s="92"/>
      <c r="K160" s="92"/>
      <c r="N160" s="33"/>
      <c r="O160" s="79" t="s">
        <v>118</v>
      </c>
      <c r="P160" s="80"/>
      <c r="Q160" s="79" t="s">
        <v>119</v>
      </c>
      <c r="R160" s="80"/>
      <c r="S160" s="91" t="s">
        <v>3</v>
      </c>
      <c r="T160" s="92"/>
    </row>
    <row r="161" spans="1:20" x14ac:dyDescent="0.35">
      <c r="A161" s="34" t="s">
        <v>0</v>
      </c>
      <c r="B161" s="35"/>
      <c r="C161" s="29"/>
      <c r="D161" s="35"/>
      <c r="E161" s="36"/>
      <c r="F161" s="35"/>
      <c r="G161" s="36"/>
      <c r="H161" s="91" t="s">
        <v>109</v>
      </c>
      <c r="I161" s="92"/>
      <c r="J161" s="93" t="s">
        <v>112</v>
      </c>
      <c r="K161" s="94"/>
      <c r="N161" s="34" t="s">
        <v>0</v>
      </c>
      <c r="O161" s="77"/>
      <c r="P161" s="78"/>
      <c r="Q161" s="77"/>
      <c r="R161" s="78"/>
      <c r="S161" s="93" t="s">
        <v>121</v>
      </c>
      <c r="T161" s="94"/>
    </row>
    <row r="162" spans="1:20" x14ac:dyDescent="0.35">
      <c r="A162" s="33"/>
      <c r="B162" s="37" t="s">
        <v>1</v>
      </c>
      <c r="C162" s="38" t="s">
        <v>2</v>
      </c>
      <c r="D162" s="37" t="s">
        <v>1</v>
      </c>
      <c r="E162" s="39" t="s">
        <v>2</v>
      </c>
      <c r="F162" s="37" t="s">
        <v>1</v>
      </c>
      <c r="G162" s="39" t="s">
        <v>2</v>
      </c>
      <c r="H162" s="40" t="s">
        <v>1</v>
      </c>
      <c r="I162" s="40" t="s">
        <v>2</v>
      </c>
      <c r="J162" s="40" t="s">
        <v>1</v>
      </c>
      <c r="K162" s="40" t="s">
        <v>2</v>
      </c>
      <c r="N162" s="33"/>
      <c r="O162" s="37" t="s">
        <v>1</v>
      </c>
      <c r="P162" s="38" t="s">
        <v>2</v>
      </c>
      <c r="Q162" s="37" t="s">
        <v>1</v>
      </c>
      <c r="R162" s="39" t="s">
        <v>2</v>
      </c>
      <c r="S162" s="40" t="s">
        <v>1</v>
      </c>
      <c r="T162" s="40" t="s">
        <v>2</v>
      </c>
    </row>
    <row r="163" spans="1:20" ht="18" x14ac:dyDescent="0.4">
      <c r="A163" s="57" t="s">
        <v>53</v>
      </c>
      <c r="B163" s="44">
        <f t="shared" ref="B163:R163" si="108">SUM(B164:B165)</f>
        <v>21346.85019425123</v>
      </c>
      <c r="C163" s="44">
        <f t="shared" si="108"/>
        <v>75895.164340000003</v>
      </c>
      <c r="D163" s="44">
        <f t="shared" si="108"/>
        <v>15687.485924581308</v>
      </c>
      <c r="E163" s="44">
        <f t="shared" si="108"/>
        <v>55699.051361243997</v>
      </c>
      <c r="F163" s="44">
        <f t="shared" si="108"/>
        <v>16198.027830456735</v>
      </c>
      <c r="G163" s="44">
        <f t="shared" si="108"/>
        <v>58335.449290884033</v>
      </c>
      <c r="H163" s="65">
        <f t="shared" ref="H163:H204" si="109">IFERROR(B163/D163*100-100,"0.00")</f>
        <v>36.07566117909343</v>
      </c>
      <c r="I163" s="65">
        <f t="shared" ref="I163:I204" si="110">IFERROR(C163/E163*100-100,"0.00")</f>
        <v>36.259348202846923</v>
      </c>
      <c r="J163" s="65">
        <f t="shared" ref="J163:J204" si="111">IFERROR(B163/F163*100-100,"0.00")</f>
        <v>31.786723777034751</v>
      </c>
      <c r="K163" s="65">
        <f t="shared" ref="K163:K204" si="112">IFERROR(C163/G163*100-100,"0.00")</f>
        <v>30.101276775218025</v>
      </c>
      <c r="L163" s="44"/>
      <c r="M163" s="44"/>
      <c r="N163" s="57" t="s">
        <v>53</v>
      </c>
      <c r="O163" s="44">
        <f t="shared" si="108"/>
        <v>75328.71030896758</v>
      </c>
      <c r="P163" s="44">
        <f t="shared" si="108"/>
        <v>266798.36491867201</v>
      </c>
      <c r="Q163" s="44">
        <f t="shared" si="108"/>
        <v>65385.839437872753</v>
      </c>
      <c r="R163" s="44">
        <f t="shared" si="108"/>
        <v>235022.14765640284</v>
      </c>
      <c r="S163" s="65">
        <f t="shared" ref="S163:S176" si="113">IFERROR(O163/Q163*100-100,"0.00")</f>
        <v>15.206459007905181</v>
      </c>
      <c r="T163" s="65">
        <f t="shared" ref="T163:T176" si="114">IFERROR(P163/R163*100-100,"0.00")</f>
        <v>13.520520333566722</v>
      </c>
    </row>
    <row r="164" spans="1:20" ht="31" x14ac:dyDescent="0.35">
      <c r="A164" s="45" t="s">
        <v>54</v>
      </c>
      <c r="B164" s="50">
        <v>21346.85019425123</v>
      </c>
      <c r="C164" s="46">
        <v>75895.164340000003</v>
      </c>
      <c r="D164" s="46">
        <v>15687.485924581308</v>
      </c>
      <c r="E164" s="46">
        <v>55699.051361243997</v>
      </c>
      <c r="F164" s="46">
        <v>16198.027830456735</v>
      </c>
      <c r="G164" s="46">
        <v>58335.449290884033</v>
      </c>
      <c r="H164" s="65">
        <f t="shared" si="109"/>
        <v>36.07566117909343</v>
      </c>
      <c r="I164" s="65">
        <f t="shared" si="110"/>
        <v>36.259348202846923</v>
      </c>
      <c r="J164" s="65">
        <f t="shared" si="111"/>
        <v>31.786723777034751</v>
      </c>
      <c r="K164" s="65">
        <f t="shared" si="112"/>
        <v>30.101276775218025</v>
      </c>
      <c r="N164" s="45" t="s">
        <v>54</v>
      </c>
      <c r="O164" s="50">
        <v>75328.71030896758</v>
      </c>
      <c r="P164" s="46">
        <v>266798.36491867201</v>
      </c>
      <c r="Q164" s="46">
        <v>65385.839437872753</v>
      </c>
      <c r="R164" s="46">
        <v>235022.14765640284</v>
      </c>
      <c r="S164" s="65">
        <f t="shared" si="113"/>
        <v>15.206459007905181</v>
      </c>
      <c r="T164" s="65">
        <f t="shared" si="114"/>
        <v>13.520520333566722</v>
      </c>
    </row>
    <row r="165" spans="1:20" ht="31" x14ac:dyDescent="0.35">
      <c r="A165" s="45" t="s">
        <v>55</v>
      </c>
      <c r="B165" s="46">
        <v>0</v>
      </c>
      <c r="C165" s="46">
        <v>0</v>
      </c>
      <c r="D165" s="46">
        <v>0</v>
      </c>
      <c r="E165" s="46">
        <v>0</v>
      </c>
      <c r="F165" s="46">
        <v>0</v>
      </c>
      <c r="G165" s="46">
        <v>0</v>
      </c>
      <c r="H165" s="65" t="str">
        <f t="shared" si="109"/>
        <v>0.00</v>
      </c>
      <c r="I165" s="65" t="str">
        <f t="shared" si="110"/>
        <v>0.00</v>
      </c>
      <c r="J165" s="65" t="str">
        <f t="shared" si="111"/>
        <v>0.00</v>
      </c>
      <c r="K165" s="65" t="str">
        <f t="shared" si="112"/>
        <v>0.00</v>
      </c>
      <c r="N165" s="45" t="s">
        <v>55</v>
      </c>
      <c r="O165" s="46">
        <v>0</v>
      </c>
      <c r="P165" s="46">
        <v>0</v>
      </c>
      <c r="Q165" s="46">
        <v>0</v>
      </c>
      <c r="R165" s="46">
        <v>0</v>
      </c>
      <c r="S165" s="65" t="str">
        <f t="shared" si="113"/>
        <v>0.00</v>
      </c>
      <c r="T165" s="65" t="str">
        <f t="shared" si="114"/>
        <v>0.00</v>
      </c>
    </row>
    <row r="166" spans="1:20" ht="35.5" x14ac:dyDescent="0.4">
      <c r="A166" s="43" t="s">
        <v>56</v>
      </c>
      <c r="B166" s="44">
        <v>5244.9194955950661</v>
      </c>
      <c r="C166" s="44">
        <v>18647.4362</v>
      </c>
      <c r="D166" s="44">
        <v>3060.5097274348536</v>
      </c>
      <c r="E166" s="44">
        <v>10866.4632</v>
      </c>
      <c r="F166" s="44">
        <v>15000.50802451938</v>
      </c>
      <c r="G166" s="44">
        <v>54022.710935000003</v>
      </c>
      <c r="H166" s="65">
        <f t="shared" si="109"/>
        <v>71.374050818360303</v>
      </c>
      <c r="I166" s="65">
        <f t="shared" si="110"/>
        <v>71.605386746259796</v>
      </c>
      <c r="J166" s="65">
        <f t="shared" si="111"/>
        <v>-65.035054232684132</v>
      </c>
      <c r="K166" s="65">
        <f t="shared" si="112"/>
        <v>-65.482227979198314</v>
      </c>
      <c r="N166" s="43" t="s">
        <v>56</v>
      </c>
      <c r="O166" s="44">
        <v>17322.669449090979</v>
      </c>
      <c r="P166" s="44">
        <v>61353.232600000003</v>
      </c>
      <c r="Q166" s="44">
        <v>40111.638303253734</v>
      </c>
      <c r="R166" s="44">
        <v>144176.83494</v>
      </c>
      <c r="S166" s="65">
        <f t="shared" si="113"/>
        <v>-56.813857070291199</v>
      </c>
      <c r="T166" s="65">
        <f t="shared" si="114"/>
        <v>-57.445845842341804</v>
      </c>
    </row>
    <row r="167" spans="1:20" ht="35.5" x14ac:dyDescent="0.4">
      <c r="A167" s="43" t="s">
        <v>57</v>
      </c>
      <c r="B167" s="44">
        <f t="shared" ref="B167:G167" si="115">B168+B171+B178</f>
        <v>14338.104387391704</v>
      </c>
      <c r="C167" s="44">
        <f t="shared" si="115"/>
        <v>50976.737968499991</v>
      </c>
      <c r="D167" s="44">
        <f t="shared" si="115"/>
        <v>14161.308873656808</v>
      </c>
      <c r="E167" s="44">
        <f t="shared" si="115"/>
        <v>50280.298199999997</v>
      </c>
      <c r="F167" s="44">
        <f t="shared" si="115"/>
        <v>8511.6884915326791</v>
      </c>
      <c r="G167" s="44">
        <f t="shared" si="115"/>
        <v>30653.927599999995</v>
      </c>
      <c r="H167" s="65">
        <f t="shared" si="109"/>
        <v>1.2484404888857057</v>
      </c>
      <c r="I167" s="65">
        <f t="shared" si="110"/>
        <v>1.3851146342246636</v>
      </c>
      <c r="J167" s="65">
        <f t="shared" si="111"/>
        <v>68.451939960620876</v>
      </c>
      <c r="K167" s="65">
        <f t="shared" si="112"/>
        <v>66.297574110862058</v>
      </c>
      <c r="L167" s="44"/>
      <c r="M167" s="44"/>
      <c r="N167" s="43" t="s">
        <v>57</v>
      </c>
      <c r="O167" s="44">
        <f t="shared" ref="O167:P167" si="116">O168+O171+O178</f>
        <v>47788.159078298588</v>
      </c>
      <c r="P167" s="44">
        <f t="shared" si="116"/>
        <v>169255.5554485</v>
      </c>
      <c r="Q167" s="44">
        <f t="shared" ref="Q167:R167" si="117">Q168+Q171+Q178</f>
        <v>39812.59294971155</v>
      </c>
      <c r="R167" s="44">
        <f t="shared" si="117"/>
        <v>143101.94958499997</v>
      </c>
      <c r="S167" s="65">
        <f t="shared" si="113"/>
        <v>20.032772391040226</v>
      </c>
      <c r="T167" s="65">
        <f t="shared" si="114"/>
        <v>18.276205138606642</v>
      </c>
    </row>
    <row r="168" spans="1:20" x14ac:dyDescent="0.35">
      <c r="A168" s="47" t="s">
        <v>58</v>
      </c>
      <c r="B168" s="48">
        <f t="shared" ref="B168:G168" si="118">SUM(B169:B170)</f>
        <v>1078.0325621071865</v>
      </c>
      <c r="C168" s="48">
        <f t="shared" si="118"/>
        <v>3832.764914752147</v>
      </c>
      <c r="D168" s="48">
        <f t="shared" si="118"/>
        <v>1536.9025279725913</v>
      </c>
      <c r="E168" s="48">
        <f t="shared" si="118"/>
        <v>5456.8344000000006</v>
      </c>
      <c r="F168" s="48">
        <f t="shared" si="118"/>
        <v>624.80392142937944</v>
      </c>
      <c r="G168" s="48">
        <f t="shared" si="118"/>
        <v>2250.1639</v>
      </c>
      <c r="H168" s="65">
        <f t="shared" si="109"/>
        <v>-29.856803376511081</v>
      </c>
      <c r="I168" s="65">
        <f t="shared" si="110"/>
        <v>-29.762117854407549</v>
      </c>
      <c r="J168" s="65">
        <f t="shared" si="111"/>
        <v>72.539339964599549</v>
      </c>
      <c r="K168" s="65">
        <f t="shared" si="112"/>
        <v>70.332699531449549</v>
      </c>
      <c r="L168" s="48"/>
      <c r="M168" s="48"/>
      <c r="N168" s="47" t="s">
        <v>58</v>
      </c>
      <c r="O168" s="48">
        <f t="shared" ref="O168:P168" si="119">SUM(O169:O170)</f>
        <v>5005.0234114139257</v>
      </c>
      <c r="P168" s="48">
        <f t="shared" si="119"/>
        <v>17726.734694752147</v>
      </c>
      <c r="Q168" s="48">
        <f t="shared" ref="Q168:R168" si="120">SUM(Q169:Q170)</f>
        <v>2762.3520716546122</v>
      </c>
      <c r="R168" s="48">
        <f t="shared" si="120"/>
        <v>9928.9681381278278</v>
      </c>
      <c r="S168" s="65">
        <f t="shared" si="113"/>
        <v>81.18702039367426</v>
      </c>
      <c r="T168" s="65">
        <f t="shared" si="114"/>
        <v>78.53551797271291</v>
      </c>
    </row>
    <row r="169" spans="1:20" x14ac:dyDescent="0.35">
      <c r="A169" s="49" t="s">
        <v>59</v>
      </c>
      <c r="B169" s="50">
        <v>0</v>
      </c>
      <c r="C169" s="50">
        <v>0</v>
      </c>
      <c r="D169" s="50">
        <v>0</v>
      </c>
      <c r="E169" s="50">
        <v>0</v>
      </c>
      <c r="F169" s="50">
        <v>0</v>
      </c>
      <c r="G169" s="50">
        <v>0</v>
      </c>
      <c r="H169" s="65" t="str">
        <f t="shared" si="109"/>
        <v>0.00</v>
      </c>
      <c r="I169" s="65" t="str">
        <f t="shared" si="110"/>
        <v>0.00</v>
      </c>
      <c r="J169" s="65" t="str">
        <f t="shared" si="111"/>
        <v>0.00</v>
      </c>
      <c r="K169" s="65" t="str">
        <f t="shared" si="112"/>
        <v>0.00</v>
      </c>
      <c r="N169" s="49" t="s">
        <v>59</v>
      </c>
      <c r="O169" s="50">
        <v>0</v>
      </c>
      <c r="P169" s="50">
        <v>0</v>
      </c>
      <c r="Q169" s="50">
        <v>417.47651633823597</v>
      </c>
      <c r="R169" s="50">
        <v>1500.573034</v>
      </c>
      <c r="S169" s="65">
        <f t="shared" si="113"/>
        <v>-100</v>
      </c>
      <c r="T169" s="65">
        <f t="shared" si="114"/>
        <v>-100</v>
      </c>
    </row>
    <row r="170" spans="1:20" x14ac:dyDescent="0.35">
      <c r="A170" s="49" t="s">
        <v>60</v>
      </c>
      <c r="B170" s="50">
        <v>1078.0325621071865</v>
      </c>
      <c r="C170" s="50">
        <v>3832.764914752147</v>
      </c>
      <c r="D170" s="50">
        <v>1536.9025279725913</v>
      </c>
      <c r="E170" s="50">
        <v>5456.8344000000006</v>
      </c>
      <c r="F170" s="50">
        <v>624.80392142937944</v>
      </c>
      <c r="G170" s="50">
        <v>2250.1639</v>
      </c>
      <c r="H170" s="65">
        <f t="shared" si="109"/>
        <v>-29.856803376511081</v>
      </c>
      <c r="I170" s="65">
        <f t="shared" si="110"/>
        <v>-29.762117854407549</v>
      </c>
      <c r="J170" s="65">
        <f t="shared" si="111"/>
        <v>72.539339964599549</v>
      </c>
      <c r="K170" s="65">
        <f t="shared" si="112"/>
        <v>70.332699531449549</v>
      </c>
      <c r="N170" s="49" t="s">
        <v>60</v>
      </c>
      <c r="O170" s="50">
        <v>5005.0234114139257</v>
      </c>
      <c r="P170" s="50">
        <v>17726.734694752147</v>
      </c>
      <c r="Q170" s="50">
        <v>2344.8755553163764</v>
      </c>
      <c r="R170" s="50">
        <v>8428.3951041278287</v>
      </c>
      <c r="S170" s="65">
        <f t="shared" si="113"/>
        <v>113.44516130360853</v>
      </c>
      <c r="T170" s="65">
        <f t="shared" si="114"/>
        <v>110.3215911896493</v>
      </c>
    </row>
    <row r="171" spans="1:20" x14ac:dyDescent="0.35">
      <c r="A171" s="47" t="s">
        <v>61</v>
      </c>
      <c r="B171" s="48">
        <f t="shared" ref="B171:R171" si="121">SUM(B172:B177)</f>
        <v>13068.875704677339</v>
      </c>
      <c r="C171" s="48">
        <f t="shared" si="121"/>
        <v>46464.2071462436</v>
      </c>
      <c r="D171" s="48">
        <f t="shared" si="121"/>
        <v>12483.716632462527</v>
      </c>
      <c r="E171" s="48">
        <f t="shared" si="121"/>
        <v>44323.939299999998</v>
      </c>
      <c r="F171" s="48">
        <f t="shared" si="121"/>
        <v>7783.2324015129989</v>
      </c>
      <c r="G171" s="48">
        <f t="shared" si="121"/>
        <v>28030.471599999997</v>
      </c>
      <c r="H171" s="65">
        <f t="shared" si="109"/>
        <v>4.6873786825084522</v>
      </c>
      <c r="I171" s="65">
        <f t="shared" si="110"/>
        <v>4.8286950123217025</v>
      </c>
      <c r="J171" s="65">
        <f t="shared" si="111"/>
        <v>67.910644710247283</v>
      </c>
      <c r="K171" s="65">
        <f t="shared" si="112"/>
        <v>65.763201594666015</v>
      </c>
      <c r="L171" s="48"/>
      <c r="M171" s="48"/>
      <c r="N171" s="47" t="s">
        <v>61</v>
      </c>
      <c r="O171" s="48">
        <f t="shared" si="121"/>
        <v>42252.479030528608</v>
      </c>
      <c r="P171" s="48">
        <f t="shared" si="121"/>
        <v>149649.34714624361</v>
      </c>
      <c r="Q171" s="48">
        <f t="shared" si="121"/>
        <v>36524.806239848716</v>
      </c>
      <c r="R171" s="48">
        <f t="shared" si="121"/>
        <v>131284.36491787437</v>
      </c>
      <c r="S171" s="65">
        <f t="shared" si="113"/>
        <v>15.681596647132864</v>
      </c>
      <c r="T171" s="65">
        <f t="shared" si="114"/>
        <v>13.988704778255624</v>
      </c>
    </row>
    <row r="172" spans="1:20" ht="31" x14ac:dyDescent="0.35">
      <c r="A172" s="49" t="s">
        <v>62</v>
      </c>
      <c r="B172" s="50">
        <v>0</v>
      </c>
      <c r="C172" s="50">
        <v>0</v>
      </c>
      <c r="D172" s="50">
        <v>0</v>
      </c>
      <c r="E172" s="50">
        <v>0</v>
      </c>
      <c r="F172" s="50">
        <v>28.265236740651002</v>
      </c>
      <c r="G172" s="50">
        <v>101.7942</v>
      </c>
      <c r="H172" s="65" t="str">
        <f t="shared" si="109"/>
        <v>0.00</v>
      </c>
      <c r="I172" s="65" t="str">
        <f t="shared" si="110"/>
        <v>0.00</v>
      </c>
      <c r="J172" s="65">
        <f t="shared" si="111"/>
        <v>-100</v>
      </c>
      <c r="K172" s="65">
        <f t="shared" si="112"/>
        <v>-100</v>
      </c>
      <c r="N172" s="49" t="s">
        <v>62</v>
      </c>
      <c r="O172" s="50">
        <v>0</v>
      </c>
      <c r="P172" s="50">
        <v>0</v>
      </c>
      <c r="Q172" s="50">
        <v>86.516037233872368</v>
      </c>
      <c r="R172" s="50">
        <v>310.97230000000002</v>
      </c>
      <c r="S172" s="65">
        <f t="shared" si="113"/>
        <v>-100</v>
      </c>
      <c r="T172" s="65">
        <f t="shared" si="114"/>
        <v>-100</v>
      </c>
    </row>
    <row r="173" spans="1:20" ht="31" x14ac:dyDescent="0.35">
      <c r="A173" s="49" t="s">
        <v>63</v>
      </c>
      <c r="B173" s="50">
        <v>5165.2334331884404</v>
      </c>
      <c r="C173" s="50">
        <v>18364.125700000001</v>
      </c>
      <c r="D173" s="50">
        <v>3385.0091542214395</v>
      </c>
      <c r="E173" s="50">
        <v>12018.611500000001</v>
      </c>
      <c r="F173" s="50">
        <v>3706.1973173242286</v>
      </c>
      <c r="G173" s="50">
        <v>13347.4697</v>
      </c>
      <c r="H173" s="65">
        <f t="shared" si="109"/>
        <v>52.59141697584144</v>
      </c>
      <c r="I173" s="65">
        <f t="shared" si="110"/>
        <v>52.797398434919046</v>
      </c>
      <c r="J173" s="65">
        <f t="shared" si="111"/>
        <v>39.367469968317693</v>
      </c>
      <c r="K173" s="65">
        <f t="shared" si="112"/>
        <v>37.58507127384604</v>
      </c>
      <c r="N173" s="49" t="s">
        <v>63</v>
      </c>
      <c r="O173" s="50">
        <v>16241.469533327057</v>
      </c>
      <c r="P173" s="50">
        <v>57523.8511</v>
      </c>
      <c r="Q173" s="50">
        <v>18924.260888831162</v>
      </c>
      <c r="R173" s="50">
        <v>68021.156799999997</v>
      </c>
      <c r="S173" s="65">
        <f t="shared" si="113"/>
        <v>-14.176465708562773</v>
      </c>
      <c r="T173" s="65">
        <f t="shared" si="114"/>
        <v>-15.4324127871933</v>
      </c>
    </row>
    <row r="174" spans="1:20" ht="31" x14ac:dyDescent="0.35">
      <c r="A174" s="49" t="s">
        <v>64</v>
      </c>
      <c r="B174" s="50">
        <v>6.5204015944445999</v>
      </c>
      <c r="C174" s="50">
        <v>23.182200000000002</v>
      </c>
      <c r="D174" s="50">
        <v>4.4776283461539998</v>
      </c>
      <c r="E174" s="50">
        <v>15.898</v>
      </c>
      <c r="F174" s="50">
        <v>0</v>
      </c>
      <c r="G174" s="50">
        <v>0</v>
      </c>
      <c r="H174" s="65">
        <f t="shared" si="109"/>
        <v>45.621768721497688</v>
      </c>
      <c r="I174" s="65">
        <f t="shared" si="110"/>
        <v>45.8183419298025</v>
      </c>
      <c r="J174" s="65">
        <v>100</v>
      </c>
      <c r="K174" s="65">
        <v>100</v>
      </c>
      <c r="N174" s="49" t="s">
        <v>64</v>
      </c>
      <c r="O174" s="50">
        <v>12.163402526254652</v>
      </c>
      <c r="P174" s="50">
        <v>43.080200000000005</v>
      </c>
      <c r="Q174" s="50">
        <v>71.222116992000011</v>
      </c>
      <c r="R174" s="50">
        <v>256</v>
      </c>
      <c r="S174" s="65">
        <f t="shared" si="113"/>
        <v>-82.921874496343747</v>
      </c>
      <c r="T174" s="65">
        <f t="shared" si="114"/>
        <v>-83.171796874999998</v>
      </c>
    </row>
    <row r="175" spans="1:20" ht="31" x14ac:dyDescent="0.35">
      <c r="A175" s="49" t="s">
        <v>65</v>
      </c>
      <c r="B175" s="50">
        <v>5033.7444899396487</v>
      </c>
      <c r="C175" s="50">
        <v>17896.6387</v>
      </c>
      <c r="D175" s="50">
        <v>6223.5775352591982</v>
      </c>
      <c r="E175" s="50">
        <v>22097.062999999998</v>
      </c>
      <c r="F175" s="50">
        <v>3583.1934096641826</v>
      </c>
      <c r="G175" s="50">
        <v>12904.484400000001</v>
      </c>
      <c r="H175" s="65">
        <f t="shared" si="109"/>
        <v>-19.118152518846955</v>
      </c>
      <c r="I175" s="65">
        <f t="shared" si="110"/>
        <v>-19.00897101121538</v>
      </c>
      <c r="J175" s="65">
        <f t="shared" si="111"/>
        <v>40.482076026462977</v>
      </c>
      <c r="K175" s="65">
        <f t="shared" si="112"/>
        <v>38.685422410212652</v>
      </c>
      <c r="N175" s="49" t="s">
        <v>65</v>
      </c>
      <c r="O175" s="50">
        <v>18198.252771351472</v>
      </c>
      <c r="P175" s="50">
        <v>64454.363599999997</v>
      </c>
      <c r="Q175" s="50">
        <v>14577.724015368874</v>
      </c>
      <c r="R175" s="50">
        <v>52398.0121</v>
      </c>
      <c r="S175" s="65">
        <f t="shared" si="113"/>
        <v>24.836035804804496</v>
      </c>
      <c r="T175" s="65">
        <f t="shared" si="114"/>
        <v>23.009177288998714</v>
      </c>
    </row>
    <row r="176" spans="1:20" ht="31" x14ac:dyDescent="0.35">
      <c r="A176" s="49" t="s">
        <v>104</v>
      </c>
      <c r="B176" s="76">
        <v>0</v>
      </c>
      <c r="C176" s="76">
        <v>0</v>
      </c>
      <c r="D176" s="76">
        <v>0</v>
      </c>
      <c r="E176" s="76">
        <v>0</v>
      </c>
      <c r="F176" s="76">
        <v>0</v>
      </c>
      <c r="G176" s="76">
        <v>0</v>
      </c>
      <c r="H176" s="65" t="str">
        <f t="shared" si="109"/>
        <v>0.00</v>
      </c>
      <c r="I176" s="65" t="str">
        <f t="shared" si="110"/>
        <v>0.00</v>
      </c>
      <c r="J176" s="65" t="str">
        <f t="shared" si="111"/>
        <v>0.00</v>
      </c>
      <c r="K176" s="65" t="str">
        <f t="shared" si="112"/>
        <v>0.00</v>
      </c>
      <c r="L176" s="76"/>
      <c r="M176" s="76"/>
      <c r="N176" s="49" t="s">
        <v>104</v>
      </c>
      <c r="O176" s="76">
        <v>0</v>
      </c>
      <c r="P176" s="76">
        <v>0</v>
      </c>
      <c r="Q176" s="76">
        <v>0</v>
      </c>
      <c r="R176" s="76">
        <v>0</v>
      </c>
      <c r="S176" s="65" t="str">
        <f t="shared" si="113"/>
        <v>0.00</v>
      </c>
      <c r="T176" s="65" t="str">
        <f t="shared" si="114"/>
        <v>0.00</v>
      </c>
    </row>
    <row r="177" spans="1:20" x14ac:dyDescent="0.35">
      <c r="A177" s="49" t="s">
        <v>105</v>
      </c>
      <c r="B177" s="50">
        <v>2863.3773799548048</v>
      </c>
      <c r="C177" s="50">
        <v>10180.260546243608</v>
      </c>
      <c r="D177" s="50">
        <v>2870.6523146357363</v>
      </c>
      <c r="E177" s="50">
        <v>10192.3668</v>
      </c>
      <c r="F177" s="50">
        <v>465.57643778393646</v>
      </c>
      <c r="G177" s="50">
        <v>1676.7232999999997</v>
      </c>
      <c r="H177" s="65">
        <f t="shared" si="109"/>
        <v>-0.25342444446654611</v>
      </c>
      <c r="I177" s="65">
        <f t="shared" si="110"/>
        <v>-0.11877764992122763</v>
      </c>
      <c r="J177" s="65">
        <f t="shared" si="111"/>
        <v>515.01767434451529</v>
      </c>
      <c r="K177" s="65">
        <f t="shared" si="112"/>
        <v>507.15208921135707</v>
      </c>
      <c r="N177" s="49" t="s">
        <v>105</v>
      </c>
      <c r="O177" s="50">
        <v>7800.5933233238238</v>
      </c>
      <c r="P177" s="50">
        <v>27628.052246243609</v>
      </c>
      <c r="Q177" s="50">
        <v>2865.0831814228077</v>
      </c>
      <c r="R177" s="50">
        <v>10298.223717874385</v>
      </c>
      <c r="S177" s="65">
        <f t="shared" ref="S177" si="122">IFERROR(O177/Q177*100-100,"0.00")</f>
        <v>172.26411344364629</v>
      </c>
      <c r="T177" s="65">
        <f t="shared" ref="T177" si="123">IFERROR(P177/R177*100-100,"0.00")</f>
        <v>168.27978302986605</v>
      </c>
    </row>
    <row r="178" spans="1:20" x14ac:dyDescent="0.35">
      <c r="A178" s="47" t="s">
        <v>66</v>
      </c>
      <c r="B178" s="48">
        <f t="shared" ref="B178:R178" si="124">SUM(B179:B180)</f>
        <v>191.19612060717918</v>
      </c>
      <c r="C178" s="48">
        <f t="shared" si="124"/>
        <v>679.7659075042435</v>
      </c>
      <c r="D178" s="48">
        <f t="shared" si="124"/>
        <v>140.68971322168849</v>
      </c>
      <c r="E178" s="48">
        <f t="shared" si="124"/>
        <v>499.52449999999999</v>
      </c>
      <c r="F178" s="48">
        <f t="shared" si="124"/>
        <v>103.65216859030051</v>
      </c>
      <c r="G178" s="48">
        <f t="shared" si="124"/>
        <v>373.2921</v>
      </c>
      <c r="H178" s="65">
        <f t="shared" si="109"/>
        <v>35.89914730006339</v>
      </c>
      <c r="I178" s="65">
        <f t="shared" si="110"/>
        <v>36.082596049691944</v>
      </c>
      <c r="J178" s="65">
        <f t="shared" si="111"/>
        <v>84.459354017867412</v>
      </c>
      <c r="K178" s="65">
        <f t="shared" si="112"/>
        <v>82.100266119814364</v>
      </c>
      <c r="L178" s="48"/>
      <c r="M178" s="48"/>
      <c r="N178" s="47" t="s">
        <v>66</v>
      </c>
      <c r="O178" s="48">
        <f t="shared" si="124"/>
        <v>530.65663635605347</v>
      </c>
      <c r="P178" s="48">
        <f t="shared" si="124"/>
        <v>1879.4736075042435</v>
      </c>
      <c r="Q178" s="48">
        <f t="shared" si="124"/>
        <v>525.4346382082249</v>
      </c>
      <c r="R178" s="48">
        <f t="shared" si="124"/>
        <v>1888.6165289977901</v>
      </c>
      <c r="S178" s="65">
        <f t="shared" ref="S178:S193" si="125">IFERROR(O178/Q178*100-100,"0.00")</f>
        <v>0.99384352840459655</v>
      </c>
      <c r="T178" s="65">
        <f t="shared" ref="T178:T193" si="126">IFERROR(P178/R178*100-100,"0.00")</f>
        <v>-0.4841068238663695</v>
      </c>
    </row>
    <row r="179" spans="1:20" x14ac:dyDescent="0.35">
      <c r="A179" s="49" t="s">
        <v>67</v>
      </c>
      <c r="B179" s="46">
        <v>173.95894345382598</v>
      </c>
      <c r="C179" s="46">
        <v>618.48199999999997</v>
      </c>
      <c r="D179" s="46">
        <v>125.19547995686679</v>
      </c>
      <c r="E179" s="46">
        <v>444.51159999999999</v>
      </c>
      <c r="F179" s="46">
        <v>99.043672878515494</v>
      </c>
      <c r="G179" s="46">
        <v>356.69509999999997</v>
      </c>
      <c r="H179" s="65">
        <f t="shared" si="109"/>
        <v>38.949859462785327</v>
      </c>
      <c r="I179" s="65">
        <f t="shared" si="110"/>
        <v>39.137426334880786</v>
      </c>
      <c r="J179" s="65">
        <f t="shared" si="111"/>
        <v>75.638623243707542</v>
      </c>
      <c r="K179" s="65">
        <f t="shared" si="112"/>
        <v>73.392345451339253</v>
      </c>
      <c r="N179" s="49" t="s">
        <v>67</v>
      </c>
      <c r="O179" s="46">
        <v>477.33227665868242</v>
      </c>
      <c r="P179" s="46">
        <v>1690.61</v>
      </c>
      <c r="Q179" s="46">
        <v>492.81142291594199</v>
      </c>
      <c r="R179" s="46">
        <v>1771.3559999999998</v>
      </c>
      <c r="S179" s="65">
        <f t="shared" si="125"/>
        <v>-3.1409877160862436</v>
      </c>
      <c r="T179" s="65">
        <f t="shared" si="126"/>
        <v>-4.5584286840138333</v>
      </c>
    </row>
    <row r="180" spans="1:20" x14ac:dyDescent="0.35">
      <c r="A180" s="49" t="s">
        <v>68</v>
      </c>
      <c r="B180" s="46">
        <v>17.237177153353212</v>
      </c>
      <c r="C180" s="46">
        <v>61.28390750424353</v>
      </c>
      <c r="D180" s="46">
        <v>15.4942332648217</v>
      </c>
      <c r="E180" s="46">
        <v>55.012900000000002</v>
      </c>
      <c r="F180" s="46">
        <v>4.6084957117850109</v>
      </c>
      <c r="G180" s="46">
        <v>16.597000000000037</v>
      </c>
      <c r="H180" s="65">
        <f t="shared" si="109"/>
        <v>11.24898443660787</v>
      </c>
      <c r="I180" s="65">
        <f t="shared" si="110"/>
        <v>11.399158205154663</v>
      </c>
      <c r="J180" s="65">
        <f t="shared" si="111"/>
        <v>274.03044792411725</v>
      </c>
      <c r="K180" s="65">
        <f t="shared" si="112"/>
        <v>269.2468970551509</v>
      </c>
      <c r="N180" s="49" t="s">
        <v>68</v>
      </c>
      <c r="O180" s="46">
        <v>53.324359697371015</v>
      </c>
      <c r="P180" s="46">
        <v>188.86360750424356</v>
      </c>
      <c r="Q180" s="46">
        <v>32.623215292282914</v>
      </c>
      <c r="R180" s="46">
        <v>117.26052899779023</v>
      </c>
      <c r="S180" s="65">
        <f t="shared" si="125"/>
        <v>63.455254853389619</v>
      </c>
      <c r="T180" s="65">
        <f t="shared" si="126"/>
        <v>61.063240221100045</v>
      </c>
    </row>
    <row r="181" spans="1:20" ht="18" x14ac:dyDescent="0.4">
      <c r="A181" s="43" t="s">
        <v>69</v>
      </c>
      <c r="B181" s="44">
        <f t="shared" ref="B181:R181" si="127">B182+B183+B189</f>
        <v>24744.205447866363</v>
      </c>
      <c r="C181" s="44">
        <f t="shared" si="127"/>
        <v>87973.894126744854</v>
      </c>
      <c r="D181" s="44">
        <f t="shared" si="127"/>
        <v>30130.152581074577</v>
      </c>
      <c r="E181" s="44">
        <f t="shared" si="127"/>
        <v>106978.32171474486</v>
      </c>
      <c r="F181" s="44">
        <f t="shared" si="127"/>
        <v>26375.524969161845</v>
      </c>
      <c r="G181" s="44">
        <f t="shared" si="127"/>
        <v>94988.606975100003</v>
      </c>
      <c r="H181" s="65">
        <f t="shared" si="109"/>
        <v>-17.875605238691179</v>
      </c>
      <c r="I181" s="65">
        <f t="shared" si="110"/>
        <v>-17.764746430285996</v>
      </c>
      <c r="J181" s="65">
        <f t="shared" si="111"/>
        <v>-6.1849746050659178</v>
      </c>
      <c r="K181" s="65">
        <f t="shared" si="112"/>
        <v>-7.3847938944866911</v>
      </c>
      <c r="L181" s="44"/>
      <c r="M181" s="44"/>
      <c r="N181" s="43" t="s">
        <v>69</v>
      </c>
      <c r="O181" s="44">
        <f t="shared" si="127"/>
        <v>98820.281005243363</v>
      </c>
      <c r="P181" s="44">
        <f t="shared" si="127"/>
        <v>350000.54142522567</v>
      </c>
      <c r="Q181" s="44">
        <f t="shared" si="127"/>
        <v>118629.54321716465</v>
      </c>
      <c r="R181" s="44">
        <f t="shared" si="127"/>
        <v>426400.73542050645</v>
      </c>
      <c r="S181" s="65">
        <f t="shared" si="125"/>
        <v>-16.698422395219225</v>
      </c>
      <c r="T181" s="65">
        <f t="shared" si="126"/>
        <v>-17.917462998729746</v>
      </c>
    </row>
    <row r="182" spans="1:20" ht="31" x14ac:dyDescent="0.35">
      <c r="A182" s="47" t="s">
        <v>70</v>
      </c>
      <c r="B182" s="48">
        <v>217.49002864100061</v>
      </c>
      <c r="C182" s="48">
        <v>773.24951062172534</v>
      </c>
      <c r="D182" s="48">
        <v>189.19292774642017</v>
      </c>
      <c r="E182" s="48">
        <v>671.73711902554146</v>
      </c>
      <c r="F182" s="48">
        <v>129.20342702544102</v>
      </c>
      <c r="G182" s="48">
        <v>465.31220000000002</v>
      </c>
      <c r="H182" s="65">
        <f t="shared" si="109"/>
        <v>14.956743484887397</v>
      </c>
      <c r="I182" s="65">
        <f t="shared" si="110"/>
        <v>15.111922316194651</v>
      </c>
      <c r="J182" s="65">
        <f t="shared" si="111"/>
        <v>68.331470494335548</v>
      </c>
      <c r="K182" s="65">
        <f t="shared" si="112"/>
        <v>66.178645352888964</v>
      </c>
      <c r="N182" s="47" t="s">
        <v>70</v>
      </c>
      <c r="O182" s="48">
        <v>695.29347353451271</v>
      </c>
      <c r="P182" s="48">
        <v>2462.5824750851807</v>
      </c>
      <c r="Q182" s="48">
        <v>341.66729605681144</v>
      </c>
      <c r="R182" s="48">
        <v>1228.0852</v>
      </c>
      <c r="S182" s="65">
        <f t="shared" si="125"/>
        <v>103.50015396817534</v>
      </c>
      <c r="T182" s="65">
        <f t="shared" si="126"/>
        <v>100.52211972631707</v>
      </c>
    </row>
    <row r="183" spans="1:20" ht="31" x14ac:dyDescent="0.35">
      <c r="A183" s="47" t="s">
        <v>71</v>
      </c>
      <c r="B183" s="48">
        <f t="shared" ref="B183:O183" si="128">B184+B188</f>
        <v>5772.5643414638025</v>
      </c>
      <c r="C183" s="48">
        <f t="shared" si="128"/>
        <v>20523.389416795711</v>
      </c>
      <c r="D183" s="48">
        <f t="shared" si="128"/>
        <v>6063.4354644076275</v>
      </c>
      <c r="E183" s="48">
        <f t="shared" si="128"/>
        <v>21528.472119833474</v>
      </c>
      <c r="F183" s="48">
        <f t="shared" si="128"/>
        <v>4236.135033817196</v>
      </c>
      <c r="G183" s="48">
        <f t="shared" si="128"/>
        <v>15255.983199999999</v>
      </c>
      <c r="H183" s="65">
        <f t="shared" si="109"/>
        <v>-4.7971339787689402</v>
      </c>
      <c r="I183" s="65">
        <f t="shared" si="110"/>
        <v>-4.6686206872610114</v>
      </c>
      <c r="J183" s="65">
        <f t="shared" si="111"/>
        <v>36.269601780425887</v>
      </c>
      <c r="K183" s="65">
        <f t="shared" si="112"/>
        <v>34.526822347285446</v>
      </c>
      <c r="L183" s="48"/>
      <c r="M183" s="48"/>
      <c r="N183" s="47" t="s">
        <v>71</v>
      </c>
      <c r="O183" s="48">
        <f t="shared" si="128"/>
        <v>18859.128035520229</v>
      </c>
      <c r="P183" s="48">
        <f t="shared" ref="P183" si="129">P184+P188</f>
        <v>66795.044054666287</v>
      </c>
      <c r="Q183" s="48">
        <f t="shared" ref="Q183:R183" si="130">Q184+Q188</f>
        <v>16090.668293197828</v>
      </c>
      <c r="R183" s="48">
        <f t="shared" si="130"/>
        <v>57836.122499999998</v>
      </c>
      <c r="S183" s="65">
        <f t="shared" si="125"/>
        <v>17.205374518177962</v>
      </c>
      <c r="T183" s="65">
        <f t="shared" si="126"/>
        <v>15.490183586678526</v>
      </c>
    </row>
    <row r="184" spans="1:20" ht="46.5" x14ac:dyDescent="0.35">
      <c r="A184" s="51" t="s">
        <v>72</v>
      </c>
      <c r="B184" s="52">
        <f t="shared" ref="B184:O184" si="131">SUM(B185:B187)</f>
        <v>1848.2532543354803</v>
      </c>
      <c r="C184" s="52">
        <f t="shared" si="131"/>
        <v>6571.1560817299014</v>
      </c>
      <c r="D184" s="52">
        <f t="shared" si="131"/>
        <v>1666.7758823646107</v>
      </c>
      <c r="E184" s="52">
        <f t="shared" si="131"/>
        <v>5917.954981813763</v>
      </c>
      <c r="F184" s="52">
        <f t="shared" si="131"/>
        <v>1560.5269186590663</v>
      </c>
      <c r="G184" s="52">
        <f t="shared" si="131"/>
        <v>5620.0693000000001</v>
      </c>
      <c r="H184" s="65">
        <f t="shared" si="109"/>
        <v>10.887928838603813</v>
      </c>
      <c r="I184" s="65">
        <f t="shared" si="110"/>
        <v>11.037615222208785</v>
      </c>
      <c r="J184" s="65">
        <f t="shared" si="111"/>
        <v>18.437768181765946</v>
      </c>
      <c r="K184" s="65">
        <f t="shared" si="112"/>
        <v>16.923043666559437</v>
      </c>
      <c r="L184" s="52"/>
      <c r="M184" s="52"/>
      <c r="N184" s="51" t="s">
        <v>72</v>
      </c>
      <c r="O184" s="52">
        <f t="shared" si="131"/>
        <v>5277.1446067794395</v>
      </c>
      <c r="P184" s="52">
        <f t="shared" ref="P184" si="132">SUM(P185:P187)</f>
        <v>18690.530433262098</v>
      </c>
      <c r="Q184" s="52">
        <f t="shared" ref="Q184:R184" si="133">SUM(Q185:Q187)</f>
        <v>8735.9915269166013</v>
      </c>
      <c r="R184" s="52">
        <f t="shared" si="133"/>
        <v>31400.552599999999</v>
      </c>
      <c r="S184" s="65">
        <f t="shared" si="125"/>
        <v>-39.593066333455731</v>
      </c>
      <c r="T184" s="65">
        <f t="shared" si="126"/>
        <v>-40.477065256290743</v>
      </c>
    </row>
    <row r="185" spans="1:20" x14ac:dyDescent="0.35">
      <c r="A185" s="58" t="s">
        <v>73</v>
      </c>
      <c r="B185" s="69">
        <v>345.6515962634266</v>
      </c>
      <c r="C185" s="70">
        <v>1228.906581724211</v>
      </c>
      <c r="D185" s="69">
        <v>172.84861789984038</v>
      </c>
      <c r="E185" s="70">
        <v>613.70598784331344</v>
      </c>
      <c r="F185" s="69">
        <v>1291.5584820154422</v>
      </c>
      <c r="G185" s="70">
        <v>4651.4084999999995</v>
      </c>
      <c r="H185" s="65">
        <f t="shared" si="109"/>
        <v>99.973595660290101</v>
      </c>
      <c r="I185" s="65">
        <f t="shared" si="110"/>
        <v>100.24353779614182</v>
      </c>
      <c r="J185" s="65">
        <f t="shared" si="111"/>
        <v>-73.237634913438328</v>
      </c>
      <c r="K185" s="65">
        <f t="shared" si="112"/>
        <v>-73.579904200540312</v>
      </c>
      <c r="N185" s="58" t="s">
        <v>73</v>
      </c>
      <c r="O185" s="69">
        <v>880.42940635762693</v>
      </c>
      <c r="P185" s="70">
        <v>3118.2948052486217</v>
      </c>
      <c r="Q185" s="69">
        <v>4271.079516590672</v>
      </c>
      <c r="R185" s="70">
        <v>15351.9216</v>
      </c>
      <c r="S185" s="65">
        <f t="shared" si="125"/>
        <v>-79.386255794637677</v>
      </c>
      <c r="T185" s="65">
        <f t="shared" si="126"/>
        <v>-79.687918643040604</v>
      </c>
    </row>
    <row r="186" spans="1:20" ht="46.5" x14ac:dyDescent="0.35">
      <c r="A186" s="58" t="s">
        <v>74</v>
      </c>
      <c r="B186" s="69">
        <v>53.459780850293434</v>
      </c>
      <c r="C186" s="70">
        <v>190.06733154037209</v>
      </c>
      <c r="D186" s="69">
        <v>7.7927658078669735</v>
      </c>
      <c r="E186" s="70">
        <v>27.668529238225481</v>
      </c>
      <c r="F186" s="69">
        <v>9.712022221604002</v>
      </c>
      <c r="G186" s="70">
        <v>34.976800000000004</v>
      </c>
      <c r="H186" s="65">
        <f t="shared" si="109"/>
        <v>586.01806044683872</v>
      </c>
      <c r="I186" s="65">
        <f t="shared" si="110"/>
        <v>586.94410860763935</v>
      </c>
      <c r="J186" s="65">
        <f t="shared" si="111"/>
        <v>450.44953183256007</v>
      </c>
      <c r="K186" s="65">
        <f t="shared" si="112"/>
        <v>443.40972170230577</v>
      </c>
      <c r="N186" s="58" t="s">
        <v>74</v>
      </c>
      <c r="O186" s="69">
        <v>83.87461220436623</v>
      </c>
      <c r="P186" s="70">
        <v>297.06614254417468</v>
      </c>
      <c r="Q186" s="69">
        <v>25.660605402591909</v>
      </c>
      <c r="R186" s="70">
        <v>92.234200000000016</v>
      </c>
      <c r="S186" s="65">
        <f t="shared" si="125"/>
        <v>226.86139273976084</v>
      </c>
      <c r="T186" s="65">
        <f t="shared" si="126"/>
        <v>222.07808225601201</v>
      </c>
    </row>
    <row r="187" spans="1:20" ht="46.5" x14ac:dyDescent="0.35">
      <c r="A187" s="58" t="s">
        <v>75</v>
      </c>
      <c r="B187" s="46">
        <v>1449.1418772217603</v>
      </c>
      <c r="C187" s="46">
        <v>5152.1821684653178</v>
      </c>
      <c r="D187" s="46">
        <v>1486.1344986569034</v>
      </c>
      <c r="E187" s="46">
        <v>5276.5804647322238</v>
      </c>
      <c r="F187" s="46">
        <v>259.25641442201999</v>
      </c>
      <c r="G187" s="46">
        <v>933.68399999999997</v>
      </c>
      <c r="H187" s="65">
        <f t="shared" si="109"/>
        <v>-2.4891839512894194</v>
      </c>
      <c r="I187" s="65">
        <f t="shared" si="110"/>
        <v>-2.3575551836717636</v>
      </c>
      <c r="J187" s="65">
        <f t="shared" si="111"/>
        <v>458.96085751723535</v>
      </c>
      <c r="K187" s="65">
        <f t="shared" si="112"/>
        <v>451.81219432541604</v>
      </c>
      <c r="N187" s="58" t="s">
        <v>75</v>
      </c>
      <c r="O187" s="46">
        <v>4312.8405882174466</v>
      </c>
      <c r="P187" s="46">
        <v>15275.169485469301</v>
      </c>
      <c r="Q187" s="46">
        <v>4439.2514049233378</v>
      </c>
      <c r="R187" s="46">
        <v>15956.396799999999</v>
      </c>
      <c r="S187" s="65">
        <f t="shared" si="125"/>
        <v>-2.8475705738516126</v>
      </c>
      <c r="T187" s="65">
        <f t="shared" si="126"/>
        <v>-4.2693054269664259</v>
      </c>
    </row>
    <row r="188" spans="1:20" ht="46.5" x14ac:dyDescent="0.35">
      <c r="A188" s="51" t="s">
        <v>76</v>
      </c>
      <c r="B188" s="52">
        <v>3924.3110871283225</v>
      </c>
      <c r="C188" s="52">
        <v>13952.23333506581</v>
      </c>
      <c r="D188" s="52">
        <v>4396.6595820430166</v>
      </c>
      <c r="E188" s="52">
        <v>15610.517138019712</v>
      </c>
      <c r="F188" s="52">
        <v>2675.6081151581293</v>
      </c>
      <c r="G188" s="52">
        <v>9635.9138999999996</v>
      </c>
      <c r="H188" s="65">
        <f t="shared" si="109"/>
        <v>-10.743349265516841</v>
      </c>
      <c r="I188" s="65">
        <f t="shared" si="110"/>
        <v>-10.62286270398512</v>
      </c>
      <c r="J188" s="65">
        <f t="shared" si="111"/>
        <v>46.669875341456532</v>
      </c>
      <c r="K188" s="65">
        <f t="shared" si="112"/>
        <v>44.794084711215731</v>
      </c>
      <c r="N188" s="51" t="s">
        <v>76</v>
      </c>
      <c r="O188" s="52">
        <v>13581.98342874079</v>
      </c>
      <c r="P188" s="52">
        <v>48104.513621404192</v>
      </c>
      <c r="Q188" s="52">
        <v>7354.6767662812263</v>
      </c>
      <c r="R188" s="52">
        <v>26435.569899999999</v>
      </c>
      <c r="S188" s="65">
        <f t="shared" si="125"/>
        <v>84.67138475765131</v>
      </c>
      <c r="T188" s="65">
        <f t="shared" si="126"/>
        <v>81.968891926192953</v>
      </c>
    </row>
    <row r="189" spans="1:20" ht="31" x14ac:dyDescent="0.35">
      <c r="A189" s="47" t="s">
        <v>95</v>
      </c>
      <c r="B189" s="48">
        <v>18754.151077761559</v>
      </c>
      <c r="C189" s="48">
        <v>66677.255199327425</v>
      </c>
      <c r="D189" s="48">
        <v>23877.524188920528</v>
      </c>
      <c r="E189" s="48">
        <v>84778.11247588585</v>
      </c>
      <c r="F189" s="48">
        <v>22010.186508319206</v>
      </c>
      <c r="G189" s="48">
        <v>79267.3115751</v>
      </c>
      <c r="H189" s="65">
        <f t="shared" si="109"/>
        <v>-21.456885858946293</v>
      </c>
      <c r="I189" s="65">
        <f t="shared" si="110"/>
        <v>-21.350861381476278</v>
      </c>
      <c r="J189" s="65">
        <f t="shared" si="111"/>
        <v>-14.793311403004054</v>
      </c>
      <c r="K189" s="65">
        <f t="shared" si="112"/>
        <v>-15.883036936158007</v>
      </c>
      <c r="N189" s="47" t="s">
        <v>95</v>
      </c>
      <c r="O189" s="48">
        <v>79265.859496188627</v>
      </c>
      <c r="P189" s="48">
        <v>280742.91489547421</v>
      </c>
      <c r="Q189" s="48">
        <v>102197.20762791001</v>
      </c>
      <c r="R189" s="48">
        <v>367336.52772050642</v>
      </c>
      <c r="S189" s="65">
        <f t="shared" si="125"/>
        <v>-22.438331402568423</v>
      </c>
      <c r="T189" s="65">
        <f t="shared" si="126"/>
        <v>-23.573373811307505</v>
      </c>
    </row>
    <row r="190" spans="1:20" ht="46.5" x14ac:dyDescent="0.35">
      <c r="A190" s="49" t="s">
        <v>77</v>
      </c>
      <c r="B190" s="46">
        <v>2568.5464843867771</v>
      </c>
      <c r="C190" s="46">
        <v>9132.038486875299</v>
      </c>
      <c r="D190" s="46">
        <v>2250.7069825300414</v>
      </c>
      <c r="E190" s="46">
        <v>7991.2258995315815</v>
      </c>
      <c r="F190" s="46">
        <v>3937.758907765181</v>
      </c>
      <c r="G190" s="46">
        <v>14181.413779999999</v>
      </c>
      <c r="H190" s="65">
        <f t="shared" si="109"/>
        <v>14.121762820473833</v>
      </c>
      <c r="I190" s="65">
        <f t="shared" si="110"/>
        <v>14.275814520655558</v>
      </c>
      <c r="J190" s="65">
        <f t="shared" si="111"/>
        <v>-34.771362479260588</v>
      </c>
      <c r="K190" s="65">
        <f t="shared" si="112"/>
        <v>-35.605584686103839</v>
      </c>
      <c r="N190" s="49" t="s">
        <v>77</v>
      </c>
      <c r="O190" s="46">
        <v>17504.057946944336</v>
      </c>
      <c r="P190" s="46">
        <v>61995.672307833011</v>
      </c>
      <c r="Q190" s="46">
        <v>18908.163332719363</v>
      </c>
      <c r="R190" s="46">
        <v>67963.295920000004</v>
      </c>
      <c r="S190" s="65">
        <f t="shared" si="125"/>
        <v>-7.4259216036351461</v>
      </c>
      <c r="T190" s="65">
        <f t="shared" si="126"/>
        <v>-8.7806565755603145</v>
      </c>
    </row>
    <row r="191" spans="1:20" ht="46.5" x14ac:dyDescent="0.35">
      <c r="A191" s="49" t="s">
        <v>96</v>
      </c>
      <c r="B191" s="46">
        <v>94.683103179492576</v>
      </c>
      <c r="C191" s="46">
        <v>336.62997634957748</v>
      </c>
      <c r="D191" s="46">
        <v>16.286857919573073</v>
      </c>
      <c r="E191" s="46">
        <v>57.827145798685137</v>
      </c>
      <c r="F191" s="46">
        <v>1412.6615136169401</v>
      </c>
      <c r="G191" s="46">
        <v>5087.5479999999998</v>
      </c>
      <c r="H191" s="65">
        <f t="shared" si="109"/>
        <v>481.34665168107824</v>
      </c>
      <c r="I191" s="65">
        <f t="shared" si="110"/>
        <v>482.13140506967875</v>
      </c>
      <c r="J191" s="65">
        <f t="shared" si="111"/>
        <v>-93.297537855542728</v>
      </c>
      <c r="K191" s="65">
        <f t="shared" si="112"/>
        <v>-93.383256996305931</v>
      </c>
      <c r="N191" s="49" t="s">
        <v>96</v>
      </c>
      <c r="O191" s="46">
        <v>240.35229792092116</v>
      </c>
      <c r="P191" s="46">
        <v>851.27702076313653</v>
      </c>
      <c r="Q191" s="46">
        <v>4653.6879563238726</v>
      </c>
      <c r="R191" s="46">
        <v>16727.165199999999</v>
      </c>
      <c r="S191" s="65">
        <f t="shared" si="125"/>
        <v>-94.835229603344857</v>
      </c>
      <c r="T191" s="65">
        <f t="shared" si="126"/>
        <v>-94.91081118297835</v>
      </c>
    </row>
    <row r="192" spans="1:20" ht="31" x14ac:dyDescent="0.35">
      <c r="A192" s="49" t="s">
        <v>78</v>
      </c>
      <c r="B192" s="46">
        <v>3246.6389265113985</v>
      </c>
      <c r="C192" s="46">
        <v>11542.88303136081</v>
      </c>
      <c r="D192" s="46">
        <v>4557.9797351102497</v>
      </c>
      <c r="E192" s="46">
        <v>16183.29084659822</v>
      </c>
      <c r="F192" s="46">
        <v>3209.9053569709431</v>
      </c>
      <c r="G192" s="46">
        <v>11560.127759999999</v>
      </c>
      <c r="H192" s="65">
        <f t="shared" si="109"/>
        <v>-28.770220246868476</v>
      </c>
      <c r="I192" s="65">
        <f t="shared" si="110"/>
        <v>-28.674067958265965</v>
      </c>
      <c r="J192" s="65">
        <f t="shared" si="111"/>
        <v>1.1443817014941402</v>
      </c>
      <c r="K192" s="65">
        <f t="shared" si="112"/>
        <v>-0.1491742046213318</v>
      </c>
      <c r="N192" s="49" t="s">
        <v>78</v>
      </c>
      <c r="O192" s="46">
        <v>16485.36099586857</v>
      </c>
      <c r="P192" s="46">
        <v>58387.66309355211</v>
      </c>
      <c r="Q192" s="46">
        <v>14366.395445806873</v>
      </c>
      <c r="R192" s="46">
        <v>51638.414995999992</v>
      </c>
      <c r="S192" s="65">
        <f t="shared" si="125"/>
        <v>14.749458610233091</v>
      </c>
      <c r="T192" s="65">
        <f t="shared" si="126"/>
        <v>13.070207708882876</v>
      </c>
    </row>
    <row r="193" spans="1:20" x14ac:dyDescent="0.35">
      <c r="A193" s="49" t="s">
        <v>97</v>
      </c>
      <c r="B193" s="46">
        <v>356.00252218684824</v>
      </c>
      <c r="C193" s="46">
        <v>1265.7075718881281</v>
      </c>
      <c r="D193" s="46">
        <v>330.94571842747212</v>
      </c>
      <c r="E193" s="46">
        <v>1175.0361184128069</v>
      </c>
      <c r="F193" s="46">
        <v>298.51234559929998</v>
      </c>
      <c r="G193" s="46">
        <v>1075.06</v>
      </c>
      <c r="H193" s="65">
        <f t="shared" si="109"/>
        <v>7.5712729804864978</v>
      </c>
      <c r="I193" s="65">
        <f t="shared" si="110"/>
        <v>7.7164822471837482</v>
      </c>
      <c r="J193" s="65">
        <f t="shared" si="111"/>
        <v>19.258894124505872</v>
      </c>
      <c r="K193" s="65">
        <f t="shared" si="112"/>
        <v>17.733668063933933</v>
      </c>
      <c r="N193" s="49" t="s">
        <v>97</v>
      </c>
      <c r="O193" s="46">
        <v>1266.3645592189962</v>
      </c>
      <c r="P193" s="46">
        <v>4485.1955171514683</v>
      </c>
      <c r="Q193" s="46">
        <v>1055.2025974987323</v>
      </c>
      <c r="R193" s="46">
        <v>3792.8087</v>
      </c>
      <c r="S193" s="65">
        <f t="shared" si="125"/>
        <v>20.011508900831501</v>
      </c>
      <c r="T193" s="65">
        <f t="shared" si="126"/>
        <v>18.255252819670773</v>
      </c>
    </row>
    <row r="194" spans="1:20" x14ac:dyDescent="0.35">
      <c r="A194" s="49" t="s">
        <v>106</v>
      </c>
      <c r="B194" s="76">
        <v>0</v>
      </c>
      <c r="C194" s="76">
        <v>0</v>
      </c>
      <c r="D194" s="76">
        <v>0</v>
      </c>
      <c r="E194" s="76">
        <v>0</v>
      </c>
      <c r="F194" s="76">
        <v>0</v>
      </c>
      <c r="G194" s="76">
        <v>0</v>
      </c>
      <c r="H194" s="65" t="str">
        <f t="shared" si="109"/>
        <v>0.00</v>
      </c>
      <c r="I194" s="65" t="str">
        <f t="shared" si="110"/>
        <v>0.00</v>
      </c>
      <c r="J194" s="65" t="str">
        <f t="shared" si="111"/>
        <v>0.00</v>
      </c>
      <c r="K194" s="65" t="str">
        <f t="shared" si="112"/>
        <v>0.00</v>
      </c>
      <c r="N194" s="49" t="s">
        <v>106</v>
      </c>
      <c r="O194" s="76">
        <v>0</v>
      </c>
      <c r="P194" s="76">
        <v>0</v>
      </c>
      <c r="Q194" s="76">
        <v>0</v>
      </c>
      <c r="R194" s="76">
        <v>0</v>
      </c>
      <c r="S194" s="76">
        <v>0</v>
      </c>
      <c r="T194" s="65" t="str">
        <f t="shared" ref="T194" si="134">IFERROR(P194/R194*100-100,"0.00")</f>
        <v>0.00</v>
      </c>
    </row>
    <row r="195" spans="1:20" ht="31" x14ac:dyDescent="0.35">
      <c r="A195" s="49" t="s">
        <v>107</v>
      </c>
      <c r="B195" s="46">
        <v>12488.280041497044</v>
      </c>
      <c r="C195" s="46">
        <v>44399.996132853616</v>
      </c>
      <c r="D195" s="46">
        <v>16721.604894933189</v>
      </c>
      <c r="E195" s="46">
        <v>59370.732465544555</v>
      </c>
      <c r="F195" s="46">
        <v>13151.34838436684</v>
      </c>
      <c r="G195" s="46">
        <v>47363.162035099995</v>
      </c>
      <c r="H195" s="65">
        <f t="shared" si="109"/>
        <v>-25.316498506186349</v>
      </c>
      <c r="I195" s="65">
        <f t="shared" si="110"/>
        <v>-25.215684076963541</v>
      </c>
      <c r="J195" s="65">
        <f t="shared" si="111"/>
        <v>-5.0418278300496695</v>
      </c>
      <c r="K195" s="65">
        <f t="shared" si="112"/>
        <v>-6.2562670542360053</v>
      </c>
      <c r="N195" s="49" t="s">
        <v>107</v>
      </c>
      <c r="O195" s="46">
        <v>43769.723696235815</v>
      </c>
      <c r="P195" s="46">
        <v>155023.10695617454</v>
      </c>
      <c r="Q195" s="46">
        <v>63213.758295561165</v>
      </c>
      <c r="R195" s="46">
        <v>227214.8429045064</v>
      </c>
      <c r="S195" s="65">
        <f t="shared" ref="S195:S204" si="135">IFERROR(O195/Q195*100-100,"0.00")</f>
        <v>-30.759181424418955</v>
      </c>
      <c r="T195" s="65">
        <f t="shared" ref="T195:T204" si="136">IFERROR(P195/R195*100-100,"0.00")</f>
        <v>-31.772455982848143</v>
      </c>
    </row>
    <row r="196" spans="1:20" ht="35.5" x14ac:dyDescent="0.4">
      <c r="A196" s="43" t="s">
        <v>79</v>
      </c>
      <c r="B196" s="44">
        <f t="shared" ref="B196:O196" si="137">B197+B200</f>
        <v>2492.0473562609495</v>
      </c>
      <c r="C196" s="44">
        <f t="shared" si="137"/>
        <v>8860.0586000000003</v>
      </c>
      <c r="D196" s="44">
        <f t="shared" si="137"/>
        <v>3011.2591390649804</v>
      </c>
      <c r="E196" s="44">
        <f t="shared" si="137"/>
        <v>10691.597</v>
      </c>
      <c r="F196" s="44">
        <f t="shared" si="137"/>
        <v>206.63529033975351</v>
      </c>
      <c r="G196" s="44">
        <f t="shared" si="137"/>
        <v>744.17469999999992</v>
      </c>
      <c r="H196" s="65">
        <f t="shared" si="109"/>
        <v>-17.242348095131064</v>
      </c>
      <c r="I196" s="65">
        <f t="shared" si="110"/>
        <v>-17.130634459940836</v>
      </c>
      <c r="J196" s="65">
        <f t="shared" si="111"/>
        <v>1106.0124638746265</v>
      </c>
      <c r="K196" s="65">
        <f t="shared" si="112"/>
        <v>1090.5885271294499</v>
      </c>
      <c r="L196" s="44"/>
      <c r="M196" s="44"/>
      <c r="N196" s="43" t="s">
        <v>79</v>
      </c>
      <c r="O196" s="44">
        <f t="shared" si="137"/>
        <v>6176.8832858959586</v>
      </c>
      <c r="P196" s="44">
        <f t="shared" ref="P196" si="138">P197+P200</f>
        <v>21877.214599999999</v>
      </c>
      <c r="Q196" s="44">
        <f t="shared" ref="Q196:R196" si="139">Q197+Q200</f>
        <v>530.23109334693447</v>
      </c>
      <c r="R196" s="44">
        <f t="shared" si="139"/>
        <v>1905.856855</v>
      </c>
      <c r="S196" s="65">
        <f t="shared" si="135"/>
        <v>1064.9417326521013</v>
      </c>
      <c r="T196" s="65">
        <f t="shared" si="136"/>
        <v>1047.893900982401</v>
      </c>
    </row>
    <row r="197" spans="1:20" ht="31" x14ac:dyDescent="0.35">
      <c r="A197" s="47" t="s">
        <v>80</v>
      </c>
      <c r="B197" s="48">
        <f t="shared" ref="B197:O197" si="140">SUM(B198:B199)</f>
        <v>462.30424165704079</v>
      </c>
      <c r="C197" s="48">
        <f t="shared" si="140"/>
        <v>1643.6456000000001</v>
      </c>
      <c r="D197" s="48">
        <f t="shared" si="140"/>
        <v>546.8409939586129</v>
      </c>
      <c r="E197" s="48">
        <f t="shared" si="140"/>
        <v>1941.5809999999999</v>
      </c>
      <c r="F197" s="48">
        <f t="shared" si="140"/>
        <v>0</v>
      </c>
      <c r="G197" s="48">
        <f t="shared" si="140"/>
        <v>0</v>
      </c>
      <c r="H197" s="65">
        <f t="shared" si="109"/>
        <v>-15.459110278036363</v>
      </c>
      <c r="I197" s="65">
        <f t="shared" si="110"/>
        <v>-15.344989469921671</v>
      </c>
      <c r="J197" s="65">
        <v>100</v>
      </c>
      <c r="K197" s="65">
        <v>100</v>
      </c>
      <c r="L197" s="48"/>
      <c r="M197" s="48"/>
      <c r="N197" s="47" t="s">
        <v>80</v>
      </c>
      <c r="O197" s="48">
        <f t="shared" si="140"/>
        <v>1012.9578692819405</v>
      </c>
      <c r="P197" s="48">
        <f t="shared" ref="P197" si="141">SUM(P198:P199)</f>
        <v>3587.6826000000001</v>
      </c>
      <c r="Q197" s="48">
        <f t="shared" ref="Q197:R197" si="142">SUM(Q198:Q199)</f>
        <v>0</v>
      </c>
      <c r="R197" s="48">
        <f t="shared" si="142"/>
        <v>0</v>
      </c>
      <c r="S197" s="65">
        <v>100</v>
      </c>
      <c r="T197" s="65">
        <v>100</v>
      </c>
    </row>
    <row r="198" spans="1:20" x14ac:dyDescent="0.35">
      <c r="A198" s="49" t="s">
        <v>81</v>
      </c>
      <c r="B198" s="46">
        <v>462.30424165704079</v>
      </c>
      <c r="C198" s="46">
        <v>1643.6456000000001</v>
      </c>
      <c r="D198" s="46">
        <v>546.8409939586129</v>
      </c>
      <c r="E198" s="46">
        <v>1941.5809999999999</v>
      </c>
      <c r="F198" s="46">
        <v>0</v>
      </c>
      <c r="G198" s="46">
        <v>0</v>
      </c>
      <c r="H198" s="65">
        <f t="shared" si="109"/>
        <v>-15.459110278036363</v>
      </c>
      <c r="I198" s="65">
        <f t="shared" si="110"/>
        <v>-15.344989469921671</v>
      </c>
      <c r="J198" s="65">
        <v>100</v>
      </c>
      <c r="K198" s="65">
        <v>100</v>
      </c>
      <c r="N198" s="49" t="s">
        <v>81</v>
      </c>
      <c r="O198" s="46">
        <v>1012.9578692819405</v>
      </c>
      <c r="P198" s="46">
        <v>3587.6826000000001</v>
      </c>
      <c r="Q198" s="46">
        <v>0</v>
      </c>
      <c r="R198" s="46">
        <v>0</v>
      </c>
      <c r="S198" s="65">
        <v>100</v>
      </c>
      <c r="T198" s="65">
        <v>100</v>
      </c>
    </row>
    <row r="199" spans="1:20" x14ac:dyDescent="0.35">
      <c r="A199" s="49" t="s">
        <v>82</v>
      </c>
      <c r="B199" s="46">
        <v>0</v>
      </c>
      <c r="C199" s="46">
        <v>0</v>
      </c>
      <c r="D199" s="46">
        <v>0</v>
      </c>
      <c r="E199" s="46">
        <v>0</v>
      </c>
      <c r="F199" s="46">
        <v>0</v>
      </c>
      <c r="G199" s="46">
        <v>0</v>
      </c>
      <c r="H199" s="65" t="str">
        <f t="shared" si="109"/>
        <v>0.00</v>
      </c>
      <c r="I199" s="65" t="str">
        <f t="shared" si="110"/>
        <v>0.00</v>
      </c>
      <c r="J199" s="65" t="str">
        <f t="shared" si="111"/>
        <v>0.00</v>
      </c>
      <c r="K199" s="65" t="str">
        <f t="shared" si="112"/>
        <v>0.00</v>
      </c>
      <c r="N199" s="49" t="s">
        <v>82</v>
      </c>
      <c r="O199" s="46">
        <v>0</v>
      </c>
      <c r="P199" s="46">
        <v>0</v>
      </c>
      <c r="Q199" s="46">
        <v>0</v>
      </c>
      <c r="R199" s="46">
        <v>0</v>
      </c>
      <c r="S199" s="65" t="str">
        <f t="shared" si="135"/>
        <v>0.00</v>
      </c>
      <c r="T199" s="65" t="str">
        <f t="shared" si="136"/>
        <v>0.00</v>
      </c>
    </row>
    <row r="200" spans="1:20" ht="31" x14ac:dyDescent="0.35">
      <c r="A200" s="47" t="s">
        <v>83</v>
      </c>
      <c r="B200" s="48">
        <v>2029.7431146039087</v>
      </c>
      <c r="C200" s="48">
        <v>7216.4129999999996</v>
      </c>
      <c r="D200" s="48">
        <v>2464.4181451063678</v>
      </c>
      <c r="E200" s="48">
        <v>8750.0159999999996</v>
      </c>
      <c r="F200" s="48">
        <v>206.63529033975351</v>
      </c>
      <c r="G200" s="48">
        <v>744.17469999999992</v>
      </c>
      <c r="H200" s="65">
        <f t="shared" si="109"/>
        <v>-17.638038876056811</v>
      </c>
      <c r="I200" s="65">
        <f t="shared" si="110"/>
        <v>-17.526859379457136</v>
      </c>
      <c r="J200" s="65">
        <f t="shared" si="111"/>
        <v>882.2828962403122</v>
      </c>
      <c r="K200" s="65">
        <f t="shared" si="112"/>
        <v>869.72028207892595</v>
      </c>
      <c r="N200" s="47" t="s">
        <v>83</v>
      </c>
      <c r="O200" s="48">
        <v>5163.9254166140181</v>
      </c>
      <c r="P200" s="48">
        <v>18289.531999999999</v>
      </c>
      <c r="Q200" s="48">
        <v>530.23109334693447</v>
      </c>
      <c r="R200" s="48">
        <v>1905.856855</v>
      </c>
      <c r="S200" s="65">
        <f t="shared" si="135"/>
        <v>873.90090498431402</v>
      </c>
      <c r="T200" s="65">
        <f t="shared" si="136"/>
        <v>859.64877698015789</v>
      </c>
    </row>
    <row r="201" spans="1:20" ht="18" x14ac:dyDescent="0.4">
      <c r="A201" s="43" t="s">
        <v>84</v>
      </c>
      <c r="B201" s="44">
        <f t="shared" ref="B201:R201" si="143">SUM(B202+B203+B204)</f>
        <v>15201.124381654157</v>
      </c>
      <c r="C201" s="44">
        <f t="shared" si="143"/>
        <v>54045.06157115</v>
      </c>
      <c r="D201" s="44">
        <f t="shared" si="143"/>
        <v>14032.026092183914</v>
      </c>
      <c r="E201" s="44">
        <f t="shared" si="143"/>
        <v>49821.274471150005</v>
      </c>
      <c r="F201" s="44">
        <f t="shared" si="143"/>
        <v>20645.399161309175</v>
      </c>
      <c r="G201" s="44">
        <f t="shared" si="143"/>
        <v>74352.177219999998</v>
      </c>
      <c r="H201" s="65">
        <f t="shared" si="109"/>
        <v>8.3316427847967844</v>
      </c>
      <c r="I201" s="65">
        <f t="shared" si="110"/>
        <v>8.4778784662481002</v>
      </c>
      <c r="J201" s="65">
        <f t="shared" si="111"/>
        <v>-26.370402127452891</v>
      </c>
      <c r="K201" s="65">
        <f t="shared" si="112"/>
        <v>-27.312065911349777</v>
      </c>
      <c r="L201" s="44"/>
      <c r="M201" s="44"/>
      <c r="N201" s="43" t="s">
        <v>84</v>
      </c>
      <c r="O201" s="44">
        <f t="shared" si="143"/>
        <v>59541.257644483005</v>
      </c>
      <c r="P201" s="44">
        <f t="shared" si="143"/>
        <v>210882.54557384003</v>
      </c>
      <c r="Q201" s="44">
        <f t="shared" si="143"/>
        <v>67039.512832719149</v>
      </c>
      <c r="R201" s="44">
        <f t="shared" si="143"/>
        <v>240966.09325869696</v>
      </c>
      <c r="S201" s="65">
        <f t="shared" si="135"/>
        <v>-11.184829470563457</v>
      </c>
      <c r="T201" s="65">
        <f t="shared" si="136"/>
        <v>-12.484556344846311</v>
      </c>
    </row>
    <row r="202" spans="1:20" x14ac:dyDescent="0.35">
      <c r="A202" s="45" t="s">
        <v>85</v>
      </c>
      <c r="B202" s="46">
        <v>7724.3044098332311</v>
      </c>
      <c r="C202" s="46">
        <v>27462.475600000002</v>
      </c>
      <c r="D202" s="46">
        <v>3611.7715414846562</v>
      </c>
      <c r="E202" s="46">
        <v>12823.7405</v>
      </c>
      <c r="F202" s="46">
        <v>3336.6280321708496</v>
      </c>
      <c r="G202" s="46">
        <v>12016.505800000001</v>
      </c>
      <c r="H202" s="65">
        <f t="shared" si="109"/>
        <v>113.86470105077785</v>
      </c>
      <c r="I202" s="65">
        <f t="shared" si="110"/>
        <v>114.15339463551999</v>
      </c>
      <c r="J202" s="65">
        <f t="shared" si="111"/>
        <v>131.50031514923489</v>
      </c>
      <c r="K202" s="65">
        <f t="shared" si="112"/>
        <v>128.53961090752355</v>
      </c>
      <c r="N202" s="45" t="s">
        <v>85</v>
      </c>
      <c r="O202" s="46">
        <v>17137.976062545593</v>
      </c>
      <c r="P202" s="46">
        <v>60699.087675183269</v>
      </c>
      <c r="Q202" s="46">
        <v>16426.947674194267</v>
      </c>
      <c r="R202" s="46">
        <v>59044.841436910545</v>
      </c>
      <c r="S202" s="65">
        <f t="shared" si="135"/>
        <v>4.3284266952910997</v>
      </c>
      <c r="T202" s="65">
        <f t="shared" si="136"/>
        <v>2.8016778401213713</v>
      </c>
    </row>
    <row r="203" spans="1:20" x14ac:dyDescent="0.35">
      <c r="A203" s="45" t="s">
        <v>86</v>
      </c>
      <c r="B203" s="46">
        <v>0</v>
      </c>
      <c r="C203" s="46">
        <v>0</v>
      </c>
      <c r="D203" s="46">
        <v>0</v>
      </c>
      <c r="E203" s="46">
        <v>0</v>
      </c>
      <c r="F203" s="46">
        <v>0</v>
      </c>
      <c r="G203" s="46">
        <v>0</v>
      </c>
      <c r="H203" s="65" t="str">
        <f t="shared" si="109"/>
        <v>0.00</v>
      </c>
      <c r="I203" s="65" t="str">
        <f t="shared" si="110"/>
        <v>0.00</v>
      </c>
      <c r="J203" s="65" t="str">
        <f t="shared" si="111"/>
        <v>0.00</v>
      </c>
      <c r="K203" s="65" t="str">
        <f t="shared" si="112"/>
        <v>0.00</v>
      </c>
      <c r="N203" s="45" t="s">
        <v>86</v>
      </c>
      <c r="O203" s="46">
        <v>0</v>
      </c>
      <c r="P203" s="46">
        <v>0</v>
      </c>
      <c r="Q203" s="46">
        <v>0</v>
      </c>
      <c r="R203" s="46">
        <v>0</v>
      </c>
      <c r="S203" s="65" t="str">
        <f t="shared" si="135"/>
        <v>0.00</v>
      </c>
      <c r="T203" s="65" t="str">
        <f t="shared" si="136"/>
        <v>0.00</v>
      </c>
    </row>
    <row r="204" spans="1:20" x14ac:dyDescent="0.35">
      <c r="A204" s="59" t="s">
        <v>87</v>
      </c>
      <c r="B204" s="73">
        <v>7476.8199718209262</v>
      </c>
      <c r="C204" s="60">
        <v>26582.585971149998</v>
      </c>
      <c r="D204" s="60">
        <v>10420.254550699257</v>
      </c>
      <c r="E204" s="60">
        <v>36997.533971150006</v>
      </c>
      <c r="F204" s="60">
        <v>17308.771129138324</v>
      </c>
      <c r="G204" s="60">
        <v>62335.671419999999</v>
      </c>
      <c r="H204" s="66">
        <f t="shared" si="109"/>
        <v>-28.2472425654977</v>
      </c>
      <c r="I204" s="66">
        <f t="shared" si="110"/>
        <v>-28.150384315131362</v>
      </c>
      <c r="J204" s="66">
        <f t="shared" si="111"/>
        <v>-56.803288251734244</v>
      </c>
      <c r="K204" s="66">
        <f t="shared" si="112"/>
        <v>-57.355739714353753</v>
      </c>
      <c r="N204" s="59" t="s">
        <v>87</v>
      </c>
      <c r="O204" s="73">
        <v>42403.281581937415</v>
      </c>
      <c r="P204" s="60">
        <v>150183.45789865675</v>
      </c>
      <c r="Q204" s="60">
        <v>50612.565158524878</v>
      </c>
      <c r="R204" s="60">
        <v>181921.25182178643</v>
      </c>
      <c r="S204" s="66">
        <f t="shared" si="135"/>
        <v>-16.219852818909615</v>
      </c>
      <c r="T204" s="66">
        <f t="shared" si="136"/>
        <v>-17.445896840145224</v>
      </c>
    </row>
    <row r="205" spans="1:20" x14ac:dyDescent="0.35">
      <c r="A205" s="56" t="s">
        <v>88</v>
      </c>
      <c r="B205" s="56"/>
      <c r="C205" s="56"/>
      <c r="D205" s="56"/>
      <c r="E205" s="56"/>
      <c r="F205" s="56"/>
      <c r="G205" s="56"/>
      <c r="H205" s="56"/>
      <c r="I205" s="56"/>
      <c r="K205" s="56"/>
      <c r="N205" s="56" t="s">
        <v>88</v>
      </c>
      <c r="O205" s="56"/>
      <c r="P205" s="56"/>
      <c r="Q205" s="56"/>
      <c r="R205" s="56"/>
      <c r="S205" s="56"/>
      <c r="T205" s="56"/>
    </row>
    <row r="206" spans="1:20" x14ac:dyDescent="0.35">
      <c r="A206" s="64" t="s">
        <v>99</v>
      </c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N206" s="64" t="s">
        <v>99</v>
      </c>
      <c r="O206" s="56"/>
      <c r="P206" s="56"/>
      <c r="Q206" s="56"/>
      <c r="R206" s="56"/>
      <c r="S206" s="56"/>
      <c r="T206" s="56"/>
    </row>
    <row r="207" spans="1:20" x14ac:dyDescent="0.35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N207" s="62"/>
      <c r="O207" s="62"/>
      <c r="P207" s="62"/>
      <c r="Q207" s="62"/>
      <c r="R207" s="62"/>
      <c r="S207" s="62"/>
      <c r="T207" s="62"/>
    </row>
    <row r="208" spans="1:20" x14ac:dyDescent="0.35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N208" s="62"/>
      <c r="O208" s="62"/>
      <c r="P208" s="62"/>
      <c r="Q208" s="62"/>
      <c r="R208" s="62"/>
      <c r="S208" s="62"/>
      <c r="T208" s="62"/>
    </row>
    <row r="209" spans="1:20" x14ac:dyDescent="0.35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N209" s="62"/>
      <c r="O209" s="62"/>
      <c r="P209" s="62"/>
      <c r="Q209" s="62"/>
      <c r="R209" s="62"/>
      <c r="S209" s="62"/>
      <c r="T209" s="62"/>
    </row>
    <row r="210" spans="1:20" x14ac:dyDescent="0.35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N210" s="62"/>
      <c r="O210" s="62"/>
      <c r="P210" s="62"/>
      <c r="Q210" s="62"/>
      <c r="R210" s="62"/>
      <c r="S210" s="62"/>
      <c r="T210" s="62"/>
    </row>
    <row r="211" spans="1:20" x14ac:dyDescent="0.35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N211" s="62"/>
      <c r="O211" s="62"/>
      <c r="P211" s="62"/>
      <c r="Q211" s="62"/>
      <c r="R211" s="62"/>
      <c r="S211" s="62"/>
      <c r="T211" s="62"/>
    </row>
    <row r="212" spans="1:20" x14ac:dyDescent="0.35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N212" s="62"/>
      <c r="O212" s="62"/>
      <c r="P212" s="62"/>
      <c r="Q212" s="62"/>
      <c r="R212" s="62"/>
      <c r="S212" s="62"/>
      <c r="T212" s="62"/>
    </row>
    <row r="213" spans="1:20" x14ac:dyDescent="0.35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N213" s="62"/>
      <c r="O213" s="62"/>
      <c r="P213" s="62"/>
      <c r="Q213" s="62"/>
      <c r="R213" s="62"/>
      <c r="S213" s="62"/>
      <c r="T213" s="62"/>
    </row>
    <row r="214" spans="1:20" x14ac:dyDescent="0.35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N214" s="62"/>
      <c r="O214" s="62"/>
      <c r="P214" s="62"/>
      <c r="Q214" s="62"/>
      <c r="R214" s="62"/>
      <c r="S214" s="62"/>
      <c r="T214" s="62"/>
    </row>
    <row r="215" spans="1:20" x14ac:dyDescent="0.3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N215" s="62"/>
      <c r="O215" s="62"/>
      <c r="P215" s="62"/>
      <c r="Q215" s="62"/>
      <c r="R215" s="62"/>
      <c r="S215" s="62"/>
      <c r="T215" s="62"/>
    </row>
    <row r="216" spans="1:20" x14ac:dyDescent="0.35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N216" s="62"/>
      <c r="O216" s="62"/>
      <c r="P216" s="62"/>
      <c r="Q216" s="62"/>
      <c r="R216" s="62"/>
      <c r="S216" s="62"/>
      <c r="T216" s="62"/>
    </row>
    <row r="217" spans="1:20" x14ac:dyDescent="0.35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N217" s="62"/>
      <c r="O217" s="62"/>
      <c r="P217" s="62"/>
      <c r="Q217" s="62"/>
      <c r="R217" s="62"/>
      <c r="S217" s="62"/>
      <c r="T217" s="62"/>
    </row>
    <row r="218" spans="1:20" x14ac:dyDescent="0.35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N218" s="62"/>
      <c r="O218" s="62"/>
      <c r="P218" s="62"/>
      <c r="Q218" s="62"/>
      <c r="R218" s="62"/>
      <c r="S218" s="62"/>
      <c r="T218" s="62"/>
    </row>
    <row r="219" spans="1:20" x14ac:dyDescent="0.35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N219" s="62"/>
      <c r="O219" s="62"/>
      <c r="P219" s="62"/>
      <c r="Q219" s="62"/>
      <c r="R219" s="62"/>
      <c r="S219" s="62"/>
      <c r="T219" s="62"/>
    </row>
    <row r="220" spans="1:20" x14ac:dyDescent="0.35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N220" s="62"/>
      <c r="O220" s="62"/>
      <c r="P220" s="62"/>
      <c r="Q220" s="62"/>
      <c r="R220" s="62"/>
      <c r="S220" s="62"/>
      <c r="T220" s="62"/>
    </row>
    <row r="221" spans="1:20" x14ac:dyDescent="0.35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N221" s="62"/>
      <c r="O221" s="62"/>
      <c r="P221" s="62"/>
      <c r="Q221" s="62"/>
      <c r="R221" s="62"/>
      <c r="S221" s="62"/>
      <c r="T221" s="62"/>
    </row>
    <row r="222" spans="1:20" x14ac:dyDescent="0.35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N222" s="62"/>
      <c r="O222" s="62"/>
      <c r="P222" s="62"/>
      <c r="Q222" s="62"/>
      <c r="R222" s="62"/>
      <c r="S222" s="62"/>
      <c r="T222" s="62"/>
    </row>
    <row r="223" spans="1:20" x14ac:dyDescent="0.35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N223" s="62"/>
      <c r="O223" s="62"/>
      <c r="P223" s="62"/>
      <c r="Q223" s="62"/>
      <c r="R223" s="62"/>
      <c r="S223" s="62"/>
      <c r="T223" s="62"/>
    </row>
    <row r="224" spans="1:20" x14ac:dyDescent="0.35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N224" s="62"/>
      <c r="O224" s="62"/>
      <c r="P224" s="62"/>
      <c r="Q224" s="62"/>
      <c r="R224" s="62"/>
      <c r="S224" s="62"/>
      <c r="T224" s="62"/>
    </row>
    <row r="225" spans="1:20" x14ac:dyDescent="0.3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N225" s="62"/>
      <c r="O225" s="62"/>
      <c r="P225" s="62"/>
      <c r="Q225" s="62"/>
      <c r="R225" s="62"/>
      <c r="S225" s="62"/>
      <c r="T225" s="62"/>
    </row>
    <row r="226" spans="1:20" x14ac:dyDescent="0.35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N226" s="62"/>
      <c r="O226" s="62"/>
      <c r="P226" s="62"/>
      <c r="Q226" s="62"/>
      <c r="R226" s="62"/>
      <c r="S226" s="62"/>
      <c r="T226" s="62"/>
    </row>
    <row r="227" spans="1:20" x14ac:dyDescent="0.35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N227" s="62"/>
      <c r="O227" s="62"/>
      <c r="P227" s="62"/>
      <c r="Q227" s="62"/>
      <c r="R227" s="62"/>
      <c r="S227" s="62"/>
      <c r="T227" s="62"/>
    </row>
    <row r="228" spans="1:20" x14ac:dyDescent="0.35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N228" s="62"/>
      <c r="O228" s="62"/>
      <c r="P228" s="62"/>
      <c r="Q228" s="62"/>
      <c r="R228" s="62"/>
      <c r="S228" s="62"/>
      <c r="T228" s="62"/>
    </row>
    <row r="229" spans="1:20" x14ac:dyDescent="0.35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N229" s="62"/>
      <c r="O229" s="62"/>
      <c r="P229" s="62"/>
      <c r="Q229" s="62"/>
      <c r="R229" s="62"/>
      <c r="S229" s="62"/>
      <c r="T229" s="62"/>
    </row>
    <row r="230" spans="1:20" x14ac:dyDescent="0.35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N230" s="62"/>
      <c r="O230" s="62"/>
      <c r="P230" s="62"/>
      <c r="Q230" s="62"/>
      <c r="R230" s="62"/>
      <c r="S230" s="62"/>
      <c r="T230" s="62"/>
    </row>
    <row r="231" spans="1:20" x14ac:dyDescent="0.35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N231" s="62"/>
      <c r="O231" s="62"/>
      <c r="P231" s="62"/>
      <c r="Q231" s="62"/>
      <c r="R231" s="62"/>
      <c r="S231" s="62"/>
      <c r="T231" s="62"/>
    </row>
    <row r="232" spans="1:20" x14ac:dyDescent="0.35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N232" s="62"/>
      <c r="O232" s="62"/>
      <c r="P232" s="62"/>
      <c r="Q232" s="62"/>
      <c r="R232" s="62"/>
      <c r="S232" s="62"/>
      <c r="T232" s="62"/>
    </row>
    <row r="233" spans="1:20" x14ac:dyDescent="0.35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N233" s="62"/>
      <c r="O233" s="62"/>
      <c r="P233" s="62"/>
      <c r="Q233" s="62"/>
      <c r="R233" s="62"/>
      <c r="S233" s="62"/>
      <c r="T233" s="62"/>
    </row>
    <row r="234" spans="1:20" x14ac:dyDescent="0.35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N234" s="62"/>
      <c r="O234" s="62"/>
      <c r="P234" s="62"/>
      <c r="Q234" s="62"/>
      <c r="R234" s="62"/>
      <c r="S234" s="62"/>
      <c r="T234" s="62"/>
    </row>
    <row r="235" spans="1:20" x14ac:dyDescent="0.3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N235" s="62"/>
      <c r="O235" s="62"/>
      <c r="P235" s="62"/>
      <c r="Q235" s="62"/>
      <c r="R235" s="62"/>
      <c r="S235" s="62"/>
      <c r="T235" s="62"/>
    </row>
    <row r="236" spans="1:20" x14ac:dyDescent="0.35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N236" s="62"/>
      <c r="O236" s="62"/>
      <c r="P236" s="62"/>
      <c r="Q236" s="62"/>
      <c r="R236" s="62"/>
      <c r="S236" s="62"/>
      <c r="T236" s="62"/>
    </row>
    <row r="237" spans="1:20" x14ac:dyDescent="0.35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N237" s="62"/>
      <c r="O237" s="62"/>
      <c r="P237" s="62"/>
      <c r="Q237" s="62"/>
      <c r="R237" s="62"/>
      <c r="S237" s="62"/>
      <c r="T237" s="62"/>
    </row>
    <row r="238" spans="1:20" x14ac:dyDescent="0.35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N238" s="62"/>
      <c r="O238" s="62"/>
      <c r="P238" s="62"/>
      <c r="Q238" s="62"/>
      <c r="R238" s="62"/>
      <c r="S238" s="62"/>
      <c r="T238" s="62"/>
    </row>
    <row r="239" spans="1:20" x14ac:dyDescent="0.35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N239" s="62"/>
      <c r="O239" s="62"/>
      <c r="P239" s="62"/>
      <c r="Q239" s="62"/>
      <c r="R239" s="62"/>
      <c r="S239" s="62"/>
      <c r="T239" s="62"/>
    </row>
    <row r="240" spans="1:20" x14ac:dyDescent="0.35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N240" s="62"/>
      <c r="O240" s="62"/>
      <c r="P240" s="62"/>
      <c r="Q240" s="62"/>
      <c r="R240" s="62"/>
      <c r="S240" s="62"/>
      <c r="T240" s="62"/>
    </row>
    <row r="241" spans="1:20" x14ac:dyDescent="0.35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N241" s="62"/>
      <c r="O241" s="62"/>
      <c r="P241" s="62"/>
      <c r="Q241" s="62"/>
      <c r="R241" s="62"/>
      <c r="S241" s="62"/>
      <c r="T241" s="62"/>
    </row>
    <row r="242" spans="1:20" x14ac:dyDescent="0.35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N242" s="62"/>
      <c r="O242" s="62"/>
      <c r="P242" s="62"/>
      <c r="Q242" s="62"/>
      <c r="R242" s="62"/>
      <c r="S242" s="62"/>
      <c r="T242" s="62"/>
    </row>
    <row r="243" spans="1:20" x14ac:dyDescent="0.35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N243" s="62"/>
      <c r="O243" s="62"/>
      <c r="P243" s="62"/>
      <c r="Q243" s="62"/>
      <c r="R243" s="62"/>
      <c r="S243" s="62"/>
      <c r="T243" s="62"/>
    </row>
    <row r="244" spans="1:20" x14ac:dyDescent="0.35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N244" s="62"/>
      <c r="O244" s="62"/>
      <c r="P244" s="62"/>
      <c r="Q244" s="62"/>
      <c r="R244" s="62"/>
      <c r="S244" s="62"/>
      <c r="T244" s="62"/>
    </row>
    <row r="245" spans="1:20" x14ac:dyDescent="0.35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N245" s="62"/>
      <c r="O245" s="62"/>
      <c r="P245" s="62"/>
      <c r="Q245" s="62"/>
      <c r="R245" s="62"/>
      <c r="S245" s="62"/>
      <c r="T245" s="62"/>
    </row>
    <row r="246" spans="1:20" x14ac:dyDescent="0.35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N246" s="62"/>
      <c r="O246" s="62"/>
      <c r="P246" s="62"/>
      <c r="Q246" s="62"/>
      <c r="R246" s="62"/>
      <c r="S246" s="62"/>
      <c r="T246" s="62"/>
    </row>
    <row r="247" spans="1:20" x14ac:dyDescent="0.35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N247" s="62"/>
      <c r="O247" s="62"/>
      <c r="P247" s="62"/>
      <c r="Q247" s="62"/>
      <c r="R247" s="62"/>
      <c r="S247" s="62"/>
      <c r="T247" s="62"/>
    </row>
    <row r="248" spans="1:20" x14ac:dyDescent="0.35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N248" s="62"/>
      <c r="O248" s="62"/>
      <c r="P248" s="62"/>
      <c r="Q248" s="62"/>
      <c r="R248" s="62"/>
      <c r="S248" s="62"/>
      <c r="T248" s="62"/>
    </row>
    <row r="249" spans="1:20" x14ac:dyDescent="0.35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N249" s="62"/>
      <c r="O249" s="62"/>
      <c r="P249" s="62"/>
      <c r="Q249" s="62"/>
      <c r="R249" s="62"/>
      <c r="S249" s="62"/>
      <c r="T249" s="62"/>
    </row>
    <row r="250" spans="1:20" x14ac:dyDescent="0.35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N250" s="62"/>
      <c r="O250" s="62"/>
      <c r="P250" s="62"/>
      <c r="Q250" s="62"/>
      <c r="R250" s="62"/>
      <c r="S250" s="62"/>
      <c r="T250" s="62"/>
    </row>
    <row r="251" spans="1:20" x14ac:dyDescent="0.35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N251" s="62"/>
      <c r="O251" s="62"/>
      <c r="P251" s="62"/>
      <c r="Q251" s="62"/>
      <c r="R251" s="62"/>
      <c r="S251" s="62"/>
      <c r="T251" s="62"/>
    </row>
    <row r="252" spans="1:20" x14ac:dyDescent="0.35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N252" s="62"/>
      <c r="O252" s="62"/>
      <c r="P252" s="62"/>
      <c r="Q252" s="62"/>
      <c r="R252" s="62"/>
      <c r="S252" s="62"/>
      <c r="T252" s="62"/>
    </row>
    <row r="253" spans="1:20" x14ac:dyDescent="0.35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N253" s="62"/>
      <c r="O253" s="62"/>
      <c r="P253" s="62"/>
      <c r="Q253" s="62"/>
      <c r="R253" s="62"/>
      <c r="S253" s="62"/>
      <c r="T253" s="62"/>
    </row>
    <row r="254" spans="1:20" x14ac:dyDescent="0.35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N254" s="62"/>
      <c r="O254" s="62"/>
      <c r="P254" s="62"/>
      <c r="Q254" s="62"/>
      <c r="R254" s="62"/>
      <c r="S254" s="62"/>
      <c r="T254" s="62"/>
    </row>
    <row r="255" spans="1:20" x14ac:dyDescent="0.3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N255" s="62"/>
      <c r="O255" s="62"/>
      <c r="P255" s="62"/>
      <c r="Q255" s="62"/>
      <c r="R255" s="62"/>
      <c r="S255" s="62"/>
      <c r="T255" s="62"/>
    </row>
    <row r="256" spans="1:20" x14ac:dyDescent="0.35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N256" s="62"/>
      <c r="O256" s="62"/>
      <c r="P256" s="62"/>
      <c r="Q256" s="62"/>
      <c r="R256" s="62"/>
      <c r="S256" s="62"/>
      <c r="T256" s="62"/>
    </row>
    <row r="257" spans="1:20" x14ac:dyDescent="0.35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N257" s="62"/>
      <c r="O257" s="62"/>
      <c r="P257" s="62"/>
      <c r="Q257" s="62"/>
      <c r="R257" s="62"/>
      <c r="S257" s="62"/>
      <c r="T257" s="62"/>
    </row>
    <row r="258" spans="1:20" x14ac:dyDescent="0.35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N258" s="62"/>
      <c r="O258" s="62"/>
      <c r="P258" s="62"/>
      <c r="Q258" s="62"/>
      <c r="R258" s="62"/>
      <c r="S258" s="62"/>
      <c r="T258" s="62"/>
    </row>
    <row r="259" spans="1:20" x14ac:dyDescent="0.35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N259" s="62"/>
      <c r="O259" s="62"/>
      <c r="P259" s="62"/>
      <c r="Q259" s="62"/>
      <c r="R259" s="62"/>
      <c r="S259" s="62"/>
      <c r="T259" s="62"/>
    </row>
    <row r="260" spans="1:20" x14ac:dyDescent="0.35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N260" s="62"/>
      <c r="O260" s="62"/>
      <c r="P260" s="62"/>
      <c r="Q260" s="62"/>
      <c r="R260" s="62"/>
      <c r="S260" s="62"/>
      <c r="T260" s="62"/>
    </row>
    <row r="261" spans="1:20" x14ac:dyDescent="0.35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N261" s="62"/>
      <c r="O261" s="62"/>
      <c r="P261" s="62"/>
      <c r="Q261" s="62"/>
      <c r="R261" s="62"/>
      <c r="S261" s="62"/>
      <c r="T261" s="62"/>
    </row>
    <row r="262" spans="1:20" x14ac:dyDescent="0.35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N262" s="62"/>
      <c r="O262" s="62"/>
      <c r="P262" s="62"/>
      <c r="Q262" s="62"/>
      <c r="R262" s="62"/>
      <c r="S262" s="62"/>
      <c r="T262" s="62"/>
    </row>
    <row r="263" spans="1:20" x14ac:dyDescent="0.35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N263" s="62"/>
      <c r="O263" s="62"/>
      <c r="P263" s="62"/>
      <c r="Q263" s="62"/>
      <c r="R263" s="62"/>
      <c r="S263" s="62"/>
      <c r="T263" s="62"/>
    </row>
    <row r="264" spans="1:20" x14ac:dyDescent="0.35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N264" s="62"/>
      <c r="O264" s="62"/>
      <c r="P264" s="62"/>
      <c r="Q264" s="62"/>
      <c r="R264" s="62"/>
      <c r="S264" s="62"/>
      <c r="T264" s="62"/>
    </row>
    <row r="265" spans="1:20" x14ac:dyDescent="0.35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N265" s="62"/>
      <c r="O265" s="62"/>
      <c r="P265" s="62"/>
      <c r="Q265" s="62"/>
      <c r="R265" s="62"/>
      <c r="S265" s="62"/>
      <c r="T265" s="62"/>
    </row>
    <row r="266" spans="1:20" x14ac:dyDescent="0.35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N266" s="62"/>
      <c r="O266" s="62"/>
      <c r="P266" s="62"/>
      <c r="Q266" s="62"/>
      <c r="R266" s="62"/>
      <c r="S266" s="62"/>
      <c r="T266" s="62"/>
    </row>
    <row r="267" spans="1:20" x14ac:dyDescent="0.35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N267" s="62"/>
      <c r="O267" s="62"/>
      <c r="P267" s="62"/>
      <c r="Q267" s="62"/>
      <c r="R267" s="62"/>
      <c r="S267" s="62"/>
      <c r="T267" s="62"/>
    </row>
    <row r="268" spans="1:20" x14ac:dyDescent="0.35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N268" s="62"/>
      <c r="O268" s="62"/>
      <c r="P268" s="62"/>
      <c r="Q268" s="62"/>
      <c r="R268" s="62"/>
      <c r="S268" s="62"/>
      <c r="T268" s="62"/>
    </row>
    <row r="269" spans="1:20" x14ac:dyDescent="0.35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N269" s="62"/>
      <c r="O269" s="62"/>
      <c r="P269" s="62"/>
      <c r="Q269" s="62"/>
      <c r="R269" s="62"/>
      <c r="S269" s="62"/>
      <c r="T269" s="62"/>
    </row>
    <row r="270" spans="1:20" x14ac:dyDescent="0.35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N270" s="62"/>
      <c r="O270" s="62"/>
      <c r="P270" s="62"/>
      <c r="Q270" s="62"/>
      <c r="R270" s="62"/>
      <c r="S270" s="62"/>
      <c r="T270" s="62"/>
    </row>
    <row r="271" spans="1:20" x14ac:dyDescent="0.35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N271" s="62"/>
      <c r="O271" s="62"/>
      <c r="P271" s="62"/>
      <c r="Q271" s="62"/>
      <c r="R271" s="62"/>
      <c r="S271" s="62"/>
      <c r="T271" s="62"/>
    </row>
    <row r="272" spans="1:20" x14ac:dyDescent="0.35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N272" s="62"/>
      <c r="O272" s="62"/>
      <c r="P272" s="62"/>
      <c r="Q272" s="62"/>
      <c r="R272" s="62"/>
      <c r="S272" s="62"/>
      <c r="T272" s="62"/>
    </row>
    <row r="273" spans="1:20" x14ac:dyDescent="0.35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N273" s="62"/>
      <c r="O273" s="62"/>
      <c r="P273" s="62"/>
      <c r="Q273" s="62"/>
      <c r="R273" s="62"/>
      <c r="S273" s="62"/>
      <c r="T273" s="62"/>
    </row>
    <row r="274" spans="1:20" x14ac:dyDescent="0.35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N274" s="62"/>
      <c r="O274" s="62"/>
      <c r="P274" s="62"/>
      <c r="Q274" s="62"/>
      <c r="R274" s="62"/>
      <c r="S274" s="62"/>
      <c r="T274" s="62"/>
    </row>
    <row r="275" spans="1:20" x14ac:dyDescent="0.35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N275" s="62"/>
      <c r="O275" s="62"/>
      <c r="P275" s="62"/>
      <c r="Q275" s="62"/>
      <c r="R275" s="62"/>
      <c r="S275" s="62"/>
      <c r="T275" s="62"/>
    </row>
    <row r="276" spans="1:20" x14ac:dyDescent="0.35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N276" s="62"/>
      <c r="O276" s="62"/>
      <c r="P276" s="62"/>
      <c r="Q276" s="62"/>
      <c r="R276" s="62"/>
      <c r="S276" s="62"/>
      <c r="T276" s="62"/>
    </row>
    <row r="277" spans="1:20" x14ac:dyDescent="0.35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N277" s="62"/>
      <c r="O277" s="62"/>
      <c r="P277" s="62"/>
      <c r="Q277" s="62"/>
      <c r="R277" s="62"/>
      <c r="S277" s="62"/>
      <c r="T277" s="62"/>
    </row>
    <row r="278" spans="1:20" x14ac:dyDescent="0.35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N278" s="62"/>
      <c r="O278" s="62"/>
      <c r="P278" s="62"/>
      <c r="Q278" s="62"/>
      <c r="R278" s="62"/>
      <c r="S278" s="62"/>
      <c r="T278" s="62"/>
    </row>
    <row r="279" spans="1:20" x14ac:dyDescent="0.35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N279" s="62"/>
      <c r="O279" s="62"/>
      <c r="P279" s="62"/>
      <c r="Q279" s="62"/>
      <c r="R279" s="62"/>
      <c r="S279" s="62"/>
      <c r="T279" s="62"/>
    </row>
    <row r="280" spans="1:20" x14ac:dyDescent="0.35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N280" s="62"/>
      <c r="O280" s="62"/>
      <c r="P280" s="62"/>
      <c r="Q280" s="62"/>
      <c r="R280" s="62"/>
      <c r="S280" s="62"/>
      <c r="T280" s="62"/>
    </row>
    <row r="281" spans="1:20" x14ac:dyDescent="0.35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N281" s="62"/>
      <c r="O281" s="62"/>
      <c r="P281" s="62"/>
      <c r="Q281" s="62"/>
      <c r="R281" s="62"/>
      <c r="S281" s="62"/>
      <c r="T281" s="62"/>
    </row>
    <row r="282" spans="1:20" x14ac:dyDescent="0.3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N282" s="62"/>
      <c r="O282" s="62"/>
      <c r="P282" s="62"/>
      <c r="Q282" s="62"/>
      <c r="R282" s="62"/>
      <c r="S282" s="62"/>
      <c r="T282" s="62"/>
    </row>
    <row r="283" spans="1:20" x14ac:dyDescent="0.3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N283" s="62"/>
      <c r="O283" s="62"/>
      <c r="P283" s="62"/>
      <c r="Q283" s="62"/>
      <c r="R283" s="62"/>
      <c r="S283" s="62"/>
      <c r="T283" s="62"/>
    </row>
    <row r="284" spans="1:20" x14ac:dyDescent="0.3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N284" s="62"/>
      <c r="O284" s="62"/>
      <c r="P284" s="62"/>
      <c r="Q284" s="62"/>
      <c r="R284" s="62"/>
      <c r="S284" s="62"/>
      <c r="T284" s="62"/>
    </row>
    <row r="285" spans="1:20" x14ac:dyDescent="0.3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N285" s="62"/>
      <c r="O285" s="62"/>
      <c r="P285" s="62"/>
      <c r="Q285" s="62"/>
      <c r="R285" s="62"/>
      <c r="S285" s="62"/>
      <c r="T285" s="62"/>
    </row>
    <row r="286" spans="1:20" x14ac:dyDescent="0.3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N286" s="62"/>
      <c r="O286" s="62"/>
      <c r="P286" s="62"/>
      <c r="Q286" s="62"/>
      <c r="R286" s="62"/>
      <c r="S286" s="62"/>
      <c r="T286" s="62"/>
    </row>
    <row r="287" spans="1:20" x14ac:dyDescent="0.3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N287" s="62"/>
      <c r="O287" s="62"/>
      <c r="P287" s="62"/>
      <c r="Q287" s="62"/>
      <c r="R287" s="62"/>
      <c r="S287" s="62"/>
      <c r="T287" s="62"/>
    </row>
    <row r="288" spans="1:20" x14ac:dyDescent="0.3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N288" s="62"/>
      <c r="O288" s="62"/>
      <c r="P288" s="62"/>
      <c r="Q288" s="62"/>
      <c r="R288" s="62"/>
      <c r="S288" s="62"/>
      <c r="T288" s="62"/>
    </row>
    <row r="289" spans="1:20" x14ac:dyDescent="0.3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N289" s="62"/>
      <c r="O289" s="62"/>
      <c r="P289" s="62"/>
      <c r="Q289" s="62"/>
      <c r="R289" s="62"/>
      <c r="S289" s="62"/>
      <c r="T289" s="62"/>
    </row>
    <row r="290" spans="1:20" x14ac:dyDescent="0.3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N290" s="62"/>
      <c r="O290" s="62"/>
      <c r="P290" s="62"/>
      <c r="Q290" s="62"/>
      <c r="R290" s="62"/>
      <c r="S290" s="62"/>
      <c r="T290" s="62"/>
    </row>
    <row r="291" spans="1:20" x14ac:dyDescent="0.3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N291" s="62"/>
      <c r="O291" s="62"/>
      <c r="P291" s="62"/>
      <c r="Q291" s="62"/>
      <c r="R291" s="62"/>
      <c r="S291" s="62"/>
      <c r="T291" s="62"/>
    </row>
    <row r="292" spans="1:20" x14ac:dyDescent="0.3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N292" s="62"/>
      <c r="O292" s="62"/>
      <c r="P292" s="62"/>
      <c r="Q292" s="62"/>
      <c r="R292" s="62"/>
      <c r="S292" s="62"/>
      <c r="T292" s="62"/>
    </row>
    <row r="293" spans="1:20" x14ac:dyDescent="0.35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N293" s="62"/>
      <c r="O293" s="62"/>
      <c r="P293" s="62"/>
      <c r="Q293" s="62"/>
      <c r="R293" s="62"/>
      <c r="S293" s="62"/>
      <c r="T293" s="62"/>
    </row>
    <row r="294" spans="1:20" x14ac:dyDescent="0.35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N294" s="62"/>
      <c r="O294" s="62"/>
      <c r="P294" s="62"/>
      <c r="Q294" s="62"/>
      <c r="R294" s="62"/>
      <c r="S294" s="62"/>
      <c r="T294" s="62"/>
    </row>
    <row r="295" spans="1:20" x14ac:dyDescent="0.35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N295" s="62"/>
      <c r="O295" s="62"/>
      <c r="P295" s="62"/>
      <c r="Q295" s="62"/>
      <c r="R295" s="62"/>
      <c r="S295" s="62"/>
      <c r="T295" s="62"/>
    </row>
    <row r="296" spans="1:20" x14ac:dyDescent="0.35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N296" s="62"/>
      <c r="O296" s="62"/>
      <c r="P296" s="62"/>
      <c r="Q296" s="62"/>
      <c r="R296" s="62"/>
      <c r="S296" s="62"/>
      <c r="T296" s="62"/>
    </row>
    <row r="297" spans="1:20" x14ac:dyDescent="0.35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N297" s="62"/>
      <c r="O297" s="62"/>
      <c r="P297" s="62"/>
      <c r="Q297" s="62"/>
      <c r="R297" s="62"/>
      <c r="S297" s="62"/>
      <c r="T297" s="62"/>
    </row>
    <row r="298" spans="1:20" x14ac:dyDescent="0.35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N298" s="62"/>
      <c r="O298" s="62"/>
      <c r="P298" s="62"/>
      <c r="Q298" s="62"/>
      <c r="R298" s="62"/>
      <c r="S298" s="62"/>
      <c r="T298" s="62"/>
    </row>
    <row r="299" spans="1:20" x14ac:dyDescent="0.35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N299" s="62"/>
      <c r="O299" s="62"/>
      <c r="P299" s="62"/>
      <c r="Q299" s="62"/>
      <c r="R299" s="62"/>
      <c r="S299" s="62"/>
      <c r="T299" s="62"/>
    </row>
    <row r="300" spans="1:20" x14ac:dyDescent="0.35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N300" s="62"/>
      <c r="O300" s="62"/>
      <c r="P300" s="62"/>
      <c r="Q300" s="62"/>
      <c r="R300" s="62"/>
      <c r="S300" s="62"/>
      <c r="T300" s="62"/>
    </row>
    <row r="301" spans="1:20" x14ac:dyDescent="0.35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N301" s="62"/>
      <c r="O301" s="62"/>
      <c r="P301" s="62"/>
      <c r="Q301" s="62"/>
      <c r="R301" s="62"/>
      <c r="S301" s="62"/>
      <c r="T301" s="62"/>
    </row>
    <row r="302" spans="1:20" x14ac:dyDescent="0.35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N302" s="62"/>
      <c r="O302" s="62"/>
      <c r="P302" s="62"/>
      <c r="Q302" s="62"/>
      <c r="R302" s="62"/>
      <c r="S302" s="62"/>
      <c r="T302" s="62"/>
    </row>
    <row r="303" spans="1:20" x14ac:dyDescent="0.35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N303" s="62"/>
      <c r="O303" s="62"/>
      <c r="P303" s="62"/>
      <c r="Q303" s="62"/>
      <c r="R303" s="62"/>
      <c r="S303" s="62"/>
      <c r="T303" s="62"/>
    </row>
    <row r="304" spans="1:20" x14ac:dyDescent="0.35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N304" s="62"/>
      <c r="O304" s="62"/>
      <c r="P304" s="62"/>
      <c r="Q304" s="62"/>
      <c r="R304" s="62"/>
      <c r="S304" s="62"/>
      <c r="T304" s="62"/>
    </row>
    <row r="305" spans="1:20" x14ac:dyDescent="0.35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N305" s="62"/>
      <c r="O305" s="62"/>
      <c r="P305" s="62"/>
      <c r="Q305" s="62"/>
      <c r="R305" s="62"/>
      <c r="S305" s="62"/>
      <c r="T305" s="62"/>
    </row>
    <row r="306" spans="1:20" x14ac:dyDescent="0.35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N306" s="62"/>
      <c r="O306" s="62"/>
      <c r="P306" s="62"/>
      <c r="Q306" s="62"/>
      <c r="R306" s="62"/>
      <c r="S306" s="62"/>
      <c r="T306" s="62"/>
    </row>
    <row r="307" spans="1:20" x14ac:dyDescent="0.35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N307" s="62"/>
      <c r="O307" s="62"/>
      <c r="P307" s="62"/>
      <c r="Q307" s="62"/>
      <c r="R307" s="62"/>
      <c r="S307" s="62"/>
      <c r="T307" s="62"/>
    </row>
    <row r="308" spans="1:20" x14ac:dyDescent="0.35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N308" s="62"/>
      <c r="O308" s="62"/>
      <c r="P308" s="62"/>
      <c r="Q308" s="62"/>
      <c r="R308" s="62"/>
      <c r="S308" s="62"/>
      <c r="T308" s="62"/>
    </row>
    <row r="309" spans="1:20" x14ac:dyDescent="0.35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N309" s="62"/>
      <c r="O309" s="62"/>
      <c r="P309" s="62"/>
      <c r="Q309" s="62"/>
      <c r="R309" s="62"/>
      <c r="S309" s="62"/>
      <c r="T309" s="62"/>
    </row>
    <row r="310" spans="1:20" x14ac:dyDescent="0.35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N310" s="62"/>
      <c r="O310" s="62"/>
      <c r="P310" s="62"/>
      <c r="Q310" s="62"/>
      <c r="R310" s="62"/>
      <c r="S310" s="62"/>
      <c r="T310" s="62"/>
    </row>
    <row r="311" spans="1:20" x14ac:dyDescent="0.35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N311" s="62"/>
      <c r="O311" s="62"/>
      <c r="P311" s="62"/>
      <c r="Q311" s="62"/>
      <c r="R311" s="62"/>
      <c r="S311" s="62"/>
      <c r="T311" s="62"/>
    </row>
    <row r="312" spans="1:20" x14ac:dyDescent="0.35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N312" s="62"/>
      <c r="O312" s="62"/>
      <c r="P312" s="62"/>
      <c r="Q312" s="62"/>
      <c r="R312" s="62"/>
      <c r="S312" s="62"/>
      <c r="T312" s="62"/>
    </row>
    <row r="313" spans="1:20" x14ac:dyDescent="0.35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N313" s="62"/>
      <c r="O313" s="62"/>
      <c r="P313" s="62"/>
      <c r="Q313" s="62"/>
      <c r="R313" s="62"/>
      <c r="S313" s="62"/>
      <c r="T313" s="62"/>
    </row>
    <row r="314" spans="1:20" x14ac:dyDescent="0.35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N314" s="62"/>
      <c r="O314" s="62"/>
      <c r="P314" s="62"/>
      <c r="Q314" s="62"/>
      <c r="R314" s="62"/>
      <c r="S314" s="62"/>
      <c r="T314" s="62"/>
    </row>
    <row r="315" spans="1:20" x14ac:dyDescent="0.35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N315" s="62"/>
      <c r="O315" s="62"/>
      <c r="P315" s="62"/>
      <c r="Q315" s="62"/>
      <c r="R315" s="62"/>
      <c r="S315" s="62"/>
      <c r="T315" s="62"/>
    </row>
    <row r="316" spans="1:20" x14ac:dyDescent="0.35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N316" s="62"/>
      <c r="O316" s="62"/>
      <c r="P316" s="62"/>
      <c r="Q316" s="62"/>
      <c r="R316" s="62"/>
      <c r="S316" s="62"/>
      <c r="T316" s="62"/>
    </row>
    <row r="317" spans="1:20" x14ac:dyDescent="0.35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N317" s="62"/>
      <c r="O317" s="62"/>
      <c r="P317" s="62"/>
      <c r="Q317" s="62"/>
      <c r="R317" s="62"/>
      <c r="S317" s="62"/>
      <c r="T317" s="62"/>
    </row>
    <row r="318" spans="1:20" x14ac:dyDescent="0.35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N318" s="62"/>
      <c r="O318" s="62"/>
      <c r="P318" s="62"/>
      <c r="Q318" s="62"/>
      <c r="R318" s="62"/>
      <c r="S318" s="62"/>
      <c r="T318" s="62"/>
    </row>
    <row r="319" spans="1:20" x14ac:dyDescent="0.35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N319" s="62"/>
      <c r="O319" s="62"/>
      <c r="P319" s="62"/>
      <c r="Q319" s="62"/>
      <c r="R319" s="62"/>
      <c r="S319" s="62"/>
      <c r="T319" s="62"/>
    </row>
    <row r="320" spans="1:20" x14ac:dyDescent="0.35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N320" s="62"/>
      <c r="O320" s="62"/>
      <c r="P320" s="62"/>
      <c r="Q320" s="62"/>
      <c r="R320" s="62"/>
      <c r="S320" s="62"/>
      <c r="T320" s="62"/>
    </row>
    <row r="321" spans="1:20" x14ac:dyDescent="0.35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N321" s="62"/>
      <c r="O321" s="62"/>
      <c r="P321" s="62"/>
      <c r="Q321" s="62"/>
      <c r="R321" s="62"/>
      <c r="S321" s="62"/>
      <c r="T321" s="62"/>
    </row>
    <row r="322" spans="1:20" x14ac:dyDescent="0.35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N322" s="62"/>
      <c r="O322" s="62"/>
      <c r="P322" s="62"/>
      <c r="Q322" s="62"/>
      <c r="R322" s="62"/>
      <c r="S322" s="62"/>
      <c r="T322" s="62"/>
    </row>
    <row r="323" spans="1:20" x14ac:dyDescent="0.35">
      <c r="A323" s="62"/>
      <c r="H323" s="62"/>
      <c r="I323" s="62"/>
      <c r="J323" s="62"/>
      <c r="K323" s="62"/>
      <c r="N323" s="62"/>
      <c r="S323" s="62"/>
      <c r="T323" s="62"/>
    </row>
  </sheetData>
  <mergeCells count="84">
    <mergeCell ref="H56:K56"/>
    <mergeCell ref="B160:C160"/>
    <mergeCell ref="D160:E160"/>
    <mergeCell ref="F160:G160"/>
    <mergeCell ref="H160:K160"/>
    <mergeCell ref="B107:C107"/>
    <mergeCell ref="D107:E107"/>
    <mergeCell ref="F107:G107"/>
    <mergeCell ref="H107:K107"/>
    <mergeCell ref="B157:G157"/>
    <mergeCell ref="B159:C159"/>
    <mergeCell ref="D159:E159"/>
    <mergeCell ref="F159:G159"/>
    <mergeCell ref="H159:K159"/>
    <mergeCell ref="B106:C106"/>
    <mergeCell ref="D106:E106"/>
    <mergeCell ref="H161:I161"/>
    <mergeCell ref="J161:K161"/>
    <mergeCell ref="H108:I108"/>
    <mergeCell ref="J108:K108"/>
    <mergeCell ref="H58:I58"/>
    <mergeCell ref="J58:K58"/>
    <mergeCell ref="H106:K106"/>
    <mergeCell ref="F106:G106"/>
    <mergeCell ref="B54:G54"/>
    <mergeCell ref="B57:C57"/>
    <mergeCell ref="D57:E57"/>
    <mergeCell ref="F57:G57"/>
    <mergeCell ref="D56:E56"/>
    <mergeCell ref="F56:G56"/>
    <mergeCell ref="B56:C56"/>
    <mergeCell ref="O1:R1"/>
    <mergeCell ref="O3:P3"/>
    <mergeCell ref="Q3:R3"/>
    <mergeCell ref="B1:G1"/>
    <mergeCell ref="B104:G104"/>
    <mergeCell ref="B3:C3"/>
    <mergeCell ref="D3:E3"/>
    <mergeCell ref="F3:G3"/>
    <mergeCell ref="B4:C4"/>
    <mergeCell ref="D4:E4"/>
    <mergeCell ref="F4:G4"/>
    <mergeCell ref="H3:K3"/>
    <mergeCell ref="H5:I5"/>
    <mergeCell ref="J5:K5"/>
    <mergeCell ref="H57:K57"/>
    <mergeCell ref="H4:K4"/>
    <mergeCell ref="O54:R54"/>
    <mergeCell ref="O56:P56"/>
    <mergeCell ref="Q56:R56"/>
    <mergeCell ref="S56:T56"/>
    <mergeCell ref="O4:P4"/>
    <mergeCell ref="Q4:R4"/>
    <mergeCell ref="O5:P5"/>
    <mergeCell ref="Q5:R5"/>
    <mergeCell ref="O57:P57"/>
    <mergeCell ref="Q57:R57"/>
    <mergeCell ref="S57:T57"/>
    <mergeCell ref="O58:P58"/>
    <mergeCell ref="Q58:R58"/>
    <mergeCell ref="S58:T58"/>
    <mergeCell ref="O161:P161"/>
    <mergeCell ref="Q161:R161"/>
    <mergeCell ref="S161:T161"/>
    <mergeCell ref="O157:R157"/>
    <mergeCell ref="O159:P159"/>
    <mergeCell ref="Q159:R159"/>
    <mergeCell ref="S159:T159"/>
    <mergeCell ref="S3:T3"/>
    <mergeCell ref="S4:T4"/>
    <mergeCell ref="S5:T5"/>
    <mergeCell ref="O160:P160"/>
    <mergeCell ref="Q160:R160"/>
    <mergeCell ref="S160:T160"/>
    <mergeCell ref="O107:P107"/>
    <mergeCell ref="Q107:R107"/>
    <mergeCell ref="S107:T107"/>
    <mergeCell ref="O108:P108"/>
    <mergeCell ref="Q108:R108"/>
    <mergeCell ref="S108:T108"/>
    <mergeCell ref="O104:R104"/>
    <mergeCell ref="O106:P106"/>
    <mergeCell ref="Q106:R106"/>
    <mergeCell ref="S106:T106"/>
  </mergeCells>
  <phoneticPr fontId="2" type="noConversion"/>
  <printOptions horizontalCentered="1"/>
  <pageMargins left="0.1" right="0.1" top="0.25" bottom="0" header="0" footer="0"/>
  <pageSetup scale="47" orientation="portrait" r:id="rId1"/>
  <headerFooter alignWithMargins="0"/>
  <rowBreaks count="3" manualBreakCount="3">
    <brk id="53" max="16383" man="1"/>
    <brk id="103" max="16383" man="1"/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detail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trade</cp:lastModifiedBy>
  <cp:lastPrinted>2022-05-31T06:16:18Z</cp:lastPrinted>
  <dcterms:created xsi:type="dcterms:W3CDTF">2006-10-13T05:00:31Z</dcterms:created>
  <dcterms:modified xsi:type="dcterms:W3CDTF">2025-12-15T08:14:27Z</dcterms:modified>
</cp:coreProperties>
</file>