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HMER\Desktop\New folder\Services_Mar,2026\"/>
    </mc:Choice>
  </mc:AlternateContent>
  <xr:revisionPtr revIDLastSave="0" documentId="13_ncr:1_{26C8B5BC-98FF-4DAC-974A-0F4875F81DFC}" xr6:coauthVersionLast="38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" sheetId="3" r:id="rId1"/>
    <sheet name="detail" sheetId="2" r:id="rId2"/>
  </sheets>
  <definedNames>
    <definedName name="_xlnm.Print_Area" localSheetId="0">summary!$A$1:$H$85</definedName>
  </definedNames>
  <calcPr calcId="179021"/>
</workbook>
</file>

<file path=xl/calcChain.xml><?xml version="1.0" encoding="utf-8"?>
<calcChain xmlns="http://schemas.openxmlformats.org/spreadsheetml/2006/main">
  <c r="G201" i="2" l="1"/>
  <c r="F201" i="2"/>
  <c r="E201" i="2"/>
  <c r="D201" i="2"/>
  <c r="C201" i="2"/>
  <c r="B201" i="2"/>
  <c r="G197" i="2"/>
  <c r="F197" i="2"/>
  <c r="E197" i="2"/>
  <c r="D197" i="2"/>
  <c r="C197" i="2"/>
  <c r="C196" i="2" s="1"/>
  <c r="B197" i="2"/>
  <c r="B196" i="2" s="1"/>
  <c r="G196" i="2"/>
  <c r="F196" i="2"/>
  <c r="E196" i="2"/>
  <c r="D196" i="2"/>
  <c r="G184" i="2"/>
  <c r="F184" i="2"/>
  <c r="E184" i="2"/>
  <c r="D184" i="2"/>
  <c r="D183" i="2" s="1"/>
  <c r="D181" i="2" s="1"/>
  <c r="C184" i="2"/>
  <c r="C183" i="2" s="1"/>
  <c r="C181" i="2" s="1"/>
  <c r="B184" i="2"/>
  <c r="B183" i="2" s="1"/>
  <c r="B181" i="2" s="1"/>
  <c r="G183" i="2"/>
  <c r="G181" i="2" s="1"/>
  <c r="F183" i="2"/>
  <c r="F181" i="2" s="1"/>
  <c r="E183" i="2"/>
  <c r="E181" i="2"/>
  <c r="G178" i="2"/>
  <c r="F178" i="2"/>
  <c r="F167" i="2" s="1"/>
  <c r="E178" i="2"/>
  <c r="D178" i="2"/>
  <c r="C178" i="2"/>
  <c r="B178" i="2"/>
  <c r="G171" i="2"/>
  <c r="G167" i="2" s="1"/>
  <c r="F171" i="2"/>
  <c r="E171" i="2"/>
  <c r="D171" i="2"/>
  <c r="C171" i="2"/>
  <c r="B171" i="2"/>
  <c r="G168" i="2"/>
  <c r="F168" i="2"/>
  <c r="E168" i="2"/>
  <c r="D168" i="2"/>
  <c r="C168" i="2"/>
  <c r="B168" i="2"/>
  <c r="E167" i="2"/>
  <c r="G163" i="2"/>
  <c r="F163" i="2"/>
  <c r="E163" i="2"/>
  <c r="D163" i="2"/>
  <c r="C163" i="2"/>
  <c r="B163" i="2"/>
  <c r="G149" i="2"/>
  <c r="F149" i="2"/>
  <c r="E149" i="2"/>
  <c r="D149" i="2"/>
  <c r="C149" i="2"/>
  <c r="C148" i="2" s="1"/>
  <c r="B149" i="2"/>
  <c r="B148" i="2" s="1"/>
  <c r="G148" i="2"/>
  <c r="F148" i="2"/>
  <c r="E148" i="2"/>
  <c r="D148" i="2"/>
  <c r="G145" i="2"/>
  <c r="F145" i="2"/>
  <c r="E145" i="2"/>
  <c r="D145" i="2"/>
  <c r="C145" i="2"/>
  <c r="B145" i="2"/>
  <c r="G142" i="2"/>
  <c r="F142" i="2"/>
  <c r="E142" i="2"/>
  <c r="E139" i="2" s="1"/>
  <c r="E135" i="2" s="1"/>
  <c r="D142" i="2"/>
  <c r="C142" i="2"/>
  <c r="C139" i="2" s="1"/>
  <c r="B142" i="2"/>
  <c r="B139" i="2" s="1"/>
  <c r="G139" i="2"/>
  <c r="G135" i="2" s="1"/>
  <c r="F139" i="2"/>
  <c r="F135" i="2" s="1"/>
  <c r="D139" i="2"/>
  <c r="G136" i="2"/>
  <c r="F136" i="2"/>
  <c r="E136" i="2"/>
  <c r="D136" i="2"/>
  <c r="C136" i="2"/>
  <c r="B136" i="2"/>
  <c r="D135" i="2"/>
  <c r="G128" i="2"/>
  <c r="F128" i="2"/>
  <c r="E128" i="2"/>
  <c r="D128" i="2"/>
  <c r="C128" i="2"/>
  <c r="B128" i="2"/>
  <c r="G124" i="2"/>
  <c r="F124" i="2"/>
  <c r="F115" i="2" s="1"/>
  <c r="E124" i="2"/>
  <c r="D124" i="2"/>
  <c r="C124" i="2"/>
  <c r="B124" i="2"/>
  <c r="G120" i="2"/>
  <c r="F120" i="2"/>
  <c r="E120" i="2"/>
  <c r="D120" i="2"/>
  <c r="C120" i="2"/>
  <c r="B120" i="2"/>
  <c r="G116" i="2"/>
  <c r="F116" i="2"/>
  <c r="E116" i="2"/>
  <c r="E115" i="2" s="1"/>
  <c r="D116" i="2"/>
  <c r="C116" i="2"/>
  <c r="B116" i="2"/>
  <c r="G111" i="2"/>
  <c r="F111" i="2"/>
  <c r="E111" i="2"/>
  <c r="D111" i="2"/>
  <c r="C111" i="2"/>
  <c r="B111" i="2"/>
  <c r="R201" i="2"/>
  <c r="Q201" i="2"/>
  <c r="P201" i="2"/>
  <c r="O201" i="2"/>
  <c r="R197" i="2"/>
  <c r="R196" i="2" s="1"/>
  <c r="Q197" i="2"/>
  <c r="Q196" i="2" s="1"/>
  <c r="P197" i="2"/>
  <c r="P196" i="2" s="1"/>
  <c r="O197" i="2"/>
  <c r="O196" i="2" s="1"/>
  <c r="R184" i="2"/>
  <c r="R183" i="2" s="1"/>
  <c r="R181" i="2" s="1"/>
  <c r="Q184" i="2"/>
  <c r="Q183" i="2" s="1"/>
  <c r="Q181" i="2" s="1"/>
  <c r="P184" i="2"/>
  <c r="P183" i="2" s="1"/>
  <c r="P181" i="2" s="1"/>
  <c r="O184" i="2"/>
  <c r="O183" i="2" s="1"/>
  <c r="O181" i="2" s="1"/>
  <c r="R178" i="2"/>
  <c r="Q178" i="2"/>
  <c r="P178" i="2"/>
  <c r="O178" i="2"/>
  <c r="R171" i="2"/>
  <c r="Q171" i="2"/>
  <c r="P171" i="2"/>
  <c r="O171" i="2"/>
  <c r="R168" i="2"/>
  <c r="Q168" i="2"/>
  <c r="P168" i="2"/>
  <c r="O168" i="2"/>
  <c r="R163" i="2"/>
  <c r="Q163" i="2"/>
  <c r="P163" i="2"/>
  <c r="O163" i="2"/>
  <c r="R149" i="2"/>
  <c r="R148" i="2" s="1"/>
  <c r="Q149" i="2"/>
  <c r="Q148" i="2" s="1"/>
  <c r="P149" i="2"/>
  <c r="P148" i="2" s="1"/>
  <c r="O149" i="2"/>
  <c r="O148" i="2" s="1"/>
  <c r="R145" i="2"/>
  <c r="Q145" i="2"/>
  <c r="P145" i="2"/>
  <c r="O145" i="2"/>
  <c r="R142" i="2"/>
  <c r="R139" i="2" s="1"/>
  <c r="Q142" i="2"/>
  <c r="Q139" i="2" s="1"/>
  <c r="P142" i="2"/>
  <c r="P139" i="2" s="1"/>
  <c r="O142" i="2"/>
  <c r="O139" i="2" s="1"/>
  <c r="O135" i="2" s="1"/>
  <c r="R136" i="2"/>
  <c r="Q136" i="2"/>
  <c r="P136" i="2"/>
  <c r="O136" i="2"/>
  <c r="R128" i="2"/>
  <c r="Q128" i="2"/>
  <c r="P128" i="2"/>
  <c r="O128" i="2"/>
  <c r="R124" i="2"/>
  <c r="Q124" i="2"/>
  <c r="P124" i="2"/>
  <c r="O124" i="2"/>
  <c r="R120" i="2"/>
  <c r="Q120" i="2"/>
  <c r="P120" i="2"/>
  <c r="O120" i="2"/>
  <c r="R116" i="2"/>
  <c r="Q116" i="2"/>
  <c r="P116" i="2"/>
  <c r="O116" i="2"/>
  <c r="R111" i="2"/>
  <c r="Q111" i="2"/>
  <c r="P111" i="2"/>
  <c r="O111" i="2"/>
  <c r="S153" i="2"/>
  <c r="S152" i="2"/>
  <c r="S144" i="2"/>
  <c r="S140" i="2"/>
  <c r="S137" i="2"/>
  <c r="S132" i="2"/>
  <c r="S129" i="2"/>
  <c r="S125" i="2"/>
  <c r="S121" i="2"/>
  <c r="S113" i="2"/>
  <c r="R98" i="2"/>
  <c r="Q98" i="2"/>
  <c r="P98" i="2"/>
  <c r="O98" i="2"/>
  <c r="R94" i="2"/>
  <c r="R93" i="2" s="1"/>
  <c r="Q94" i="2"/>
  <c r="Q93" i="2" s="1"/>
  <c r="P94" i="2"/>
  <c r="O94" i="2"/>
  <c r="O93" i="2" s="1"/>
  <c r="P93" i="2"/>
  <c r="R81" i="2"/>
  <c r="R80" i="2" s="1"/>
  <c r="R78" i="2" s="1"/>
  <c r="Q81" i="2"/>
  <c r="Q80" i="2" s="1"/>
  <c r="Q78" i="2" s="1"/>
  <c r="P81" i="2"/>
  <c r="P80" i="2" s="1"/>
  <c r="P78" i="2" s="1"/>
  <c r="O81" i="2"/>
  <c r="O80" i="2" s="1"/>
  <c r="O78" i="2" s="1"/>
  <c r="R75" i="2"/>
  <c r="Q75" i="2"/>
  <c r="P75" i="2"/>
  <c r="O75" i="2"/>
  <c r="R68" i="2"/>
  <c r="Q68" i="2"/>
  <c r="P68" i="2"/>
  <c r="O68" i="2"/>
  <c r="R65" i="2"/>
  <c r="Q65" i="2"/>
  <c r="P65" i="2"/>
  <c r="O65" i="2"/>
  <c r="R60" i="2"/>
  <c r="Q60" i="2"/>
  <c r="P60" i="2"/>
  <c r="O60" i="2"/>
  <c r="R46" i="2"/>
  <c r="R45" i="2" s="1"/>
  <c r="Q46" i="2"/>
  <c r="Q45" i="2" s="1"/>
  <c r="P46" i="2"/>
  <c r="P45" i="2" s="1"/>
  <c r="O46" i="2"/>
  <c r="O45" i="2" s="1"/>
  <c r="R42" i="2"/>
  <c r="Q42" i="2"/>
  <c r="P42" i="2"/>
  <c r="O42" i="2"/>
  <c r="R39" i="2"/>
  <c r="R36" i="2" s="1"/>
  <c r="Q39" i="2"/>
  <c r="Q36" i="2" s="1"/>
  <c r="P39" i="2"/>
  <c r="P36" i="2" s="1"/>
  <c r="O39" i="2"/>
  <c r="O36" i="2" s="1"/>
  <c r="R33" i="2"/>
  <c r="Q33" i="2"/>
  <c r="P33" i="2"/>
  <c r="O33" i="2"/>
  <c r="R25" i="2"/>
  <c r="Q25" i="2"/>
  <c r="P25" i="2"/>
  <c r="O25" i="2"/>
  <c r="R21" i="2"/>
  <c r="Q21" i="2"/>
  <c r="P21" i="2"/>
  <c r="O21" i="2"/>
  <c r="R17" i="2"/>
  <c r="Q17" i="2"/>
  <c r="P17" i="2"/>
  <c r="O17" i="2"/>
  <c r="O12" i="2" s="1"/>
  <c r="R13" i="2"/>
  <c r="Q13" i="2"/>
  <c r="P13" i="2"/>
  <c r="O13" i="2"/>
  <c r="R8" i="2"/>
  <c r="Q8" i="2"/>
  <c r="P8" i="2"/>
  <c r="O8" i="2"/>
  <c r="G98" i="2"/>
  <c r="F98" i="2"/>
  <c r="E98" i="2"/>
  <c r="D98" i="2"/>
  <c r="C98" i="2"/>
  <c r="B98" i="2"/>
  <c r="G94" i="2"/>
  <c r="G93" i="2" s="1"/>
  <c r="F94" i="2"/>
  <c r="F93" i="2" s="1"/>
  <c r="E94" i="2"/>
  <c r="E93" i="2" s="1"/>
  <c r="D94" i="2"/>
  <c r="D93" i="2" s="1"/>
  <c r="C94" i="2"/>
  <c r="C93" i="2" s="1"/>
  <c r="B94" i="2"/>
  <c r="B93" i="2" s="1"/>
  <c r="G81" i="2"/>
  <c r="G80" i="2" s="1"/>
  <c r="G78" i="2" s="1"/>
  <c r="F81" i="2"/>
  <c r="F80" i="2" s="1"/>
  <c r="F78" i="2" s="1"/>
  <c r="E81" i="2"/>
  <c r="E80" i="2" s="1"/>
  <c r="E78" i="2" s="1"/>
  <c r="D81" i="2"/>
  <c r="D80" i="2" s="1"/>
  <c r="D78" i="2" s="1"/>
  <c r="C81" i="2"/>
  <c r="C80" i="2" s="1"/>
  <c r="C78" i="2" s="1"/>
  <c r="B81" i="2"/>
  <c r="B80" i="2" s="1"/>
  <c r="B78" i="2" s="1"/>
  <c r="G75" i="2"/>
  <c r="F75" i="2"/>
  <c r="E75" i="2"/>
  <c r="D75" i="2"/>
  <c r="C75" i="2"/>
  <c r="B75" i="2"/>
  <c r="G68" i="2"/>
  <c r="F68" i="2"/>
  <c r="E68" i="2"/>
  <c r="D68" i="2"/>
  <c r="C68" i="2"/>
  <c r="B68" i="2"/>
  <c r="G65" i="2"/>
  <c r="F65" i="2"/>
  <c r="E65" i="2"/>
  <c r="D65" i="2"/>
  <c r="C65" i="2"/>
  <c r="B65" i="2"/>
  <c r="G60" i="2"/>
  <c r="F60" i="2"/>
  <c r="E60" i="2"/>
  <c r="D60" i="2"/>
  <c r="C60" i="2"/>
  <c r="B60" i="2"/>
  <c r="G46" i="2"/>
  <c r="G45" i="2" s="1"/>
  <c r="F46" i="2"/>
  <c r="F45" i="2" s="1"/>
  <c r="E46" i="2"/>
  <c r="E45" i="2" s="1"/>
  <c r="D46" i="2"/>
  <c r="D45" i="2" s="1"/>
  <c r="C46" i="2"/>
  <c r="C45" i="2" s="1"/>
  <c r="B46" i="2"/>
  <c r="B45" i="2" s="1"/>
  <c r="G42" i="2"/>
  <c r="F42" i="2"/>
  <c r="E42" i="2"/>
  <c r="D42" i="2"/>
  <c r="C42" i="2"/>
  <c r="B42" i="2"/>
  <c r="G39" i="2"/>
  <c r="G36" i="2" s="1"/>
  <c r="F39" i="2"/>
  <c r="F36" i="2" s="1"/>
  <c r="E39" i="2"/>
  <c r="E36" i="2" s="1"/>
  <c r="D39" i="2"/>
  <c r="D36" i="2" s="1"/>
  <c r="C39" i="2"/>
  <c r="B39" i="2"/>
  <c r="B36" i="2" s="1"/>
  <c r="C36" i="2"/>
  <c r="G33" i="2"/>
  <c r="F33" i="2"/>
  <c r="E33" i="2"/>
  <c r="D33" i="2"/>
  <c r="C33" i="2"/>
  <c r="B33" i="2"/>
  <c r="G25" i="2"/>
  <c r="F25" i="2"/>
  <c r="E25" i="2"/>
  <c r="D25" i="2"/>
  <c r="C25" i="2"/>
  <c r="B25" i="2"/>
  <c r="G21" i="2"/>
  <c r="F21" i="2"/>
  <c r="E21" i="2"/>
  <c r="D21" i="2"/>
  <c r="C21" i="2"/>
  <c r="B21" i="2"/>
  <c r="G17" i="2"/>
  <c r="F17" i="2"/>
  <c r="E17" i="2"/>
  <c r="D17" i="2"/>
  <c r="C17" i="2"/>
  <c r="B17" i="2"/>
  <c r="H17" i="2" s="1"/>
  <c r="G13" i="2"/>
  <c r="F13" i="2"/>
  <c r="E13" i="2"/>
  <c r="D13" i="2"/>
  <c r="C13" i="2"/>
  <c r="B13" i="2"/>
  <c r="G8" i="2"/>
  <c r="F8" i="2"/>
  <c r="E8" i="2"/>
  <c r="D8" i="2"/>
  <c r="C8" i="2"/>
  <c r="B8" i="2"/>
  <c r="S155" i="2"/>
  <c r="S151" i="2"/>
  <c r="S143" i="2"/>
  <c r="S134" i="2"/>
  <c r="S133" i="2"/>
  <c r="S130" i="2"/>
  <c r="S126" i="2"/>
  <c r="S123" i="2"/>
  <c r="S117" i="2"/>
  <c r="S112" i="2"/>
  <c r="H10" i="2"/>
  <c r="S131" i="2"/>
  <c r="S141" i="2"/>
  <c r="S118" i="2"/>
  <c r="S114" i="2"/>
  <c r="S119" i="2"/>
  <c r="S122" i="2"/>
  <c r="S127" i="2"/>
  <c r="S138" i="2"/>
  <c r="S146" i="2"/>
  <c r="S147" i="2"/>
  <c r="S150" i="2"/>
  <c r="S154" i="2"/>
  <c r="H9" i="2"/>
  <c r="J11" i="2"/>
  <c r="I11" i="2"/>
  <c r="H11" i="2"/>
  <c r="B167" i="2" l="1"/>
  <c r="C167" i="2"/>
  <c r="D167" i="2"/>
  <c r="E110" i="2"/>
  <c r="B135" i="2"/>
  <c r="C135" i="2"/>
  <c r="F110" i="2"/>
  <c r="G115" i="2"/>
  <c r="G110" i="2" s="1"/>
  <c r="B115" i="2"/>
  <c r="B110" i="2" s="1"/>
  <c r="C115" i="2"/>
  <c r="C110" i="2" s="1"/>
  <c r="D115" i="2"/>
  <c r="D110" i="2" s="1"/>
  <c r="S120" i="2"/>
  <c r="O115" i="2"/>
  <c r="S124" i="2"/>
  <c r="C32" i="2"/>
  <c r="O32" i="2"/>
  <c r="D32" i="2"/>
  <c r="C64" i="2"/>
  <c r="D64" i="2"/>
  <c r="P64" i="2"/>
  <c r="S136" i="2"/>
  <c r="S145" i="2"/>
  <c r="R167" i="2"/>
  <c r="O64" i="2"/>
  <c r="S128" i="2"/>
  <c r="P135" i="2"/>
  <c r="D12" i="2"/>
  <c r="D7" i="2" s="1"/>
  <c r="R12" i="2"/>
  <c r="R64" i="2"/>
  <c r="O167" i="2"/>
  <c r="P115" i="2"/>
  <c r="P167" i="2"/>
  <c r="Q167" i="2"/>
  <c r="R135" i="2"/>
  <c r="Q135" i="2"/>
  <c r="S135" i="2" s="1"/>
  <c r="R115" i="2"/>
  <c r="Q115" i="2"/>
  <c r="Q64" i="2"/>
  <c r="P32" i="2"/>
  <c r="Q32" i="2"/>
  <c r="R32" i="2"/>
  <c r="Q12" i="2"/>
  <c r="P12" i="2"/>
  <c r="F64" i="2"/>
  <c r="G64" i="2"/>
  <c r="E64" i="2"/>
  <c r="B64" i="2"/>
  <c r="F32" i="2"/>
  <c r="G32" i="2"/>
  <c r="E32" i="2"/>
  <c r="B32" i="2"/>
  <c r="F12" i="2"/>
  <c r="G12" i="2"/>
  <c r="E12" i="2"/>
  <c r="B12" i="2"/>
  <c r="C12" i="2"/>
  <c r="S139" i="2"/>
  <c r="S142" i="2"/>
  <c r="H13" i="2"/>
  <c r="S149" i="2"/>
  <c r="S116" i="2"/>
  <c r="S148" i="2"/>
  <c r="S111" i="2"/>
  <c r="H8" i="2"/>
  <c r="C7" i="2" l="1"/>
  <c r="R7" i="2"/>
  <c r="O7" i="2"/>
  <c r="O110" i="2"/>
  <c r="P110" i="2"/>
  <c r="R110" i="2"/>
  <c r="P7" i="2"/>
  <c r="F7" i="2"/>
  <c r="Q110" i="2"/>
  <c r="S110" i="2" s="1"/>
  <c r="Q7" i="2"/>
  <c r="E7" i="2"/>
  <c r="G7" i="2"/>
  <c r="B7" i="2"/>
  <c r="S115" i="2"/>
  <c r="H7" i="2" l="1"/>
  <c r="D68" i="3"/>
  <c r="E68" i="3"/>
  <c r="B70" i="3"/>
  <c r="B71" i="3"/>
  <c r="C71" i="3"/>
  <c r="D71" i="3"/>
  <c r="E71" i="3"/>
  <c r="D72" i="3"/>
  <c r="E72" i="3"/>
  <c r="B73" i="3"/>
  <c r="D73" i="3"/>
  <c r="S177" i="2"/>
  <c r="J163" i="2"/>
  <c r="K163" i="2"/>
  <c r="H167" i="2"/>
  <c r="K167" i="2"/>
  <c r="H168" i="2"/>
  <c r="K168" i="2"/>
  <c r="I167" i="2"/>
  <c r="K171" i="2"/>
  <c r="H171" i="2"/>
  <c r="J171" i="2"/>
  <c r="J178" i="2"/>
  <c r="K178" i="2"/>
  <c r="D37" i="3"/>
  <c r="E37" i="3"/>
  <c r="I184" i="2"/>
  <c r="D38" i="3"/>
  <c r="B39" i="3"/>
  <c r="I201" i="2"/>
  <c r="H201" i="2"/>
  <c r="E39" i="3"/>
  <c r="H203" i="2"/>
  <c r="J202" i="2"/>
  <c r="H202" i="2"/>
  <c r="J200" i="2"/>
  <c r="H197" i="2"/>
  <c r="H194" i="2"/>
  <c r="H192" i="2"/>
  <c r="J191" i="2"/>
  <c r="H190" i="2"/>
  <c r="J189" i="2"/>
  <c r="H186" i="2"/>
  <c r="H184" i="2"/>
  <c r="H182" i="2"/>
  <c r="H178" i="2"/>
  <c r="H176" i="2"/>
  <c r="J175" i="2"/>
  <c r="H174" i="2"/>
  <c r="J173" i="2"/>
  <c r="H170" i="2"/>
  <c r="H166" i="2"/>
  <c r="J165" i="2"/>
  <c r="C65" i="3"/>
  <c r="D65" i="3"/>
  <c r="E65" i="3"/>
  <c r="E66" i="3"/>
  <c r="B67" i="3"/>
  <c r="C67" i="3"/>
  <c r="D67" i="3"/>
  <c r="E67" i="3"/>
  <c r="I120" i="2"/>
  <c r="J120" i="2"/>
  <c r="K120" i="2"/>
  <c r="K124" i="2"/>
  <c r="J128" i="2"/>
  <c r="I128" i="2"/>
  <c r="I136" i="2"/>
  <c r="J139" i="2"/>
  <c r="K142" i="2"/>
  <c r="H145" i="2"/>
  <c r="I145" i="2"/>
  <c r="H148" i="2"/>
  <c r="I149" i="2"/>
  <c r="J154" i="2"/>
  <c r="H153" i="2"/>
  <c r="H151" i="2"/>
  <c r="J150" i="2"/>
  <c r="H143" i="2"/>
  <c r="J142" i="2"/>
  <c r="H141" i="2"/>
  <c r="J140" i="2"/>
  <c r="J138" i="2"/>
  <c r="H137" i="2"/>
  <c r="J134" i="2"/>
  <c r="H133" i="2"/>
  <c r="J132" i="2"/>
  <c r="J130" i="2"/>
  <c r="H129" i="2"/>
  <c r="H127" i="2"/>
  <c r="J126" i="2"/>
  <c r="H125" i="2"/>
  <c r="J122" i="2"/>
  <c r="H121" i="2"/>
  <c r="H119" i="2"/>
  <c r="J118" i="2"/>
  <c r="H117" i="2"/>
  <c r="J114" i="2"/>
  <c r="H113" i="2"/>
  <c r="E57" i="3"/>
  <c r="C57" i="3"/>
  <c r="C58" i="3"/>
  <c r="E58" i="3"/>
  <c r="C59" i="3"/>
  <c r="E59" i="3"/>
  <c r="K64" i="2"/>
  <c r="K65" i="2"/>
  <c r="K68" i="2"/>
  <c r="K81" i="2"/>
  <c r="I94" i="2"/>
  <c r="I98" i="2"/>
  <c r="D52" i="3"/>
  <c r="B52" i="3"/>
  <c r="C52" i="3"/>
  <c r="C53" i="3"/>
  <c r="D53" i="3"/>
  <c r="E53" i="3"/>
  <c r="B54" i="3"/>
  <c r="C54" i="3"/>
  <c r="D54" i="3"/>
  <c r="E54" i="3"/>
  <c r="K8" i="2"/>
  <c r="K13" i="2"/>
  <c r="K17" i="2"/>
  <c r="I36" i="2"/>
  <c r="K42" i="2"/>
  <c r="H45" i="2"/>
  <c r="J45" i="2"/>
  <c r="H18" i="2"/>
  <c r="K204" i="2"/>
  <c r="J204" i="2"/>
  <c r="I204" i="2"/>
  <c r="H204" i="2"/>
  <c r="K203" i="2"/>
  <c r="J203" i="2"/>
  <c r="I203" i="2"/>
  <c r="K202" i="2"/>
  <c r="I202" i="2"/>
  <c r="K200" i="2"/>
  <c r="I200" i="2"/>
  <c r="K199" i="2"/>
  <c r="J199" i="2"/>
  <c r="I199" i="2"/>
  <c r="H199" i="2"/>
  <c r="I198" i="2"/>
  <c r="H198" i="2"/>
  <c r="K195" i="2"/>
  <c r="J195" i="2"/>
  <c r="I195" i="2"/>
  <c r="H195" i="2"/>
  <c r="K194" i="2"/>
  <c r="J194" i="2"/>
  <c r="I194" i="2"/>
  <c r="I193" i="2"/>
  <c r="H193" i="2"/>
  <c r="K192" i="2"/>
  <c r="J192" i="2"/>
  <c r="I192" i="2"/>
  <c r="K191" i="2"/>
  <c r="I191" i="2"/>
  <c r="H191" i="2"/>
  <c r="K190" i="2"/>
  <c r="J190" i="2"/>
  <c r="I190" i="2"/>
  <c r="K189" i="2"/>
  <c r="I189" i="2"/>
  <c r="K188" i="2"/>
  <c r="J188" i="2"/>
  <c r="I188" i="2"/>
  <c r="H188" i="2"/>
  <c r="K187" i="2"/>
  <c r="J187" i="2"/>
  <c r="I187" i="2"/>
  <c r="H187" i="2"/>
  <c r="K186" i="2"/>
  <c r="J186" i="2"/>
  <c r="I186" i="2"/>
  <c r="K185" i="2"/>
  <c r="J185" i="2"/>
  <c r="I185" i="2"/>
  <c r="H185" i="2"/>
  <c r="K184" i="2"/>
  <c r="K182" i="2"/>
  <c r="J182" i="2"/>
  <c r="I182" i="2"/>
  <c r="K180" i="2"/>
  <c r="J180" i="2"/>
  <c r="I180" i="2"/>
  <c r="H180" i="2"/>
  <c r="K179" i="2"/>
  <c r="J179" i="2"/>
  <c r="I179" i="2"/>
  <c r="H179" i="2"/>
  <c r="I178" i="2"/>
  <c r="K177" i="2"/>
  <c r="J177" i="2"/>
  <c r="I177" i="2"/>
  <c r="H177" i="2"/>
  <c r="K176" i="2"/>
  <c r="J176" i="2"/>
  <c r="I176" i="2"/>
  <c r="K175" i="2"/>
  <c r="I175" i="2"/>
  <c r="H175" i="2"/>
  <c r="I174" i="2"/>
  <c r="K173" i="2"/>
  <c r="I173" i="2"/>
  <c r="K172" i="2"/>
  <c r="J172" i="2"/>
  <c r="I172" i="2"/>
  <c r="H172" i="2"/>
  <c r="K170" i="2"/>
  <c r="J170" i="2"/>
  <c r="I170" i="2"/>
  <c r="K169" i="2"/>
  <c r="J169" i="2"/>
  <c r="I169" i="2"/>
  <c r="H169" i="2"/>
  <c r="J168" i="2"/>
  <c r="K166" i="2"/>
  <c r="J166" i="2"/>
  <c r="I166" i="2"/>
  <c r="K165" i="2"/>
  <c r="I165" i="2"/>
  <c r="K164" i="2"/>
  <c r="J164" i="2"/>
  <c r="I164" i="2"/>
  <c r="H164" i="2"/>
  <c r="I163" i="2"/>
  <c r="H163" i="2"/>
  <c r="K155" i="2"/>
  <c r="J155" i="2"/>
  <c r="I155" i="2"/>
  <c r="H155" i="2"/>
  <c r="K154" i="2"/>
  <c r="I154" i="2"/>
  <c r="H154" i="2"/>
  <c r="K153" i="2"/>
  <c r="J153" i="2"/>
  <c r="I153" i="2"/>
  <c r="K152" i="2"/>
  <c r="J152" i="2"/>
  <c r="I152" i="2"/>
  <c r="H152" i="2"/>
  <c r="K151" i="2"/>
  <c r="J151" i="2"/>
  <c r="I151" i="2"/>
  <c r="K150" i="2"/>
  <c r="I150" i="2"/>
  <c r="H150" i="2"/>
  <c r="J149" i="2"/>
  <c r="K147" i="2"/>
  <c r="J147" i="2"/>
  <c r="I147" i="2"/>
  <c r="H147" i="2"/>
  <c r="I146" i="2"/>
  <c r="H146" i="2"/>
  <c r="K144" i="2"/>
  <c r="J144" i="2"/>
  <c r="I144" i="2"/>
  <c r="H144" i="2"/>
  <c r="K143" i="2"/>
  <c r="J143" i="2"/>
  <c r="I143" i="2"/>
  <c r="H142" i="2"/>
  <c r="K141" i="2"/>
  <c r="J141" i="2"/>
  <c r="I141" i="2"/>
  <c r="K140" i="2"/>
  <c r="I140" i="2"/>
  <c r="K138" i="2"/>
  <c r="I138" i="2"/>
  <c r="H138" i="2"/>
  <c r="K137" i="2"/>
  <c r="J137" i="2"/>
  <c r="I137" i="2"/>
  <c r="K136" i="2"/>
  <c r="J136" i="2"/>
  <c r="H136" i="2"/>
  <c r="K134" i="2"/>
  <c r="I134" i="2"/>
  <c r="H134" i="2"/>
  <c r="K133" i="2"/>
  <c r="J133" i="2"/>
  <c r="I133" i="2"/>
  <c r="K132" i="2"/>
  <c r="I132" i="2"/>
  <c r="K131" i="2"/>
  <c r="J131" i="2"/>
  <c r="I131" i="2"/>
  <c r="H131" i="2"/>
  <c r="K130" i="2"/>
  <c r="I130" i="2"/>
  <c r="H130" i="2"/>
  <c r="K129" i="2"/>
  <c r="J129" i="2"/>
  <c r="I129" i="2"/>
  <c r="K128" i="2"/>
  <c r="K127" i="2"/>
  <c r="J127" i="2"/>
  <c r="I127" i="2"/>
  <c r="K126" i="2"/>
  <c r="I126" i="2"/>
  <c r="H126" i="2"/>
  <c r="K125" i="2"/>
  <c r="J125" i="2"/>
  <c r="I125" i="2"/>
  <c r="K123" i="2"/>
  <c r="J123" i="2"/>
  <c r="I123" i="2"/>
  <c r="H123" i="2"/>
  <c r="K122" i="2"/>
  <c r="I122" i="2"/>
  <c r="H122" i="2"/>
  <c r="K121" i="2"/>
  <c r="J121" i="2"/>
  <c r="I121" i="2"/>
  <c r="H120" i="2"/>
  <c r="K119" i="2"/>
  <c r="J119" i="2"/>
  <c r="I119" i="2"/>
  <c r="K118" i="2"/>
  <c r="I118" i="2"/>
  <c r="H118" i="2"/>
  <c r="K117" i="2"/>
  <c r="J117" i="2"/>
  <c r="I117" i="2"/>
  <c r="I116" i="2"/>
  <c r="K114" i="2"/>
  <c r="I114" i="2"/>
  <c r="H114" i="2"/>
  <c r="K113" i="2"/>
  <c r="J113" i="2"/>
  <c r="I113" i="2"/>
  <c r="K112" i="2"/>
  <c r="J112" i="2"/>
  <c r="I112" i="2"/>
  <c r="H112" i="2"/>
  <c r="J111" i="2"/>
  <c r="I111" i="2"/>
  <c r="K101" i="2"/>
  <c r="I101" i="2"/>
  <c r="K100" i="2"/>
  <c r="I100" i="2"/>
  <c r="K99" i="2"/>
  <c r="I99" i="2"/>
  <c r="K97" i="2"/>
  <c r="I97" i="2"/>
  <c r="K96" i="2"/>
  <c r="I96" i="2"/>
  <c r="K95" i="2"/>
  <c r="I95" i="2"/>
  <c r="K94" i="2"/>
  <c r="K92" i="2"/>
  <c r="I92" i="2"/>
  <c r="K91" i="2"/>
  <c r="I91" i="2"/>
  <c r="K90" i="2"/>
  <c r="I90" i="2"/>
  <c r="K89" i="2"/>
  <c r="I89" i="2"/>
  <c r="K88" i="2"/>
  <c r="I88" i="2"/>
  <c r="K87" i="2"/>
  <c r="I87" i="2"/>
  <c r="K86" i="2"/>
  <c r="I86" i="2"/>
  <c r="K85" i="2"/>
  <c r="I85" i="2"/>
  <c r="K84" i="2"/>
  <c r="I84" i="2"/>
  <c r="K83" i="2"/>
  <c r="I83" i="2"/>
  <c r="K82" i="2"/>
  <c r="I82" i="2"/>
  <c r="I81" i="2"/>
  <c r="I80" i="2"/>
  <c r="K79" i="2"/>
  <c r="I79" i="2"/>
  <c r="K77" i="2"/>
  <c r="I77" i="2"/>
  <c r="K76" i="2"/>
  <c r="I76" i="2"/>
  <c r="K75" i="2"/>
  <c r="I75" i="2"/>
  <c r="K74" i="2"/>
  <c r="I74" i="2"/>
  <c r="K73" i="2"/>
  <c r="I73" i="2"/>
  <c r="K72" i="2"/>
  <c r="I72" i="2"/>
  <c r="K71" i="2"/>
  <c r="I71" i="2"/>
  <c r="K70" i="2"/>
  <c r="I70" i="2"/>
  <c r="K69" i="2"/>
  <c r="I69" i="2"/>
  <c r="K67" i="2"/>
  <c r="I67" i="2"/>
  <c r="K66" i="2"/>
  <c r="I66" i="2"/>
  <c r="K63" i="2"/>
  <c r="I63" i="2"/>
  <c r="K62" i="2"/>
  <c r="I62" i="2"/>
  <c r="K61" i="2"/>
  <c r="I61" i="2"/>
  <c r="K60" i="2"/>
  <c r="I60" i="2"/>
  <c r="K52" i="2"/>
  <c r="J52" i="2"/>
  <c r="I52" i="2"/>
  <c r="H52" i="2"/>
  <c r="K51" i="2"/>
  <c r="J51" i="2"/>
  <c r="I51" i="2"/>
  <c r="H51" i="2"/>
  <c r="K50" i="2"/>
  <c r="J50" i="2"/>
  <c r="I50" i="2"/>
  <c r="H50" i="2"/>
  <c r="K49" i="2"/>
  <c r="J49" i="2"/>
  <c r="I49" i="2"/>
  <c r="H49" i="2"/>
  <c r="K48" i="2"/>
  <c r="J48" i="2"/>
  <c r="I48" i="2"/>
  <c r="H48" i="2"/>
  <c r="K47" i="2"/>
  <c r="J47" i="2"/>
  <c r="I47" i="2"/>
  <c r="H47" i="2"/>
  <c r="J46" i="2"/>
  <c r="I46" i="2"/>
  <c r="H46" i="2"/>
  <c r="K44" i="2"/>
  <c r="J44" i="2"/>
  <c r="I44" i="2"/>
  <c r="H44" i="2"/>
  <c r="K43" i="2"/>
  <c r="J43" i="2"/>
  <c r="I43" i="2"/>
  <c r="H43" i="2"/>
  <c r="J42" i="2"/>
  <c r="I42" i="2"/>
  <c r="H42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K37" i="2"/>
  <c r="J37" i="2"/>
  <c r="I37" i="2"/>
  <c r="H37" i="2"/>
  <c r="K35" i="2"/>
  <c r="J35" i="2"/>
  <c r="I35" i="2"/>
  <c r="H35" i="2"/>
  <c r="K34" i="2"/>
  <c r="J34" i="2"/>
  <c r="I34" i="2"/>
  <c r="H34" i="2"/>
  <c r="K33" i="2"/>
  <c r="J33" i="2"/>
  <c r="I33" i="2"/>
  <c r="H33" i="2"/>
  <c r="K31" i="2"/>
  <c r="J31" i="2"/>
  <c r="I31" i="2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K25" i="2"/>
  <c r="J25" i="2"/>
  <c r="I25" i="2"/>
  <c r="H25" i="2"/>
  <c r="K24" i="2"/>
  <c r="J24" i="2"/>
  <c r="I24" i="2"/>
  <c r="H24" i="2"/>
  <c r="K23" i="2"/>
  <c r="J23" i="2"/>
  <c r="I23" i="2"/>
  <c r="H23" i="2"/>
  <c r="K22" i="2"/>
  <c r="J22" i="2"/>
  <c r="I22" i="2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J17" i="2"/>
  <c r="K16" i="2"/>
  <c r="J16" i="2"/>
  <c r="I16" i="2"/>
  <c r="H16" i="2"/>
  <c r="K15" i="2"/>
  <c r="J15" i="2"/>
  <c r="I15" i="2"/>
  <c r="H15" i="2"/>
  <c r="K14" i="2"/>
  <c r="J14" i="2"/>
  <c r="I14" i="2"/>
  <c r="H14" i="2"/>
  <c r="J13" i="2"/>
  <c r="K10" i="2"/>
  <c r="J10" i="2"/>
  <c r="I10" i="2"/>
  <c r="K9" i="2"/>
  <c r="J9" i="2"/>
  <c r="I9" i="2"/>
  <c r="J8" i="2"/>
  <c r="E73" i="3"/>
  <c r="D69" i="3"/>
  <c r="D66" i="3"/>
  <c r="E38" i="3"/>
  <c r="B72" i="3"/>
  <c r="C72" i="3"/>
  <c r="C66" i="3"/>
  <c r="C73" i="3"/>
  <c r="B69" i="3"/>
  <c r="C60" i="3"/>
  <c r="B66" i="3"/>
  <c r="B63" i="3"/>
  <c r="B53" i="3"/>
  <c r="D63" i="3"/>
  <c r="B49" i="3"/>
  <c r="D50" i="3"/>
  <c r="C69" i="3"/>
  <c r="E69" i="3"/>
  <c r="B68" i="3"/>
  <c r="C68" i="3"/>
  <c r="C63" i="3"/>
  <c r="E63" i="3"/>
  <c r="E60" i="3"/>
  <c r="C56" i="3"/>
  <c r="E56" i="3"/>
  <c r="C55" i="3"/>
  <c r="E55" i="3"/>
  <c r="B50" i="3"/>
  <c r="C50" i="3"/>
  <c r="E50" i="3"/>
  <c r="T91" i="2"/>
  <c r="T74" i="2"/>
  <c r="T177" i="2"/>
  <c r="T150" i="2"/>
  <c r="T133" i="2"/>
  <c r="T132" i="2"/>
  <c r="T194" i="2"/>
  <c r="J183" i="2" l="1"/>
  <c r="K196" i="2"/>
  <c r="I196" i="2"/>
  <c r="C38" i="3"/>
  <c r="B38" i="3"/>
  <c r="H196" i="2"/>
  <c r="J196" i="2"/>
  <c r="K183" i="2"/>
  <c r="K181" i="2"/>
  <c r="J181" i="2"/>
  <c r="D39" i="3"/>
  <c r="C37" i="3"/>
  <c r="I183" i="2"/>
  <c r="J201" i="2"/>
  <c r="C39" i="3"/>
  <c r="I171" i="2"/>
  <c r="K201" i="2"/>
  <c r="J167" i="2"/>
  <c r="I168" i="2"/>
  <c r="I181" i="2"/>
  <c r="I197" i="2"/>
  <c r="H183" i="2"/>
  <c r="J184" i="2"/>
  <c r="H165" i="2"/>
  <c r="H181" i="2"/>
  <c r="H189" i="2"/>
  <c r="H200" i="2"/>
  <c r="H173" i="2"/>
  <c r="B62" i="3"/>
  <c r="J135" i="2"/>
  <c r="H135" i="2"/>
  <c r="H139" i="2"/>
  <c r="I135" i="2"/>
  <c r="K135" i="2"/>
  <c r="J115" i="2"/>
  <c r="H115" i="2"/>
  <c r="H128" i="2"/>
  <c r="K149" i="2"/>
  <c r="K111" i="2"/>
  <c r="K116" i="2"/>
  <c r="I142" i="2"/>
  <c r="H111" i="2"/>
  <c r="H124" i="2"/>
  <c r="J116" i="2"/>
  <c r="I139" i="2"/>
  <c r="I124" i="2"/>
  <c r="K139" i="2"/>
  <c r="H149" i="2"/>
  <c r="J124" i="2"/>
  <c r="H116" i="2"/>
  <c r="H132" i="2"/>
  <c r="J148" i="2"/>
  <c r="H140" i="2"/>
  <c r="I78" i="2"/>
  <c r="I64" i="2"/>
  <c r="K98" i="2"/>
  <c r="I65" i="2"/>
  <c r="I68" i="2"/>
  <c r="C49" i="3"/>
  <c r="J12" i="2"/>
  <c r="H12" i="2"/>
  <c r="K32" i="2"/>
  <c r="I32" i="2"/>
  <c r="K45" i="2"/>
  <c r="I45" i="2"/>
  <c r="H32" i="2"/>
  <c r="J32" i="2"/>
  <c r="H36" i="2"/>
  <c r="J36" i="2"/>
  <c r="K36" i="2"/>
  <c r="K46" i="2"/>
  <c r="I8" i="2"/>
  <c r="I13" i="2"/>
  <c r="I17" i="2"/>
  <c r="B37" i="3"/>
  <c r="B65" i="3"/>
  <c r="B64" i="3"/>
  <c r="B61" i="3"/>
  <c r="C64" i="3"/>
  <c r="D49" i="3"/>
  <c r="C51" i="3"/>
  <c r="C15" i="3"/>
  <c r="B15" i="3"/>
  <c r="C70" i="3"/>
  <c r="E70" i="3"/>
  <c r="D70" i="3"/>
  <c r="D64" i="3"/>
  <c r="E64" i="3"/>
  <c r="E62" i="3"/>
  <c r="D62" i="3"/>
  <c r="C62" i="3"/>
  <c r="E52" i="3"/>
  <c r="D51" i="3"/>
  <c r="E51" i="3"/>
  <c r="E49" i="3"/>
  <c r="D15" i="3"/>
  <c r="E15" i="3"/>
  <c r="T178" i="2"/>
  <c r="T128" i="2"/>
  <c r="S202" i="2"/>
  <c r="S193" i="2"/>
  <c r="S190" i="2"/>
  <c r="S189" i="2"/>
  <c r="S186" i="2"/>
  <c r="S185" i="2"/>
  <c r="S182" i="2"/>
  <c r="S174" i="2"/>
  <c r="S173" i="2"/>
  <c r="S170" i="2"/>
  <c r="S169" i="2"/>
  <c r="S166" i="2"/>
  <c r="S165" i="2"/>
  <c r="T25" i="2"/>
  <c r="S17" i="2"/>
  <c r="S8" i="2"/>
  <c r="S46" i="2"/>
  <c r="S51" i="2"/>
  <c r="S50" i="2"/>
  <c r="S47" i="2"/>
  <c r="S41" i="2"/>
  <c r="S38" i="2"/>
  <c r="S37" i="2"/>
  <c r="S34" i="2"/>
  <c r="S30" i="2"/>
  <c r="S26" i="2"/>
  <c r="S18" i="2"/>
  <c r="S14" i="2"/>
  <c r="S10" i="2"/>
  <c r="T204" i="2"/>
  <c r="S204" i="2"/>
  <c r="T202" i="2"/>
  <c r="T200" i="2"/>
  <c r="S200" i="2"/>
  <c r="T195" i="2"/>
  <c r="S195" i="2"/>
  <c r="T193" i="2"/>
  <c r="T192" i="2"/>
  <c r="S192" i="2"/>
  <c r="T191" i="2"/>
  <c r="S191" i="2"/>
  <c r="T190" i="2"/>
  <c r="T189" i="2"/>
  <c r="T188" i="2"/>
  <c r="S188" i="2"/>
  <c r="T187" i="2"/>
  <c r="S187" i="2"/>
  <c r="T186" i="2"/>
  <c r="T185" i="2"/>
  <c r="T182" i="2"/>
  <c r="T180" i="2"/>
  <c r="S180" i="2"/>
  <c r="T179" i="2"/>
  <c r="S179" i="2"/>
  <c r="T176" i="2"/>
  <c r="S176" i="2"/>
  <c r="T175" i="2"/>
  <c r="S175" i="2"/>
  <c r="T174" i="2"/>
  <c r="T173" i="2"/>
  <c r="T172" i="2"/>
  <c r="S172" i="2"/>
  <c r="S171" i="2"/>
  <c r="T170" i="2"/>
  <c r="T169" i="2"/>
  <c r="T166" i="2"/>
  <c r="T165" i="2"/>
  <c r="T164" i="2"/>
  <c r="S164" i="2"/>
  <c r="T155" i="2"/>
  <c r="T154" i="2"/>
  <c r="T153" i="2"/>
  <c r="T152" i="2"/>
  <c r="T151" i="2"/>
  <c r="T147" i="2"/>
  <c r="T146" i="2"/>
  <c r="T144" i="2"/>
  <c r="T143" i="2"/>
  <c r="T141" i="2"/>
  <c r="T140" i="2"/>
  <c r="T138" i="2"/>
  <c r="T137" i="2"/>
  <c r="T134" i="2"/>
  <c r="T131" i="2"/>
  <c r="T130" i="2"/>
  <c r="T129" i="2"/>
  <c r="T127" i="2"/>
  <c r="T126" i="2"/>
  <c r="T125" i="2"/>
  <c r="T123" i="2"/>
  <c r="T122" i="2"/>
  <c r="T121" i="2"/>
  <c r="T119" i="2"/>
  <c r="T118" i="2"/>
  <c r="T117" i="2"/>
  <c r="T114" i="2"/>
  <c r="T113" i="2"/>
  <c r="T112" i="2"/>
  <c r="T101" i="2"/>
  <c r="T100" i="2"/>
  <c r="T99" i="2"/>
  <c r="T97" i="2"/>
  <c r="T96" i="2"/>
  <c r="T95" i="2"/>
  <c r="T92" i="2"/>
  <c r="T90" i="2"/>
  <c r="T89" i="2"/>
  <c r="T88" i="2"/>
  <c r="T87" i="2"/>
  <c r="T86" i="2"/>
  <c r="T85" i="2"/>
  <c r="T84" i="2"/>
  <c r="T83" i="2"/>
  <c r="T82" i="2"/>
  <c r="T79" i="2"/>
  <c r="T77" i="2"/>
  <c r="T76" i="2"/>
  <c r="T73" i="2"/>
  <c r="T72" i="2"/>
  <c r="T71" i="2"/>
  <c r="T70" i="2"/>
  <c r="T69" i="2"/>
  <c r="T67" i="2"/>
  <c r="T66" i="2"/>
  <c r="T63" i="2"/>
  <c r="T62" i="2"/>
  <c r="T61" i="2"/>
  <c r="T52" i="2"/>
  <c r="S52" i="2"/>
  <c r="T51" i="2"/>
  <c r="T50" i="2"/>
  <c r="T49" i="2"/>
  <c r="S49" i="2"/>
  <c r="T48" i="2"/>
  <c r="S48" i="2"/>
  <c r="T47" i="2"/>
  <c r="T44" i="2"/>
  <c r="S44" i="2"/>
  <c r="T43" i="2"/>
  <c r="S43" i="2"/>
  <c r="T41" i="2"/>
  <c r="T40" i="2"/>
  <c r="S40" i="2"/>
  <c r="T38" i="2"/>
  <c r="T37" i="2"/>
  <c r="T35" i="2"/>
  <c r="S35" i="2"/>
  <c r="T34" i="2"/>
  <c r="T31" i="2"/>
  <c r="S31" i="2"/>
  <c r="T30" i="2"/>
  <c r="T29" i="2"/>
  <c r="S29" i="2"/>
  <c r="T28" i="2"/>
  <c r="S28" i="2"/>
  <c r="T27" i="2"/>
  <c r="S27" i="2"/>
  <c r="T26" i="2"/>
  <c r="T24" i="2"/>
  <c r="S24" i="2"/>
  <c r="T23" i="2"/>
  <c r="S23" i="2"/>
  <c r="T22" i="2"/>
  <c r="S22" i="2"/>
  <c r="T20" i="2"/>
  <c r="S20" i="2"/>
  <c r="T19" i="2"/>
  <c r="S19" i="2"/>
  <c r="T18" i="2"/>
  <c r="T16" i="2"/>
  <c r="S16" i="2"/>
  <c r="T15" i="2"/>
  <c r="S15" i="2"/>
  <c r="T14" i="2"/>
  <c r="T11" i="2"/>
  <c r="S11" i="2"/>
  <c r="T10" i="2"/>
  <c r="T9" i="2"/>
  <c r="S9" i="2"/>
  <c r="K148" i="2" l="1"/>
  <c r="I148" i="2"/>
  <c r="J110" i="2"/>
  <c r="H110" i="2"/>
  <c r="I115" i="2"/>
  <c r="K115" i="2"/>
  <c r="I93" i="2"/>
  <c r="K93" i="2"/>
  <c r="K78" i="2"/>
  <c r="K80" i="2"/>
  <c r="J7" i="2"/>
  <c r="K7" i="2"/>
  <c r="I7" i="2"/>
  <c r="K12" i="2"/>
  <c r="I12" i="2"/>
  <c r="B51" i="3"/>
  <c r="C61" i="3"/>
  <c r="D61" i="3"/>
  <c r="E61" i="3"/>
  <c r="B48" i="3"/>
  <c r="S184" i="2"/>
  <c r="T167" i="2"/>
  <c r="T139" i="2"/>
  <c r="T64" i="2"/>
  <c r="T98" i="2"/>
  <c r="T142" i="2"/>
  <c r="S13" i="2"/>
  <c r="T149" i="2"/>
  <c r="T17" i="2"/>
  <c r="T75" i="2"/>
  <c r="S201" i="2"/>
  <c r="T111" i="2"/>
  <c r="S178" i="2"/>
  <c r="T39" i="2"/>
  <c r="S163" i="2"/>
  <c r="T60" i="2"/>
  <c r="T116" i="2"/>
  <c r="S21" i="2"/>
  <c r="T33" i="2"/>
  <c r="S42" i="2"/>
  <c r="T124" i="2"/>
  <c r="T168" i="2"/>
  <c r="S167" i="2"/>
  <c r="T163" i="2"/>
  <c r="T65" i="2"/>
  <c r="T21" i="2"/>
  <c r="S33" i="2"/>
  <c r="S168" i="2"/>
  <c r="T8" i="2"/>
  <c r="T13" i="2"/>
  <c r="T36" i="2"/>
  <c r="T46" i="2"/>
  <c r="T94" i="2"/>
  <c r="T136" i="2"/>
  <c r="T148" i="2"/>
  <c r="T171" i="2"/>
  <c r="T184" i="2"/>
  <c r="S25" i="2"/>
  <c r="S39" i="2"/>
  <c r="T201" i="2"/>
  <c r="T42" i="2"/>
  <c r="T68" i="2"/>
  <c r="T81" i="2"/>
  <c r="T120" i="2"/>
  <c r="T145" i="2"/>
  <c r="K110" i="2" l="1"/>
  <c r="I110" i="2"/>
  <c r="C48" i="3"/>
  <c r="D48" i="3"/>
  <c r="E48" i="3"/>
  <c r="T115" i="2"/>
  <c r="T93" i="2"/>
  <c r="S196" i="2"/>
  <c r="S36" i="2"/>
  <c r="T196" i="2"/>
  <c r="S183" i="2"/>
  <c r="T45" i="2"/>
  <c r="T135" i="2"/>
  <c r="T32" i="2"/>
  <c r="S45" i="2"/>
  <c r="T183" i="2"/>
  <c r="S12" i="2"/>
  <c r="T80" i="2"/>
  <c r="T12" i="2"/>
  <c r="S181" i="2" l="1"/>
  <c r="T181" i="2"/>
  <c r="S32" i="2"/>
  <c r="S7" i="2"/>
  <c r="T78" i="2"/>
  <c r="T7" i="2" l="1"/>
  <c r="T110" i="2"/>
  <c r="C27" i="3" l="1"/>
  <c r="B27" i="3"/>
  <c r="D27" i="3"/>
  <c r="E27" i="3"/>
  <c r="C14" i="3"/>
  <c r="E14" i="3"/>
  <c r="B34" i="3" l="1"/>
  <c r="C34" i="3"/>
  <c r="D34" i="3"/>
  <c r="E34" i="3"/>
  <c r="D32" i="3"/>
  <c r="E32" i="3"/>
  <c r="B32" i="3"/>
  <c r="C32" i="3"/>
  <c r="G32" i="3" l="1"/>
  <c r="F32" i="3"/>
  <c r="F38" i="3"/>
  <c r="G38" i="3"/>
  <c r="B35" i="3" l="1"/>
  <c r="B36" i="3"/>
  <c r="E36" i="3"/>
  <c r="D36" i="3"/>
  <c r="C36" i="3"/>
  <c r="E35" i="3"/>
  <c r="D35" i="3"/>
  <c r="C35" i="3"/>
  <c r="B33" i="3"/>
  <c r="C33" i="3"/>
  <c r="D33" i="3"/>
  <c r="E33" i="3"/>
  <c r="B31" i="3"/>
  <c r="C31" i="3"/>
  <c r="D31" i="3"/>
  <c r="E31" i="3"/>
  <c r="B29" i="3"/>
  <c r="C29" i="3"/>
  <c r="D29" i="3"/>
  <c r="E29" i="3"/>
  <c r="B30" i="3"/>
  <c r="C30" i="3"/>
  <c r="D30" i="3"/>
  <c r="E30" i="3"/>
  <c r="B28" i="3"/>
  <c r="C28" i="3"/>
  <c r="D28" i="3"/>
  <c r="E28" i="3"/>
  <c r="K11" i="2" l="1"/>
  <c r="D20" i="3" l="1"/>
  <c r="E26" i="3"/>
  <c r="E25" i="3"/>
  <c r="C25" i="3"/>
  <c r="C24" i="3"/>
  <c r="E23" i="3"/>
  <c r="E20" i="3"/>
  <c r="E19" i="3"/>
  <c r="D19" i="3"/>
  <c r="C26" i="3"/>
  <c r="E21" i="3"/>
  <c r="B16" i="3"/>
  <c r="C16" i="3"/>
  <c r="E16" i="3"/>
  <c r="C22" i="3"/>
  <c r="E22" i="3"/>
  <c r="D16" i="3"/>
  <c r="C20" i="3"/>
  <c r="F31" i="3"/>
  <c r="B20" i="3"/>
  <c r="F63" i="3" l="1"/>
  <c r="G25" i="3"/>
  <c r="G72" i="3"/>
  <c r="F70" i="3"/>
  <c r="F66" i="3"/>
  <c r="G67" i="3"/>
  <c r="G15" i="3"/>
  <c r="G66" i="3"/>
  <c r="F33" i="3"/>
  <c r="F29" i="3"/>
  <c r="G56" i="3"/>
  <c r="G20" i="3"/>
  <c r="G68" i="3"/>
  <c r="F30" i="3"/>
  <c r="F73" i="3"/>
  <c r="F65" i="3"/>
  <c r="G73" i="3"/>
  <c r="G71" i="3"/>
  <c r="G33" i="3"/>
  <c r="G30" i="3"/>
  <c r="G53" i="3"/>
  <c r="G22" i="3"/>
  <c r="F16" i="3"/>
  <c r="G16" i="3"/>
  <c r="F64" i="3"/>
  <c r="F15" i="3"/>
  <c r="G39" i="3"/>
  <c r="G70" i="3"/>
  <c r="F67" i="3"/>
  <c r="G65" i="3"/>
  <c r="G35" i="3"/>
  <c r="F49" i="3"/>
  <c r="F53" i="3"/>
  <c r="F62" i="3"/>
  <c r="G50" i="3"/>
  <c r="F28" i="3"/>
  <c r="G49" i="3"/>
  <c r="F72" i="3"/>
  <c r="F71" i="3"/>
  <c r="G69" i="3"/>
  <c r="F69" i="3"/>
  <c r="F68" i="3"/>
  <c r="G64" i="3"/>
  <c r="F39" i="3"/>
  <c r="G37" i="3"/>
  <c r="F36" i="3"/>
  <c r="G36" i="3"/>
  <c r="F35" i="3"/>
  <c r="G31" i="3"/>
  <c r="G29" i="3"/>
  <c r="G63" i="3"/>
  <c r="F50" i="3"/>
  <c r="G26" i="3"/>
  <c r="F20" i="3"/>
  <c r="F37" i="3"/>
  <c r="G34" i="3"/>
  <c r="F34" i="3"/>
  <c r="G28" i="3"/>
  <c r="G60" i="3"/>
  <c r="G59" i="3"/>
  <c r="G58" i="3"/>
  <c r="G57" i="3"/>
  <c r="G55" i="3"/>
  <c r="F54" i="3"/>
  <c r="G54" i="3"/>
  <c r="G52" i="3"/>
  <c r="E24" i="3"/>
  <c r="G24" i="3" s="1"/>
  <c r="C23" i="3"/>
  <c r="G23" i="3" s="1"/>
  <c r="C21" i="3"/>
  <c r="G21" i="3" s="1"/>
  <c r="C19" i="3"/>
  <c r="G19" i="3" s="1"/>
  <c r="B19" i="3"/>
  <c r="F19" i="3" s="1"/>
  <c r="E18" i="3"/>
  <c r="D17" i="3"/>
  <c r="C17" i="3"/>
  <c r="E17" i="3"/>
  <c r="G61" i="3" l="1"/>
  <c r="G62" i="3"/>
  <c r="F61" i="3"/>
  <c r="F52" i="3"/>
  <c r="G17" i="3"/>
  <c r="F27" i="3"/>
  <c r="G27" i="3"/>
  <c r="B18" i="3"/>
  <c r="C18" i="3"/>
  <c r="G18" i="3" s="1"/>
  <c r="D18" i="3"/>
  <c r="B17" i="3"/>
  <c r="F17" i="3" s="1"/>
  <c r="G48" i="3" l="1"/>
  <c r="G51" i="3"/>
  <c r="F51" i="3"/>
  <c r="F18" i="3"/>
  <c r="G14" i="3"/>
  <c r="D14" i="3" l="1"/>
  <c r="B14" i="3" l="1"/>
  <c r="F14" i="3" s="1"/>
  <c r="F48" i="3" l="1"/>
  <c r="B22" i="3" l="1"/>
  <c r="B21" i="3"/>
  <c r="B26" i="3"/>
  <c r="B23" i="3"/>
  <c r="B25" i="3"/>
  <c r="B24" i="3"/>
  <c r="D26" i="3"/>
  <c r="D24" i="3"/>
  <c r="D21" i="3"/>
  <c r="D22" i="3"/>
  <c r="D23" i="3"/>
  <c r="D25" i="3"/>
  <c r="H81" i="2"/>
  <c r="J81" i="2"/>
  <c r="J94" i="2"/>
  <c r="H94" i="2"/>
  <c r="J93" i="2"/>
  <c r="H93" i="2"/>
  <c r="H62" i="2"/>
  <c r="J62" i="2"/>
  <c r="J71" i="2"/>
  <c r="H71" i="2"/>
  <c r="J82" i="2"/>
  <c r="H82" i="2"/>
  <c r="J95" i="2"/>
  <c r="H95" i="2"/>
  <c r="H90" i="2"/>
  <c r="J90" i="2"/>
  <c r="J78" i="2"/>
  <c r="H78" i="2"/>
  <c r="H64" i="2"/>
  <c r="J64" i="2"/>
  <c r="J98" i="2"/>
  <c r="H98" i="2"/>
  <c r="J89" i="2"/>
  <c r="H89" i="2"/>
  <c r="H77" i="2"/>
  <c r="J77" i="2"/>
  <c r="H66" i="2"/>
  <c r="J66" i="2"/>
  <c r="J83" i="2"/>
  <c r="H83" i="2"/>
  <c r="J80" i="2"/>
  <c r="H80" i="2"/>
  <c r="J63" i="2"/>
  <c r="H63" i="2"/>
  <c r="H74" i="2"/>
  <c r="J74" i="2"/>
  <c r="H84" i="2"/>
  <c r="J84" i="2"/>
  <c r="J91" i="2"/>
  <c r="H91" i="2"/>
  <c r="J87" i="2"/>
  <c r="H87" i="2"/>
  <c r="H73" i="2"/>
  <c r="J73" i="2"/>
  <c r="J99" i="2"/>
  <c r="H99" i="2"/>
  <c r="H60" i="2"/>
  <c r="J60" i="2"/>
  <c r="J72" i="2"/>
  <c r="H72" i="2"/>
  <c r="J86" i="2"/>
  <c r="H86" i="2"/>
  <c r="J96" i="2"/>
  <c r="H96" i="2"/>
  <c r="J100" i="2"/>
  <c r="H100" i="2"/>
  <c r="J67" i="2"/>
  <c r="H67" i="2"/>
  <c r="J75" i="2"/>
  <c r="H75" i="2"/>
  <c r="H85" i="2"/>
  <c r="J85" i="2"/>
  <c r="J68" i="2"/>
  <c r="H68" i="2"/>
  <c r="H76" i="2"/>
  <c r="J76" i="2"/>
  <c r="H69" i="2"/>
  <c r="J69" i="2"/>
  <c r="J101" i="2"/>
  <c r="H101" i="2"/>
  <c r="H61" i="2"/>
  <c r="J61" i="2"/>
  <c r="H70" i="2"/>
  <c r="J70" i="2"/>
  <c r="H79" i="2"/>
  <c r="J79" i="2"/>
  <c r="H88" i="2"/>
  <c r="J88" i="2"/>
  <c r="H97" i="2"/>
  <c r="J97" i="2"/>
  <c r="J65" i="2"/>
  <c r="H65" i="2"/>
  <c r="J92" i="2"/>
  <c r="H92" i="2"/>
  <c r="F25" i="3" l="1"/>
  <c r="F22" i="3"/>
  <c r="F24" i="3"/>
  <c r="F21" i="3"/>
  <c r="F23" i="3"/>
  <c r="F26" i="3"/>
  <c r="B58" i="3"/>
  <c r="B57" i="3"/>
  <c r="B55" i="3"/>
  <c r="B56" i="3"/>
  <c r="B60" i="3"/>
  <c r="B59" i="3"/>
  <c r="S79" i="2"/>
  <c r="S70" i="2"/>
  <c r="D57" i="3"/>
  <c r="S69" i="2"/>
  <c r="S89" i="2"/>
  <c r="S82" i="2"/>
  <c r="D60" i="3"/>
  <c r="S68" i="2"/>
  <c r="S62" i="2"/>
  <c r="S101" i="2"/>
  <c r="D56" i="3"/>
  <c r="S96" i="2"/>
  <c r="S61" i="2"/>
  <c r="S67" i="2"/>
  <c r="S65" i="2"/>
  <c r="S98" i="2"/>
  <c r="S97" i="2"/>
  <c r="D58" i="3"/>
  <c r="S87" i="2"/>
  <c r="S85" i="2"/>
  <c r="S91" i="2"/>
  <c r="S72" i="2"/>
  <c r="S88" i="2"/>
  <c r="S99" i="2"/>
  <c r="S94" i="2"/>
  <c r="S63" i="2"/>
  <c r="S77" i="2"/>
  <c r="S80" i="2"/>
  <c r="S90" i="2"/>
  <c r="S95" i="2"/>
  <c r="S64" i="2"/>
  <c r="S60" i="2"/>
  <c r="S100" i="2"/>
  <c r="S83" i="2"/>
  <c r="S84" i="2"/>
  <c r="S75" i="2"/>
  <c r="S93" i="2"/>
  <c r="S86" i="2"/>
  <c r="S73" i="2"/>
  <c r="D59" i="3"/>
  <c r="S71" i="2"/>
  <c r="S74" i="2"/>
  <c r="D55" i="3"/>
  <c r="S66" i="2"/>
  <c r="S76" i="2"/>
  <c r="S81" i="2"/>
  <c r="S78" i="2"/>
  <c r="S92" i="2"/>
  <c r="F58" i="3" l="1"/>
  <c r="F56" i="3"/>
  <c r="F55" i="3"/>
  <c r="F57" i="3"/>
  <c r="F59" i="3"/>
  <c r="F60" i="3"/>
</calcChain>
</file>

<file path=xl/sharedStrings.xml><?xml version="1.0" encoding="utf-8"?>
<sst xmlns="http://schemas.openxmlformats.org/spreadsheetml/2006/main" count="588" uniqueCount="127">
  <si>
    <t>Description</t>
  </si>
  <si>
    <t>Rs</t>
  </si>
  <si>
    <t>$</t>
  </si>
  <si>
    <t>over</t>
  </si>
  <si>
    <t xml:space="preserve">GOVERNMENT OF PAKISTAN </t>
  </si>
  <si>
    <t>TRADE IN SERVICES (SUMMARY)</t>
  </si>
  <si>
    <t>Export of Services   (TOTAL)</t>
  </si>
  <si>
    <t>Import of Services   (TOTAL)</t>
  </si>
  <si>
    <t>Dollars in Thousands</t>
  </si>
  <si>
    <t>Rs. in Millions</t>
  </si>
  <si>
    <t xml:space="preserve">             Rs. In Million</t>
  </si>
  <si>
    <t xml:space="preserve">             Dollars in Thousands</t>
  </si>
  <si>
    <t>P-2</t>
  </si>
  <si>
    <t>PAKISTAN BUREAU OF STATISTICS</t>
  </si>
  <si>
    <t>1.Manufacturing services on physical inputs owned by others</t>
  </si>
  <si>
    <t xml:space="preserve">1.1 Goods for processing in reporting economy </t>
  </si>
  <si>
    <t xml:space="preserve">1.2 Goods for processing abroad </t>
  </si>
  <si>
    <t>2.Maintenance and repair services n.i.e.</t>
  </si>
  <si>
    <t>3. Transport</t>
  </si>
  <si>
    <t>3.1 Sea transport</t>
  </si>
  <si>
    <t>3.1.1 Passenger</t>
  </si>
  <si>
    <t>3.1.2 Freight</t>
  </si>
  <si>
    <t>3.1.3 Other</t>
  </si>
  <si>
    <t>3.2 Air transport</t>
  </si>
  <si>
    <t>3.3 Road transport</t>
  </si>
  <si>
    <t>3.3.1 Passenger</t>
  </si>
  <si>
    <t>3.3.2 Freight</t>
  </si>
  <si>
    <t>3.3.3 Other</t>
  </si>
  <si>
    <t>3.4 Rail transport</t>
  </si>
  <si>
    <t>3.4.1 Passenger</t>
  </si>
  <si>
    <t>3.4.2 Freight</t>
  </si>
  <si>
    <t>3.4.3 Other</t>
  </si>
  <si>
    <t>3.5 Postal and courier services</t>
  </si>
  <si>
    <t>3.6 Electricity transmission</t>
  </si>
  <si>
    <t>3.7 Other supporting and auxiliary transport service</t>
  </si>
  <si>
    <t> 4. Travel</t>
  </si>
  <si>
    <t>4.1 Business</t>
  </si>
  <si>
    <t>4.1.2 Other</t>
  </si>
  <si>
    <t>4.2 Personal</t>
  </si>
  <si>
    <t>4.2.3 Other</t>
  </si>
  <si>
    <t xml:space="preserve">4.2.3.1 Religious travel  </t>
  </si>
  <si>
    <t>4.2.3.2 Other</t>
  </si>
  <si>
    <t>5.Construction services</t>
  </si>
  <si>
    <t>5.1 Construction abroad</t>
  </si>
  <si>
    <t>5.2 Construction in the compiling economy</t>
  </si>
  <si>
    <t>6. Insurance and Pension services</t>
  </si>
  <si>
    <t>6.1 Direct Insurance</t>
  </si>
  <si>
    <t>6.1.1 Life insurance</t>
  </si>
  <si>
    <t>6.1.2 Freight insurance</t>
  </si>
  <si>
    <t>6.1.3 Other direct insurance</t>
  </si>
  <si>
    <t>6.2 Reinsurance</t>
  </si>
  <si>
    <t>6.3 Auxiliary insurance services</t>
  </si>
  <si>
    <t>6.4 Pension and standardized guarantee services</t>
  </si>
  <si>
    <t>7. Financial services</t>
  </si>
  <si>
    <t>7.1   Explicitly charged and other financial services</t>
  </si>
  <si>
    <t>7.2   Financial intermediation service charges indirectly measured (FISIM)</t>
  </si>
  <si>
    <t>8. Charges for the use of intellectual services</t>
  </si>
  <si>
    <t>9. Telecommunication, Computer and information services</t>
  </si>
  <si>
    <t>9.1   Telecommunications services</t>
  </si>
  <si>
    <t>9.1.1 Call centres</t>
  </si>
  <si>
    <t xml:space="preserve">9.1.2 Telecommunication services </t>
  </si>
  <si>
    <t>9.2 Computer services</t>
  </si>
  <si>
    <t xml:space="preserve">9.2.1 Hardware consultancy services  </t>
  </si>
  <si>
    <t xml:space="preserve">9.2.2 Software consultancy services  </t>
  </si>
  <si>
    <t>9.2.3 Maintenance &amp; repairs of computer</t>
  </si>
  <si>
    <t xml:space="preserve">9.2.4 Export / Import  of Computer Software </t>
  </si>
  <si>
    <t>9.3 Information services</t>
  </si>
  <si>
    <t>9.3.1 News agency services</t>
  </si>
  <si>
    <t>9.3.2 Other information services</t>
  </si>
  <si>
    <t>10. Other business services</t>
  </si>
  <si>
    <t>10.1 Research and development services</t>
  </si>
  <si>
    <t>10.2 Professional and management consulting services</t>
  </si>
  <si>
    <t>10.2.1   Legal, accounting, management consulting, and public relations</t>
  </si>
  <si>
    <t>10.2.1.1   Legal services</t>
  </si>
  <si>
    <t>10.2.1.2   Accounting, auditing, bookkeeping, and tax consulting services</t>
  </si>
  <si>
    <t>10.2.1.3   Business and management consulting and public relations services</t>
  </si>
  <si>
    <t>10.2.2   Advertising, market research, and public opinion polling</t>
  </si>
  <si>
    <t>10.3.1   Architectural, engineering, scientific and other technical services</t>
  </si>
  <si>
    <t>10.3.3   Operating leasing services</t>
  </si>
  <si>
    <t>11. Personal, cultural, and recreational services</t>
  </si>
  <si>
    <t>11.1   Audiovisual and related services</t>
  </si>
  <si>
    <t>11.1.1 Audiovisual services</t>
  </si>
  <si>
    <t>11.1.2 Artistic related services</t>
  </si>
  <si>
    <t>11.2   Other personal, cultural, and recreational services</t>
  </si>
  <si>
    <t>12. Government services, n.i.e.</t>
  </si>
  <si>
    <t>12.1 Embassies and consulates</t>
  </si>
  <si>
    <t>12.2 Military units and agencies</t>
  </si>
  <si>
    <t>12.3  Other</t>
  </si>
  <si>
    <t>Note:</t>
  </si>
  <si>
    <t>EXPORTS OF SERVICES</t>
  </si>
  <si>
    <t>IMPORTS OF SERVICES</t>
  </si>
  <si>
    <t>Services</t>
  </si>
  <si>
    <t>4.1.1 Acquisition of goods and services by border, seasonal, and other short-term workers</t>
  </si>
  <si>
    <t>4.2.1 Health-related expenditure</t>
  </si>
  <si>
    <t>4.2.2 Education-related expenditure</t>
  </si>
  <si>
    <t>10.3 Technical, trade-related and other business services</t>
  </si>
  <si>
    <t>10.3.2   Waste treatment and de-pollution, agricultural and mining services</t>
  </si>
  <si>
    <t>10.3.4   Trade-related services</t>
  </si>
  <si>
    <t>P-6</t>
  </si>
  <si>
    <t>1. The data are  presented as per BPM6(EBOPS 2010) classification aligned with IMTS 2010 classification</t>
  </si>
  <si>
    <t xml:space="preserve">            Dollar value converted into Rupees on the basis of monthly Banks' Floating Average exchange rate provided by SBP. </t>
  </si>
  <si>
    <t xml:space="preserve">  Provisional figures based on figures provided by the State Bank of Pakistan.</t>
  </si>
  <si>
    <t xml:space="preserve">  Revised by SBP</t>
  </si>
  <si>
    <t>Note:-  SBP has swiched over from BPM-5  to BPM 6th addition from April, 2014.</t>
  </si>
  <si>
    <t>9.2.5 Freelance of Computer and Information Services</t>
  </si>
  <si>
    <t>9.2.6 Other Computer services</t>
  </si>
  <si>
    <t>10.3.5   Other Freelance Services</t>
  </si>
  <si>
    <t>10.3.6   Other business services n.i.e.</t>
  </si>
  <si>
    <t>4. Travel</t>
  </si>
  <si>
    <t>February, 2026</t>
  </si>
  <si>
    <t>% Change in March, 2026</t>
  </si>
  <si>
    <t>% Change in July - March, 2025-2026</t>
  </si>
  <si>
    <t xml:space="preserve"> March, 2026 (P )</t>
  </si>
  <si>
    <t>March, 2025</t>
  </si>
  <si>
    <t>July - March, 2025-2026</t>
  </si>
  <si>
    <t>July - March, 2024-2025</t>
  </si>
  <si>
    <t>July - March,   2024-2025</t>
  </si>
  <si>
    <t>February, 2026 (R )</t>
  </si>
  <si>
    <t>March, 2026</t>
  </si>
  <si>
    <t>March, 2026 (P )</t>
  </si>
  <si>
    <t>February, 2026  (P )</t>
  </si>
  <si>
    <t xml:space="preserve"> over February, 2026</t>
  </si>
  <si>
    <t xml:space="preserve">      March, 2026 (1$=Rs.279.511286) , February, 2026 (1$=Rs.279.807007) and March, 2025 (1$=Rs.280.083612)</t>
  </si>
  <si>
    <t>July - March, 2025-2026 (P )</t>
  </si>
  <si>
    <t xml:space="preserve">    July - March, 2024-2025 (F )</t>
  </si>
  <si>
    <t xml:space="preserve">    July - March, 2024-2025</t>
  </si>
  <si>
    <t>% Change in July - March,   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</si>
</sst>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;\-#,##0;&quot;-&quot;"/>
    <numFmt numFmtId="167" formatCode="mm/dd/yy"/>
  </numFmts>
  <fonts count="40" x14ac:knownFonts="1">
    <font>
      <sz val="12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sz val="12"/>
      <name val="Tms Rmn"/>
    </font>
    <font>
      <b/>
      <sz val="9"/>
      <color indexed="12"/>
      <name val="Arial"/>
      <family val="2"/>
    </font>
    <font>
      <sz val="10"/>
      <name val="MS Serif"/>
      <family val="1"/>
    </font>
    <font>
      <i/>
      <sz val="9"/>
      <color indexed="8"/>
      <name val="Arial"/>
      <family val="2"/>
    </font>
    <font>
      <sz val="10"/>
      <color indexed="16"/>
      <name val="MS Serif"/>
      <family val="1"/>
    </font>
    <font>
      <b/>
      <sz val="9"/>
      <color indexed="20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8"/>
      <color indexed="18"/>
      <name val="Arial"/>
      <family val="2"/>
    </font>
    <font>
      <sz val="8"/>
      <name val="Helv"/>
    </font>
    <font>
      <b/>
      <sz val="8"/>
      <color indexed="8"/>
      <name val="Helv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4"/>
      <color theme="3"/>
      <name val="Times New Roman"/>
      <family val="1"/>
    </font>
    <font>
      <b/>
      <sz val="14"/>
      <color theme="3"/>
      <name val="Arial"/>
      <family val="2"/>
    </font>
    <font>
      <sz val="12"/>
      <color theme="9" tint="-0.249977111117893"/>
      <name val="Times New Roman"/>
      <family val="1"/>
    </font>
    <font>
      <sz val="12"/>
      <color theme="9" tint="-0.249977111117893"/>
      <name val="Arial"/>
      <family val="2"/>
    </font>
    <font>
      <sz val="12"/>
      <color rgb="FF00B050"/>
      <name val="Times New Roman"/>
      <family val="1"/>
    </font>
    <font>
      <sz val="12"/>
      <color rgb="FF00B05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1" fillId="0" borderId="0" applyNumberFormat="0" applyFill="0" applyBorder="0" applyAlignment="0" applyProtection="0"/>
    <xf numFmtId="166" fontId="5" fillId="0" borderId="0" applyFill="0" applyBorder="0" applyAlignment="0"/>
    <xf numFmtId="43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2" fillId="2" borderId="0" applyFill="0" applyBorder="0"/>
    <xf numFmtId="0" fontId="13" fillId="0" borderId="0" applyNumberFormat="0" applyAlignment="0">
      <alignment horizontal="left"/>
    </xf>
    <xf numFmtId="0" fontId="14" fillId="2" borderId="0"/>
    <xf numFmtId="0" fontId="15" fillId="0" borderId="0" applyNumberFormat="0" applyAlignment="0">
      <alignment horizontal="left"/>
    </xf>
    <xf numFmtId="0" fontId="16" fillId="0" borderId="0" applyFill="0" applyAlignment="0"/>
    <xf numFmtId="38" fontId="2" fillId="2" borderId="0" applyNumberFormat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24" fillId="0" borderId="0" applyNumberFormat="0" applyFill="0" applyBorder="0" applyAlignment="0" applyProtection="0">
      <alignment vertical="top"/>
      <protection locked="0"/>
    </xf>
    <xf numFmtId="10" fontId="2" fillId="3" borderId="3" applyNumberFormat="0" applyBorder="0" applyAlignment="0" applyProtection="0"/>
    <xf numFmtId="0" fontId="3" fillId="0" borderId="0"/>
    <xf numFmtId="0" fontId="23" fillId="0" borderId="0"/>
    <xf numFmtId="0" fontId="3" fillId="0" borderId="0"/>
    <xf numFmtId="0" fontId="18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>
      <alignment wrapText="1"/>
    </xf>
    <xf numFmtId="10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67" fontId="20" fillId="0" borderId="0" applyNumberFormat="0" applyFill="0" applyBorder="0" applyAlignment="0" applyProtection="0">
      <alignment horizontal="left"/>
    </xf>
    <xf numFmtId="40" fontId="21" fillId="0" borderId="0" applyBorder="0">
      <alignment horizontal="right"/>
    </xf>
    <xf numFmtId="0" fontId="22" fillId="2" borderId="0" applyFont="0" applyFill="0">
      <alignment horizontal="center"/>
    </xf>
  </cellStyleXfs>
  <cellXfs count="96">
    <xf numFmtId="0" fontId="0" fillId="0" borderId="0" xfId="0"/>
    <xf numFmtId="0" fontId="25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4" xfId="0" applyFont="1" applyBorder="1" applyAlignment="1">
      <alignment horizontal="center"/>
    </xf>
    <xf numFmtId="0" fontId="26" fillId="0" borderId="5" xfId="0" applyFont="1" applyBorder="1"/>
    <xf numFmtId="0" fontId="26" fillId="0" borderId="5" xfId="0" applyFont="1" applyBorder="1" applyAlignment="1">
      <alignment horizontal="center"/>
    </xf>
    <xf numFmtId="0" fontId="26" fillId="0" borderId="6" xfId="0" applyFont="1" applyBorder="1"/>
    <xf numFmtId="0" fontId="26" fillId="0" borderId="4" xfId="0" applyFont="1" applyBorder="1"/>
    <xf numFmtId="0" fontId="26" fillId="0" borderId="7" xfId="0" applyFont="1" applyBorder="1"/>
    <xf numFmtId="0" fontId="26" fillId="0" borderId="8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5" fillId="0" borderId="9" xfId="0" applyFont="1" applyBorder="1"/>
    <xf numFmtId="0" fontId="25" fillId="0" borderId="10" xfId="0" applyFont="1" applyBorder="1"/>
    <xf numFmtId="0" fontId="25" fillId="0" borderId="11" xfId="0" applyFont="1" applyBorder="1"/>
    <xf numFmtId="0" fontId="25" fillId="0" borderId="5" xfId="0" applyFont="1" applyBorder="1"/>
    <xf numFmtId="2" fontId="25" fillId="0" borderId="0" xfId="0" applyNumberFormat="1" applyFont="1"/>
    <xf numFmtId="0" fontId="25" fillId="0" borderId="5" xfId="0" applyFont="1" applyBorder="1" applyAlignment="1">
      <alignment horizontal="left"/>
    </xf>
    <xf numFmtId="4" fontId="25" fillId="0" borderId="0" xfId="3" applyNumberFormat="1" applyFont="1"/>
    <xf numFmtId="0" fontId="25" fillId="0" borderId="6" xfId="0" applyFont="1" applyBorder="1"/>
    <xf numFmtId="4" fontId="0" fillId="0" borderId="0" xfId="0" applyNumberFormat="1"/>
    <xf numFmtId="4" fontId="0" fillId="0" borderId="4" xfId="0" applyNumberFormat="1" applyBorder="1"/>
    <xf numFmtId="0" fontId="27" fillId="0" borderId="5" xfId="0" applyFont="1" applyBorder="1"/>
    <xf numFmtId="4" fontId="25" fillId="0" borderId="4" xfId="3" applyNumberFormat="1" applyFont="1" applyBorder="1"/>
    <xf numFmtId="4" fontId="28" fillId="0" borderId="0" xfId="3" applyNumberFormat="1" applyFont="1"/>
    <xf numFmtId="2" fontId="29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left"/>
    </xf>
    <xf numFmtId="2" fontId="26" fillId="0" borderId="0" xfId="0" applyNumberFormat="1" applyFont="1"/>
    <xf numFmtId="2" fontId="26" fillId="0" borderId="4" xfId="3" applyNumberFormat="1" applyFont="1" applyBorder="1"/>
    <xf numFmtId="2" fontId="30" fillId="0" borderId="0" xfId="0" applyNumberFormat="1" applyFont="1"/>
    <xf numFmtId="2" fontId="26" fillId="0" borderId="4" xfId="0" applyNumberFormat="1" applyFont="1" applyBorder="1"/>
    <xf numFmtId="2" fontId="26" fillId="0" borderId="10" xfId="0" applyNumberFormat="1" applyFont="1" applyBorder="1"/>
    <xf numFmtId="2" fontId="26" fillId="0" borderId="12" xfId="0" applyNumberFormat="1" applyFont="1" applyBorder="1"/>
    <xf numFmtId="2" fontId="26" fillId="0" borderId="12" xfId="0" applyNumberFormat="1" applyFont="1" applyBorder="1" applyAlignment="1">
      <alignment horizontal="center"/>
    </xf>
    <xf numFmtId="2" fontId="26" fillId="0" borderId="6" xfId="3" applyNumberFormat="1" applyFont="1" applyBorder="1"/>
    <xf numFmtId="2" fontId="26" fillId="0" borderId="7" xfId="3" applyNumberFormat="1" applyFont="1" applyBorder="1"/>
    <xf numFmtId="2" fontId="26" fillId="0" borderId="8" xfId="3" applyNumberFormat="1" applyFont="1" applyBorder="1" applyAlignment="1">
      <alignment horizontal="center"/>
    </xf>
    <xf numFmtId="2" fontId="26" fillId="0" borderId="2" xfId="3" applyNumberFormat="1" applyFont="1" applyBorder="1" applyAlignment="1">
      <alignment horizontal="center"/>
    </xf>
    <xf numFmtId="2" fontId="26" fillId="0" borderId="13" xfId="3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0" fontId="6" fillId="0" borderId="10" xfId="23" applyFont="1" applyBorder="1" applyAlignment="1">
      <alignment wrapText="1"/>
    </xf>
    <xf numFmtId="4" fontId="7" fillId="0" borderId="0" xfId="0" applyNumberFormat="1" applyFont="1"/>
    <xf numFmtId="0" fontId="31" fillId="0" borderId="0" xfId="23" applyFont="1" applyAlignment="1">
      <alignment horizontal="left" wrapText="1" indent="1"/>
    </xf>
    <xf numFmtId="4" fontId="32" fillId="0" borderId="0" xfId="0" applyNumberFormat="1" applyFont="1"/>
    <xf numFmtId="0" fontId="8" fillId="0" borderId="0" xfId="23" applyFont="1" applyAlignment="1">
      <alignment horizontal="left" wrapText="1" indent="3"/>
    </xf>
    <xf numFmtId="4" fontId="9" fillId="0" borderId="0" xfId="0" applyNumberFormat="1" applyFont="1"/>
    <xf numFmtId="0" fontId="33" fillId="0" borderId="0" xfId="23" applyFont="1" applyAlignment="1">
      <alignment horizontal="left" wrapText="1" indent="3"/>
    </xf>
    <xf numFmtId="4" fontId="34" fillId="0" borderId="0" xfId="0" applyNumberFormat="1" applyFont="1"/>
    <xf numFmtId="0" fontId="8" fillId="0" borderId="0" xfId="23" applyFont="1" applyAlignment="1">
      <alignment horizontal="left" wrapText="1" indent="5"/>
    </xf>
    <xf numFmtId="4" fontId="10" fillId="0" borderId="0" xfId="0" applyNumberFormat="1" applyFont="1"/>
    <xf numFmtId="0" fontId="35" fillId="0" borderId="0" xfId="23" applyFont="1" applyAlignment="1">
      <alignment horizontal="left" wrapText="1" indent="5"/>
    </xf>
    <xf numFmtId="4" fontId="36" fillId="0" borderId="0" xfId="0" applyNumberFormat="1" applyFont="1"/>
    <xf numFmtId="0" fontId="8" fillId="0" borderId="0" xfId="23" applyFont="1" applyAlignment="1">
      <alignment horizontal="left" wrapText="1" indent="6"/>
    </xf>
    <xf numFmtId="0" fontId="33" fillId="0" borderId="4" xfId="23" applyFont="1" applyBorder="1" applyAlignment="1">
      <alignment horizontal="left" wrapText="1" indent="3"/>
    </xf>
    <xf numFmtId="4" fontId="34" fillId="0" borderId="4" xfId="0" applyNumberFormat="1" applyFont="1" applyBorder="1"/>
    <xf numFmtId="0" fontId="10" fillId="0" borderId="0" xfId="0" applyFont="1"/>
    <xf numFmtId="0" fontId="31" fillId="0" borderId="10" xfId="23" applyFont="1" applyBorder="1" applyAlignment="1">
      <alignment horizontal="left" wrapText="1" indent="1"/>
    </xf>
    <xf numFmtId="0" fontId="8" fillId="0" borderId="0" xfId="23" applyFont="1" applyAlignment="1">
      <alignment horizontal="left" wrapText="1" indent="7"/>
    </xf>
    <xf numFmtId="0" fontId="8" fillId="0" borderId="4" xfId="23" applyFont="1" applyBorder="1" applyAlignment="1">
      <alignment horizontal="left" wrapText="1" indent="3"/>
    </xf>
    <xf numFmtId="4" fontId="9" fillId="0" borderId="4" xfId="0" applyNumberFormat="1" applyFont="1" applyBorder="1"/>
    <xf numFmtId="2" fontId="38" fillId="0" borderId="0" xfId="3" applyNumberFormat="1" applyFont="1"/>
    <xf numFmtId="0" fontId="9" fillId="0" borderId="0" xfId="0" applyFont="1"/>
    <xf numFmtId="2" fontId="25" fillId="0" borderId="0" xfId="3" applyNumberFormat="1" applyFont="1"/>
    <xf numFmtId="0" fontId="4" fillId="0" borderId="0" xfId="0" applyFont="1"/>
    <xf numFmtId="2" fontId="25" fillId="0" borderId="0" xfId="0" applyNumberFormat="1" applyFont="1" applyAlignment="1">
      <alignment horizontal="right"/>
    </xf>
    <xf numFmtId="2" fontId="25" fillId="0" borderId="4" xfId="0" applyNumberFormat="1" applyFont="1" applyBorder="1" applyAlignment="1">
      <alignment horizontal="right"/>
    </xf>
    <xf numFmtId="2" fontId="25" fillId="0" borderId="12" xfId="0" applyNumberFormat="1" applyFont="1" applyBorder="1" applyAlignment="1">
      <alignment horizontal="right"/>
    </xf>
    <xf numFmtId="2" fontId="25" fillId="0" borderId="7" xfId="0" applyNumberFormat="1" applyFont="1" applyBorder="1" applyAlignment="1">
      <alignment horizontal="right"/>
    </xf>
    <xf numFmtId="4" fontId="8" fillId="0" borderId="0" xfId="3" applyNumberFormat="1" applyFont="1" applyAlignment="1">
      <alignment wrapText="1"/>
    </xf>
    <xf numFmtId="4" fontId="37" fillId="0" borderId="0" xfId="3" applyNumberFormat="1" applyFont="1"/>
    <xf numFmtId="0" fontId="8" fillId="0" borderId="0" xfId="23" applyFont="1" applyAlignment="1">
      <alignment horizontal="left" indent="3"/>
    </xf>
    <xf numFmtId="4" fontId="1" fillId="0" borderId="0" xfId="23" applyNumberFormat="1" applyFont="1" applyAlignment="1">
      <alignment wrapText="1"/>
    </xf>
    <xf numFmtId="4" fontId="1" fillId="0" borderId="4" xfId="23" applyNumberFormat="1" applyFont="1" applyBorder="1" applyAlignment="1">
      <alignment wrapText="1"/>
    </xf>
    <xf numFmtId="0" fontId="39" fillId="0" borderId="0" xfId="0" applyFont="1"/>
    <xf numFmtId="0" fontId="29" fillId="0" borderId="0" xfId="0" applyFont="1" applyAlignment="1">
      <alignment horizontal="center"/>
    </xf>
    <xf numFmtId="4" fontId="10" fillId="0" borderId="0" xfId="0" applyNumberFormat="1" applyFont="1" applyAlignment="1">
      <alignment horizontal="right"/>
    </xf>
    <xf numFmtId="2" fontId="26" fillId="0" borderId="9" xfId="0" applyNumberFormat="1" applyFont="1" applyBorder="1" applyAlignment="1">
      <alignment horizontal="center"/>
    </xf>
    <xf numFmtId="2" fontId="26" fillId="0" borderId="11" xfId="0" applyNumberFormat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2" fontId="26" fillId="0" borderId="5" xfId="0" applyNumberFormat="1" applyFont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2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" fontId="26" fillId="0" borderId="6" xfId="3" applyNumberFormat="1" applyFont="1" applyBorder="1" applyAlignment="1">
      <alignment horizontal="center"/>
    </xf>
    <xf numFmtId="1" fontId="26" fillId="0" borderId="7" xfId="3" applyNumberFormat="1" applyFont="1" applyBorder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4" xfId="0" applyNumberFormat="1" applyFont="1" applyBorder="1" applyAlignment="1">
      <alignment horizontal="center"/>
    </xf>
    <xf numFmtId="2" fontId="29" fillId="0" borderId="0" xfId="3" applyNumberFormat="1" applyFont="1" applyAlignment="1">
      <alignment horizontal="center"/>
    </xf>
    <xf numFmtId="2" fontId="26" fillId="0" borderId="8" xfId="0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</cellXfs>
  <cellStyles count="39">
    <cellStyle name="Body" xfId="1" xr:uid="{00000000-0005-0000-0000-000000000000}"/>
    <cellStyle name="Calc Currency (0)" xfId="2" xr:uid="{00000000-0005-0000-0000-000001000000}"/>
    <cellStyle name="Comma" xfId="3" builtinId="3"/>
    <cellStyle name="Comma [0] 2" xfId="4" xr:uid="{00000000-0005-0000-0000-000003000000}"/>
    <cellStyle name="Comma 2" xfId="5" xr:uid="{00000000-0005-0000-0000-000004000000}"/>
    <cellStyle name="Comma 2 2" xfId="6" xr:uid="{00000000-0005-0000-0000-000005000000}"/>
    <cellStyle name="Comma 2 3" xfId="7" xr:uid="{00000000-0005-0000-0000-000006000000}"/>
    <cellStyle name="Comma 3" xfId="8" xr:uid="{00000000-0005-0000-0000-000007000000}"/>
    <cellStyle name="Comma 4" xfId="9" xr:uid="{00000000-0005-0000-0000-000008000000}"/>
    <cellStyle name="Comma 4 2" xfId="10" xr:uid="{00000000-0005-0000-0000-000009000000}"/>
    <cellStyle name="Component" xfId="11" xr:uid="{00000000-0005-0000-0000-00000A000000}"/>
    <cellStyle name="Copied" xfId="12" xr:uid="{00000000-0005-0000-0000-00000B000000}"/>
    <cellStyle name="Description" xfId="13" xr:uid="{00000000-0005-0000-0000-00000C000000}"/>
    <cellStyle name="Entered" xfId="14" xr:uid="{00000000-0005-0000-0000-00000D000000}"/>
    <cellStyle name="Feature" xfId="15" xr:uid="{00000000-0005-0000-0000-00000E000000}"/>
    <cellStyle name="Grey" xfId="16" xr:uid="{00000000-0005-0000-0000-00000F000000}"/>
    <cellStyle name="Header1" xfId="17" xr:uid="{00000000-0005-0000-0000-000010000000}"/>
    <cellStyle name="Header2" xfId="18" xr:uid="{00000000-0005-0000-0000-000011000000}"/>
    <cellStyle name="Hyperlink 2" xfId="19" xr:uid="{00000000-0005-0000-0000-000012000000}"/>
    <cellStyle name="Input [yellow]" xfId="20" xr:uid="{00000000-0005-0000-0000-000013000000}"/>
    <cellStyle name="Normal" xfId="0" builtinId="0"/>
    <cellStyle name="Normal - Style1" xfId="21" xr:uid="{00000000-0005-0000-0000-000015000000}"/>
    <cellStyle name="Normal 10" xfId="22" xr:uid="{00000000-0005-0000-0000-000016000000}"/>
    <cellStyle name="Normal 2" xfId="23" xr:uid="{00000000-0005-0000-0000-000017000000}"/>
    <cellStyle name="Normal 2 2 2" xfId="24" xr:uid="{00000000-0005-0000-0000-000018000000}"/>
    <cellStyle name="Normal 3" xfId="25" xr:uid="{00000000-0005-0000-0000-000019000000}"/>
    <cellStyle name="Normal 4" xfId="26" xr:uid="{00000000-0005-0000-0000-00001A000000}"/>
    <cellStyle name="Normal 5" xfId="27" xr:uid="{00000000-0005-0000-0000-00001B000000}"/>
    <cellStyle name="Normal 5 2" xfId="28" xr:uid="{00000000-0005-0000-0000-00001C000000}"/>
    <cellStyle name="Normal 6" xfId="29" xr:uid="{00000000-0005-0000-0000-00001D000000}"/>
    <cellStyle name="Normal 7" xfId="30" xr:uid="{00000000-0005-0000-0000-00001E000000}"/>
    <cellStyle name="Normal 8" xfId="31" xr:uid="{00000000-0005-0000-0000-00001F000000}"/>
    <cellStyle name="Normal 9" xfId="32" xr:uid="{00000000-0005-0000-0000-000020000000}"/>
    <cellStyle name="Option" xfId="33" xr:uid="{00000000-0005-0000-0000-000021000000}"/>
    <cellStyle name="Percent [2]" xfId="34" xr:uid="{00000000-0005-0000-0000-000022000000}"/>
    <cellStyle name="Percent 2" xfId="35" xr:uid="{00000000-0005-0000-0000-000023000000}"/>
    <cellStyle name="RevList" xfId="36" xr:uid="{00000000-0005-0000-0000-000024000000}"/>
    <cellStyle name="Subtotal" xfId="37" xr:uid="{00000000-0005-0000-0000-000025000000}"/>
    <cellStyle name="Value" xfId="38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H79"/>
  <sheetViews>
    <sheetView tabSelected="1" topLeftCell="A61" zoomScale="90" zoomScaleNormal="90" workbookViewId="0">
      <selection activeCell="A4" sqref="A4:G4"/>
    </sheetView>
  </sheetViews>
  <sheetFormatPr defaultColWidth="8.765625" defaultRowHeight="15.5" x14ac:dyDescent="0.35"/>
  <cols>
    <col min="1" max="1" width="46.07421875" style="1" customWidth="1"/>
    <col min="2" max="2" width="12.84375" style="1" customWidth="1"/>
    <col min="3" max="3" width="13.84375" style="1" customWidth="1"/>
    <col min="4" max="4" width="12.765625" style="1" customWidth="1"/>
    <col min="5" max="5" width="13.84375" style="1" bestFit="1" customWidth="1"/>
    <col min="6" max="6" width="14.23046875" style="1" customWidth="1"/>
    <col min="7" max="7" width="18.53515625" style="1" customWidth="1"/>
    <col min="8" max="8" width="3.3046875" style="1" customWidth="1"/>
    <col min="9" max="16384" width="8.765625" style="1"/>
  </cols>
  <sheetData>
    <row r="2" spans="1:8" x14ac:dyDescent="0.35">
      <c r="A2" s="86" t="s">
        <v>4</v>
      </c>
      <c r="B2" s="86"/>
      <c r="C2" s="86"/>
      <c r="D2" s="86"/>
      <c r="E2" s="86"/>
      <c r="F2" s="86"/>
      <c r="G2" s="86"/>
    </row>
    <row r="3" spans="1:8" x14ac:dyDescent="0.35">
      <c r="A3" s="87" t="s">
        <v>13</v>
      </c>
      <c r="B3" s="87"/>
      <c r="C3" s="87"/>
      <c r="D3" s="87"/>
      <c r="E3" s="87"/>
      <c r="F3" s="87"/>
      <c r="G3" s="87"/>
    </row>
    <row r="4" spans="1:8" x14ac:dyDescent="0.35">
      <c r="A4" s="87"/>
      <c r="B4" s="87"/>
      <c r="C4" s="87"/>
      <c r="D4" s="87"/>
      <c r="E4" s="87"/>
      <c r="F4" s="87"/>
      <c r="G4" s="87"/>
    </row>
    <row r="5" spans="1:8" x14ac:dyDescent="0.35">
      <c r="A5" s="75"/>
      <c r="B5" s="75"/>
      <c r="C5" s="75"/>
      <c r="D5" s="75"/>
      <c r="E5" s="75"/>
      <c r="F5" s="75"/>
      <c r="G5" s="75"/>
    </row>
    <row r="6" spans="1:8" x14ac:dyDescent="0.35">
      <c r="A6" s="87" t="s">
        <v>5</v>
      </c>
      <c r="B6" s="87"/>
      <c r="C6" s="87"/>
      <c r="D6" s="87"/>
      <c r="E6" s="87"/>
      <c r="F6" s="87"/>
      <c r="G6" s="87"/>
    </row>
    <row r="7" spans="1:8" x14ac:dyDescent="0.35">
      <c r="A7" s="86" t="s">
        <v>118</v>
      </c>
      <c r="B7" s="86"/>
      <c r="C7" s="86"/>
      <c r="D7" s="86"/>
      <c r="E7" s="86"/>
      <c r="F7" s="86"/>
      <c r="G7" s="86"/>
    </row>
    <row r="8" spans="1:8" x14ac:dyDescent="0.35">
      <c r="A8" s="2"/>
      <c r="B8" s="2"/>
      <c r="C8" s="2"/>
      <c r="D8" s="2"/>
      <c r="E8" s="2"/>
      <c r="F8" s="3" t="s">
        <v>10</v>
      </c>
      <c r="G8" s="2"/>
    </row>
    <row r="9" spans="1:8" x14ac:dyDescent="0.35">
      <c r="A9" s="4"/>
      <c r="B9" s="4"/>
      <c r="C9" s="4"/>
      <c r="D9" s="4"/>
      <c r="E9" s="4"/>
      <c r="F9" s="3" t="s">
        <v>11</v>
      </c>
      <c r="G9" s="2"/>
    </row>
    <row r="10" spans="1:8" x14ac:dyDescent="0.35">
      <c r="A10" s="5"/>
      <c r="B10" s="77" t="s">
        <v>119</v>
      </c>
      <c r="C10" s="78"/>
      <c r="D10" s="77" t="s">
        <v>120</v>
      </c>
      <c r="E10" s="78"/>
      <c r="F10" s="79" t="s">
        <v>110</v>
      </c>
      <c r="G10" s="80"/>
    </row>
    <row r="11" spans="1:8" x14ac:dyDescent="0.35">
      <c r="A11" s="6" t="s">
        <v>0</v>
      </c>
      <c r="B11" s="7"/>
      <c r="C11" s="8"/>
      <c r="D11" s="7"/>
      <c r="E11" s="9"/>
      <c r="F11" s="81" t="s">
        <v>121</v>
      </c>
      <c r="G11" s="82"/>
    </row>
    <row r="12" spans="1:8" x14ac:dyDescent="0.35">
      <c r="A12" s="7"/>
      <c r="B12" s="10" t="s">
        <v>1</v>
      </c>
      <c r="C12" s="10" t="s">
        <v>2</v>
      </c>
      <c r="D12" s="10" t="s">
        <v>1</v>
      </c>
      <c r="E12" s="10" t="s">
        <v>2</v>
      </c>
      <c r="F12" s="10" t="s">
        <v>1</v>
      </c>
      <c r="G12" s="11" t="s">
        <v>2</v>
      </c>
    </row>
    <row r="13" spans="1:8" x14ac:dyDescent="0.35">
      <c r="A13" s="12"/>
      <c r="B13" s="13"/>
      <c r="C13" s="13"/>
      <c r="D13" s="13"/>
      <c r="E13" s="13"/>
      <c r="F13" s="13"/>
      <c r="G13" s="14"/>
      <c r="H13" s="15"/>
    </row>
    <row r="14" spans="1:8" ht="18.5" x14ac:dyDescent="0.45">
      <c r="A14" s="22" t="s">
        <v>6</v>
      </c>
      <c r="B14" s="24">
        <f>detail!B7</f>
        <v>252374.31022094772</v>
      </c>
      <c r="C14" s="24">
        <f>detail!C7</f>
        <v>902912.77262037911</v>
      </c>
      <c r="D14" s="24">
        <f>detail!D7</f>
        <v>223903.25757056469</v>
      </c>
      <c r="E14" s="24">
        <f>detail!E7</f>
        <v>800206.04191146896</v>
      </c>
      <c r="F14" s="16">
        <f>IFERROR(B14/D14*100-100,"0.00")</f>
        <v>12.715783128528258</v>
      </c>
      <c r="G14" s="16">
        <f>IFERROR(C14/E14*100-100,"0.00")</f>
        <v>12.83503564451631</v>
      </c>
      <c r="H14" s="15"/>
    </row>
    <row r="15" spans="1:8" x14ac:dyDescent="0.35">
      <c r="A15" s="17" t="s">
        <v>14</v>
      </c>
      <c r="B15" s="18">
        <f>detail!$B$8</f>
        <v>0</v>
      </c>
      <c r="C15" s="20">
        <f>detail!$C$8</f>
        <v>0</v>
      </c>
      <c r="D15" s="18">
        <f>detail!$D$8</f>
        <v>0</v>
      </c>
      <c r="E15" s="18">
        <f>detail!$E$8</f>
        <v>0</v>
      </c>
      <c r="F15" s="65" t="str">
        <f t="shared" ref="F15" si="0">IFERROR(B15/D15*100-100,"0.00")</f>
        <v>0.00</v>
      </c>
      <c r="G15" s="65" t="str">
        <f t="shared" ref="G15" si="1">IFERROR(C15/E15*100-100,"0.00")</f>
        <v>0.00</v>
      </c>
      <c r="H15" s="15"/>
    </row>
    <row r="16" spans="1:8" x14ac:dyDescent="0.35">
      <c r="A16" s="17" t="s">
        <v>17</v>
      </c>
      <c r="B16" s="18">
        <f>detail!$B$11</f>
        <v>292.13820834504997</v>
      </c>
      <c r="C16" s="20">
        <f>detail!$C$11</f>
        <v>1045.175</v>
      </c>
      <c r="D16" s="18">
        <f>detail!$D$11</f>
        <v>126.13870557834269</v>
      </c>
      <c r="E16" s="18">
        <f>detail!$E$11</f>
        <v>450.80609999999996</v>
      </c>
      <c r="F16" s="65">
        <f t="shared" ref="F16" si="2">IFERROR(B16/D16*100-100,"0.00")</f>
        <v>131.60076600247629</v>
      </c>
      <c r="G16" s="65">
        <f t="shared" ref="G16" si="3">IFERROR(C16/E16*100-100,"0.00")</f>
        <v>131.84579800495158</v>
      </c>
      <c r="H16" s="15"/>
    </row>
    <row r="17" spans="1:8" x14ac:dyDescent="0.35">
      <c r="A17" s="17" t="s">
        <v>18</v>
      </c>
      <c r="B17" s="18">
        <f>detail!$B$12</f>
        <v>21282.226872958563</v>
      </c>
      <c r="C17" s="20">
        <f>detail!$C$12</f>
        <v>76140.849900989575</v>
      </c>
      <c r="D17" s="18">
        <f>detail!$D$12</f>
        <v>21339.477108084684</v>
      </c>
      <c r="E17" s="18">
        <f>detail!$E$12</f>
        <v>76264.984700989575</v>
      </c>
      <c r="F17" s="65">
        <f t="shared" ref="F17:F39" si="4">IFERROR(B17/D17*100-100,"0.00")</f>
        <v>-0.2682832144206202</v>
      </c>
      <c r="G17" s="65">
        <f t="shared" ref="G17:G39" si="5">IFERROR(C17/E17*100-100,"0.00")</f>
        <v>-0.16276775047774095</v>
      </c>
      <c r="H17" s="15"/>
    </row>
    <row r="18" spans="1:8" x14ac:dyDescent="0.35">
      <c r="A18" s="17" t="s">
        <v>35</v>
      </c>
      <c r="B18" s="18">
        <f>detail!$B$32</f>
        <v>26773.034490643648</v>
      </c>
      <c r="C18" s="20">
        <f>detail!$C$32</f>
        <v>95785.164433910002</v>
      </c>
      <c r="D18" s="18">
        <f>detail!$D$32</f>
        <v>29139.360987945929</v>
      </c>
      <c r="E18" s="18">
        <f>detail!$E$32</f>
        <v>104140.92663500001</v>
      </c>
      <c r="F18" s="65">
        <f t="shared" si="4"/>
        <v>-8.1207219962069814</v>
      </c>
      <c r="G18" s="65">
        <f t="shared" si="5"/>
        <v>-8.0235143579774615</v>
      </c>
      <c r="H18" s="15"/>
    </row>
    <row r="19" spans="1:8" x14ac:dyDescent="0.35">
      <c r="A19" s="17" t="s">
        <v>42</v>
      </c>
      <c r="B19" s="18">
        <f>detail!$B$42</f>
        <v>1663.9778111608196</v>
      </c>
      <c r="C19" s="20">
        <f>detail!$C$42</f>
        <v>5953.1686</v>
      </c>
      <c r="D19" s="18">
        <f>detail!$D$42</f>
        <v>1528.1845479157648</v>
      </c>
      <c r="E19" s="18">
        <f>detail!$E$42</f>
        <v>5461.5664000000006</v>
      </c>
      <c r="F19" s="65">
        <f t="shared" si="4"/>
        <v>8.885920449219185</v>
      </c>
      <c r="G19" s="65">
        <f t="shared" si="5"/>
        <v>9.0011209970824382</v>
      </c>
      <c r="H19" s="15"/>
    </row>
    <row r="20" spans="1:8" x14ac:dyDescent="0.35">
      <c r="A20" s="17" t="s">
        <v>45</v>
      </c>
      <c r="B20" s="18">
        <f>detail!$B$45</f>
        <v>970.50818630904598</v>
      </c>
      <c r="C20" s="20">
        <f>detail!$C$45</f>
        <v>3472.1610000000001</v>
      </c>
      <c r="D20" s="18">
        <f>detail!$D$45</f>
        <v>1814.2406247065992</v>
      </c>
      <c r="E20" s="18">
        <f>detail!$E$45</f>
        <v>6483.8999000000003</v>
      </c>
      <c r="F20" s="65">
        <f t="shared" si="4"/>
        <v>-46.506093343268752</v>
      </c>
      <c r="G20" s="65">
        <f t="shared" si="5"/>
        <v>-46.449497161422869</v>
      </c>
      <c r="H20" s="15"/>
    </row>
    <row r="21" spans="1:8" x14ac:dyDescent="0.35">
      <c r="A21" s="17" t="s">
        <v>53</v>
      </c>
      <c r="B21" s="18">
        <f>detail!$B$60</f>
        <v>1325.9665431758799</v>
      </c>
      <c r="C21" s="20">
        <f>detail!$C$60</f>
        <v>4743.8747899999998</v>
      </c>
      <c r="D21" s="18">
        <f>detail!$D$60</f>
        <v>1296.0264861170701</v>
      </c>
      <c r="E21" s="18">
        <f>detail!$E$60</f>
        <v>4631.8585800000001</v>
      </c>
      <c r="F21" s="65">
        <f t="shared" si="4"/>
        <v>2.3101423759101607</v>
      </c>
      <c r="G21" s="65">
        <f t="shared" si="5"/>
        <v>2.4183857962260902</v>
      </c>
      <c r="H21" s="15"/>
    </row>
    <row r="22" spans="1:8" x14ac:dyDescent="0.35">
      <c r="A22" s="17" t="s">
        <v>56</v>
      </c>
      <c r="B22" s="18">
        <f>detail!$B$63</f>
        <v>237.06948175103059</v>
      </c>
      <c r="C22" s="20">
        <f>detail!$C$63</f>
        <v>848.15710000000001</v>
      </c>
      <c r="D22" s="18">
        <f>detail!$D$63</f>
        <v>151.249118019836</v>
      </c>
      <c r="E22" s="18">
        <f>detail!$E$63</f>
        <v>540.548</v>
      </c>
      <c r="F22" s="65">
        <f t="shared" si="4"/>
        <v>56.741067223902377</v>
      </c>
      <c r="G22" s="65">
        <f t="shared" si="5"/>
        <v>56.906898184805044</v>
      </c>
      <c r="H22" s="15"/>
    </row>
    <row r="23" spans="1:8" x14ac:dyDescent="0.35">
      <c r="A23" s="17" t="s">
        <v>57</v>
      </c>
      <c r="B23" s="18">
        <f>detail!$B$64</f>
        <v>115612.26646195912</v>
      </c>
      <c r="C23" s="20">
        <f>detail!$C$64</f>
        <v>413622.89200000005</v>
      </c>
      <c r="D23" s="18">
        <f>detail!$D$64</f>
        <v>101796.5791302475</v>
      </c>
      <c r="E23" s="18">
        <f>detail!$E$64</f>
        <v>363809.97110000002</v>
      </c>
      <c r="F23" s="65">
        <f t="shared" si="4"/>
        <v>13.57185816041482</v>
      </c>
      <c r="G23" s="65">
        <f t="shared" si="5"/>
        <v>13.692016397843034</v>
      </c>
      <c r="H23" s="15"/>
    </row>
    <row r="24" spans="1:8" x14ac:dyDescent="0.35">
      <c r="A24" s="17" t="s">
        <v>69</v>
      </c>
      <c r="B24" s="18">
        <f>detail!$B$78</f>
        <v>55114.439251356132</v>
      </c>
      <c r="C24" s="20">
        <f>detail!$C$78</f>
        <v>197181.44494300001</v>
      </c>
      <c r="D24" s="18">
        <f>detail!$D$78</f>
        <v>47537.45378899965</v>
      </c>
      <c r="E24" s="18">
        <f>detail!$E$78</f>
        <v>169893.721743</v>
      </c>
      <c r="F24" s="65">
        <f t="shared" si="4"/>
        <v>15.938980442637487</v>
      </c>
      <c r="G24" s="65">
        <f t="shared" si="5"/>
        <v>16.061643079005833</v>
      </c>
      <c r="H24" s="15"/>
    </row>
    <row r="25" spans="1:8" x14ac:dyDescent="0.35">
      <c r="A25" s="17" t="s">
        <v>79</v>
      </c>
      <c r="B25" s="18">
        <f>detail!$B$93</f>
        <v>1091.4585651807702</v>
      </c>
      <c r="C25" s="20">
        <f>detail!$C$93</f>
        <v>3904.8819130000002</v>
      </c>
      <c r="D25" s="18">
        <f>detail!$D$93</f>
        <v>812.64254272376729</v>
      </c>
      <c r="E25" s="18">
        <f>detail!$E$93</f>
        <v>2904.296613</v>
      </c>
      <c r="F25" s="65">
        <f t="shared" ref="F25" si="6">IFERROR(B25/D25*100-100,"0.00")</f>
        <v>34.309798933548791</v>
      </c>
      <c r="G25" s="65">
        <f t="shared" ref="G25" si="7">IFERROR(C25/E25*100-100,"0.00")</f>
        <v>34.45189776833584</v>
      </c>
      <c r="H25" s="15"/>
    </row>
    <row r="26" spans="1:8" x14ac:dyDescent="0.35">
      <c r="A26" s="15" t="s">
        <v>84</v>
      </c>
      <c r="B26" s="18">
        <f>detail!$B$98</f>
        <v>28011.224348107658</v>
      </c>
      <c r="C26" s="20">
        <f>detail!$C$98</f>
        <v>100215.00293947938</v>
      </c>
      <c r="D26" s="18">
        <f>detail!$D$98</f>
        <v>18361.90453022554</v>
      </c>
      <c r="E26" s="18">
        <f>detail!$E$98</f>
        <v>65623.462139479365</v>
      </c>
      <c r="F26" s="65">
        <f t="shared" si="4"/>
        <v>52.550756932639359</v>
      </c>
      <c r="G26" s="65">
        <f t="shared" si="5"/>
        <v>52.712154574346357</v>
      </c>
      <c r="H26" s="15"/>
    </row>
    <row r="27" spans="1:8" ht="18.5" x14ac:dyDescent="0.45">
      <c r="A27" s="22" t="s">
        <v>7</v>
      </c>
      <c r="B27" s="24">
        <f>detail!B110</f>
        <v>258772.56014478888</v>
      </c>
      <c r="C27" s="24">
        <f>detail!C110</f>
        <v>925803.61905239453</v>
      </c>
      <c r="D27" s="24">
        <f>detail!D110</f>
        <v>258120.58360136353</v>
      </c>
      <c r="E27" s="24">
        <f>detail!E110</f>
        <v>922495.06675636431</v>
      </c>
      <c r="F27" s="65">
        <f t="shared" si="4"/>
        <v>0.25258603336813223</v>
      </c>
      <c r="G27" s="65">
        <f t="shared" si="5"/>
        <v>0.35865257335885303</v>
      </c>
      <c r="H27" s="15"/>
    </row>
    <row r="28" spans="1:8" x14ac:dyDescent="0.35">
      <c r="A28" s="17" t="s">
        <v>14</v>
      </c>
      <c r="B28" s="18">
        <f>detail!B111</f>
        <v>0</v>
      </c>
      <c r="C28" s="20">
        <f>detail!C111</f>
        <v>0</v>
      </c>
      <c r="D28" s="18">
        <f>detail!D111</f>
        <v>0</v>
      </c>
      <c r="E28" s="18">
        <f>detail!E111</f>
        <v>0</v>
      </c>
      <c r="F28" s="65" t="str">
        <f t="shared" si="4"/>
        <v>0.00</v>
      </c>
      <c r="G28" s="65" t="str">
        <f t="shared" si="5"/>
        <v>0.00</v>
      </c>
      <c r="H28" s="15"/>
    </row>
    <row r="29" spans="1:8" x14ac:dyDescent="0.35">
      <c r="A29" s="17" t="s">
        <v>17</v>
      </c>
      <c r="B29" s="18">
        <f>detail!B114</f>
        <v>2574.4558519848997</v>
      </c>
      <c r="C29" s="20">
        <f>detail!C114</f>
        <v>9210.5613652569991</v>
      </c>
      <c r="D29" s="18">
        <f>detail!D114</f>
        <v>2896.7549697318891</v>
      </c>
      <c r="E29" s="18">
        <f>detail!E114</f>
        <v>10352.689165256999</v>
      </c>
      <c r="F29" s="65">
        <f t="shared" si="4"/>
        <v>-11.126212645345703</v>
      </c>
      <c r="G29" s="65">
        <f t="shared" si="5"/>
        <v>-11.032184795356486</v>
      </c>
      <c r="H29" s="15"/>
    </row>
    <row r="30" spans="1:8" x14ac:dyDescent="0.35">
      <c r="A30" s="17" t="s">
        <v>18</v>
      </c>
      <c r="B30" s="18">
        <f>detail!B115</f>
        <v>116515.45220651268</v>
      </c>
      <c r="C30" s="20">
        <f>detail!C115</f>
        <v>416854.19531328935</v>
      </c>
      <c r="D30" s="18">
        <f>detail!D115</f>
        <v>116433.76707480551</v>
      </c>
      <c r="E30" s="18">
        <f>detail!E115</f>
        <v>416121.69874932937</v>
      </c>
      <c r="F30" s="65">
        <f t="shared" si="4"/>
        <v>7.0155878109389391E-2</v>
      </c>
      <c r="G30" s="65">
        <f t="shared" si="5"/>
        <v>0.17602940826242275</v>
      </c>
      <c r="H30" s="15"/>
    </row>
    <row r="31" spans="1:8" x14ac:dyDescent="0.35">
      <c r="A31" s="17" t="s">
        <v>35</v>
      </c>
      <c r="B31" s="18">
        <f>detail!B135</f>
        <v>43660.246334940239</v>
      </c>
      <c r="C31" s="20">
        <f>detail!C135</f>
        <v>156202.08743535401</v>
      </c>
      <c r="D31" s="18">
        <f>detail!D135</f>
        <v>53500.961927420482</v>
      </c>
      <c r="E31" s="18">
        <f>detail!E135</f>
        <v>191206.65526228398</v>
      </c>
      <c r="F31" s="65">
        <f t="shared" si="4"/>
        <v>-18.393530205737576</v>
      </c>
      <c r="G31" s="65">
        <f t="shared" si="5"/>
        <v>-18.307191127271778</v>
      </c>
      <c r="H31" s="15"/>
    </row>
    <row r="32" spans="1:8" x14ac:dyDescent="0.35">
      <c r="A32" s="17" t="s">
        <v>42</v>
      </c>
      <c r="B32" s="18">
        <f>detail!B145</f>
        <v>3069.2201027476049</v>
      </c>
      <c r="C32" s="20">
        <f>detail!C145</f>
        <v>10980.6661</v>
      </c>
      <c r="D32" s="18">
        <f>detail!D145</f>
        <v>529.32462568524306</v>
      </c>
      <c r="E32" s="18">
        <f>detail!E145</f>
        <v>1891.749</v>
      </c>
      <c r="F32" s="65">
        <f t="shared" ref="F32" si="8">IFERROR(B32/D32*100-100,"0.00")</f>
        <v>479.83701377473449</v>
      </c>
      <c r="G32" s="65">
        <f t="shared" ref="G32" si="9">IFERROR(C32/E32*100-100,"0.00")</f>
        <v>480.45047730962199</v>
      </c>
      <c r="H32" s="15"/>
    </row>
    <row r="33" spans="1:8" x14ac:dyDescent="0.35">
      <c r="A33" s="17" t="s">
        <v>45</v>
      </c>
      <c r="B33" s="18">
        <f>detail!B148</f>
        <v>6872.9853612591487</v>
      </c>
      <c r="C33" s="20">
        <f>detail!C148</f>
        <v>24589.294620680001</v>
      </c>
      <c r="D33" s="18">
        <f>detail!D148</f>
        <v>3768.1477901453786</v>
      </c>
      <c r="E33" s="18">
        <f>detail!E148</f>
        <v>13466.95292068</v>
      </c>
      <c r="F33" s="65">
        <f t="shared" si="4"/>
        <v>82.396916045428839</v>
      </c>
      <c r="G33" s="65">
        <f t="shared" si="5"/>
        <v>82.589890716261522</v>
      </c>
      <c r="H33" s="15"/>
    </row>
    <row r="34" spans="1:8" x14ac:dyDescent="0.35">
      <c r="A34" s="17" t="s">
        <v>53</v>
      </c>
      <c r="B34" s="18">
        <f>detail!B163</f>
        <v>15649.137092130797</v>
      </c>
      <c r="C34" s="20">
        <f>detail!C163</f>
        <v>55987.496305000001</v>
      </c>
      <c r="D34" s="18">
        <f>detail!D163</f>
        <v>15563.433926713747</v>
      </c>
      <c r="E34" s="18">
        <f>detail!E163</f>
        <v>55622.030676000002</v>
      </c>
      <c r="F34" s="65">
        <f t="shared" si="4"/>
        <v>0.55067002449855806</v>
      </c>
      <c r="G34" s="65">
        <f t="shared" si="5"/>
        <v>0.65705193528233963</v>
      </c>
      <c r="H34" s="15"/>
    </row>
    <row r="35" spans="1:8" x14ac:dyDescent="0.35">
      <c r="A35" s="17" t="s">
        <v>56</v>
      </c>
      <c r="B35" s="18">
        <f>detail!B166</f>
        <v>9673.8657631586921</v>
      </c>
      <c r="C35" s="20">
        <f>detail!C166</f>
        <v>34609.928999999996</v>
      </c>
      <c r="D35" s="18">
        <f>detail!D166</f>
        <v>4918.8234897599041</v>
      </c>
      <c r="E35" s="18">
        <f>detail!E166</f>
        <v>17579.343499999999</v>
      </c>
      <c r="F35" s="65">
        <f t="shared" si="4"/>
        <v>96.670317267897929</v>
      </c>
      <c r="G35" s="65">
        <f t="shared" si="5"/>
        <v>96.878393098126793</v>
      </c>
      <c r="H35" s="15"/>
    </row>
    <row r="36" spans="1:8" x14ac:dyDescent="0.35">
      <c r="A36" s="17" t="s">
        <v>57</v>
      </c>
      <c r="B36" s="18">
        <f>detail!B167</f>
        <v>14858.269074966422</v>
      </c>
      <c r="C36" s="20">
        <f>detail!C167</f>
        <v>53158.029099999992</v>
      </c>
      <c r="D36" s="18">
        <f>detail!D167</f>
        <v>12344.533817113408</v>
      </c>
      <c r="E36" s="18">
        <f>detail!E167</f>
        <v>44118.029600000009</v>
      </c>
      <c r="F36" s="65">
        <f t="shared" si="4"/>
        <v>20.363144490464151</v>
      </c>
      <c r="G36" s="65">
        <f t="shared" si="5"/>
        <v>20.490487861679085</v>
      </c>
      <c r="H36" s="15"/>
    </row>
    <row r="37" spans="1:8" x14ac:dyDescent="0.35">
      <c r="A37" s="17" t="s">
        <v>69</v>
      </c>
      <c r="B37" s="18">
        <f>detail!B181</f>
        <v>25186.180562053942</v>
      </c>
      <c r="C37" s="20">
        <f>detail!C181</f>
        <v>90107.919871450009</v>
      </c>
      <c r="D37" s="18">
        <f>detail!D181</f>
        <v>23578.739495257865</v>
      </c>
      <c r="E37" s="18">
        <f>detail!E181</f>
        <v>84267.866441449994</v>
      </c>
      <c r="F37" s="65">
        <f t="shared" si="4"/>
        <v>6.8173324834406941</v>
      </c>
      <c r="G37" s="65">
        <f t="shared" si="5"/>
        <v>6.9303444795979772</v>
      </c>
      <c r="H37" s="15"/>
    </row>
    <row r="38" spans="1:8" x14ac:dyDescent="0.35">
      <c r="A38" s="17" t="s">
        <v>79</v>
      </c>
      <c r="B38" s="18">
        <f>detail!B196</f>
        <v>2563.0263936512629</v>
      </c>
      <c r="C38" s="20">
        <f>detail!C196</f>
        <v>9169.6705000000002</v>
      </c>
      <c r="D38" s="18">
        <f>detail!D196</f>
        <v>3142.4120449014868</v>
      </c>
      <c r="E38" s="18">
        <f>detail!E196</f>
        <v>11230.641</v>
      </c>
      <c r="F38" s="65">
        <f t="shared" ref="F38" si="10">IFERROR(B38/D38*100-100,"0.00")</f>
        <v>-18.437609166826732</v>
      </c>
      <c r="G38" s="67">
        <f t="shared" ref="G38" si="11">IFERROR(C38/E38*100-100,"0.00")</f>
        <v>-18.35131672359573</v>
      </c>
    </row>
    <row r="39" spans="1:8" x14ac:dyDescent="0.35">
      <c r="A39" s="19" t="s">
        <v>84</v>
      </c>
      <c r="B39" s="23">
        <f>detail!B201</f>
        <v>18149.721401383154</v>
      </c>
      <c r="C39" s="21">
        <f>detail!C201</f>
        <v>64933.769441363998</v>
      </c>
      <c r="D39" s="23">
        <f>detail!D201</f>
        <v>21443.684439828612</v>
      </c>
      <c r="E39" s="23">
        <f>detail!E201</f>
        <v>76637.410441364016</v>
      </c>
      <c r="F39" s="66">
        <f t="shared" si="4"/>
        <v>-15.360993805371365</v>
      </c>
      <c r="G39" s="68">
        <f t="shared" si="5"/>
        <v>-15.271446324448263</v>
      </c>
    </row>
    <row r="40" spans="1:8" x14ac:dyDescent="0.35">
      <c r="B40" s="18"/>
      <c r="C40" s="20"/>
      <c r="D40" s="18"/>
      <c r="E40" s="18"/>
      <c r="F40" s="16"/>
      <c r="G40" s="16"/>
    </row>
    <row r="41" spans="1:8" x14ac:dyDescent="0.35">
      <c r="B41" s="18"/>
      <c r="C41" s="20"/>
      <c r="D41" s="18"/>
      <c r="E41" s="18"/>
      <c r="F41" s="16"/>
      <c r="G41" s="16"/>
    </row>
    <row r="42" spans="1:8" x14ac:dyDescent="0.35">
      <c r="A42" s="2"/>
      <c r="B42" s="2"/>
      <c r="C42" s="2"/>
      <c r="D42" s="2"/>
      <c r="E42" s="2"/>
      <c r="F42" s="3" t="s">
        <v>10</v>
      </c>
      <c r="G42" s="2"/>
    </row>
    <row r="43" spans="1:8" x14ac:dyDescent="0.35">
      <c r="A43" s="4"/>
      <c r="B43" s="4"/>
      <c r="C43" s="4"/>
      <c r="D43" s="4"/>
      <c r="E43" s="4"/>
      <c r="F43" s="3" t="s">
        <v>11</v>
      </c>
      <c r="G43" s="2"/>
    </row>
    <row r="44" spans="1:8" x14ac:dyDescent="0.35">
      <c r="A44" s="5"/>
      <c r="B44" s="77"/>
      <c r="C44" s="78"/>
      <c r="D44" s="85"/>
      <c r="E44" s="85"/>
      <c r="F44" s="77" t="s">
        <v>126</v>
      </c>
      <c r="G44" s="78"/>
    </row>
    <row r="45" spans="1:8" x14ac:dyDescent="0.35">
      <c r="A45" s="6" t="s">
        <v>0</v>
      </c>
      <c r="B45" s="83" t="s">
        <v>123</v>
      </c>
      <c r="C45" s="84"/>
      <c r="D45" s="83" t="s">
        <v>124</v>
      </c>
      <c r="E45" s="84"/>
      <c r="F45" s="83" t="s">
        <v>3</v>
      </c>
      <c r="G45" s="84"/>
    </row>
    <row r="46" spans="1:8" x14ac:dyDescent="0.35">
      <c r="A46" s="7"/>
      <c r="B46" s="88"/>
      <c r="C46" s="89"/>
      <c r="D46" s="88"/>
      <c r="E46" s="89"/>
      <c r="F46" s="83" t="s">
        <v>125</v>
      </c>
      <c r="G46" s="84"/>
    </row>
    <row r="47" spans="1:8" x14ac:dyDescent="0.35">
      <c r="A47" s="12"/>
      <c r="B47" s="13"/>
      <c r="C47" s="13"/>
      <c r="D47" s="13"/>
      <c r="E47" s="13"/>
      <c r="F47" s="13"/>
      <c r="G47" s="14"/>
    </row>
    <row r="48" spans="1:8" ht="18.5" x14ac:dyDescent="0.45">
      <c r="A48" s="22" t="s">
        <v>6</v>
      </c>
      <c r="B48" s="24">
        <f>detail!O7</f>
        <v>2065069.9267736941</v>
      </c>
      <c r="C48" s="24">
        <f>detail!P7</f>
        <v>7345347.6153369723</v>
      </c>
      <c r="D48" s="24">
        <f>detail!Q7</f>
        <v>1747984.5450746755</v>
      </c>
      <c r="E48" s="24">
        <f>detail!R7</f>
        <v>6275655.9869809467</v>
      </c>
      <c r="F48" s="65">
        <f t="shared" ref="F48:F73" si="12">IFERROR(B48/D48*100-100,"0.00")</f>
        <v>18.140056363340022</v>
      </c>
      <c r="G48" s="67">
        <f t="shared" ref="G48:G73" si="13">IFERROR(C48/E48*100-100,"0.00")</f>
        <v>17.045096649260813</v>
      </c>
    </row>
    <row r="49" spans="1:7" x14ac:dyDescent="0.35">
      <c r="A49" s="17" t="s">
        <v>14</v>
      </c>
      <c r="B49" s="18">
        <f>detail!O8</f>
        <v>0</v>
      </c>
      <c r="C49" s="18">
        <f>detail!P8</f>
        <v>0</v>
      </c>
      <c r="D49" s="18">
        <f>detail!Q8</f>
        <v>0</v>
      </c>
      <c r="E49" s="18">
        <f>detail!R8</f>
        <v>0</v>
      </c>
      <c r="F49" s="65" t="str">
        <f t="shared" si="12"/>
        <v>0.00</v>
      </c>
      <c r="G49" s="67" t="str">
        <f t="shared" si="13"/>
        <v>0.00</v>
      </c>
    </row>
    <row r="50" spans="1:7" x14ac:dyDescent="0.35">
      <c r="A50" s="17" t="s">
        <v>17</v>
      </c>
      <c r="B50" s="18">
        <f>detail!O11</f>
        <v>2249.6223265318677</v>
      </c>
      <c r="C50" s="18">
        <f>detail!P11</f>
        <v>8001.7910179999999</v>
      </c>
      <c r="D50" s="18">
        <f>detail!Q11</f>
        <v>1776.193617345341</v>
      </c>
      <c r="E50" s="18">
        <f>detail!R11</f>
        <v>6376.932874000001</v>
      </c>
      <c r="F50" s="65">
        <f t="shared" si="12"/>
        <v>26.654116114554142</v>
      </c>
      <c r="G50" s="67">
        <f t="shared" si="13"/>
        <v>25.480245379794766</v>
      </c>
    </row>
    <row r="51" spans="1:7" x14ac:dyDescent="0.35">
      <c r="A51" s="17" t="s">
        <v>18</v>
      </c>
      <c r="B51" s="18">
        <f>detail!O12</f>
        <v>198576.42746492935</v>
      </c>
      <c r="C51" s="18">
        <f>detail!P12</f>
        <v>706326.14858736447</v>
      </c>
      <c r="D51" s="18">
        <f>detail!Q12</f>
        <v>213442.16641498663</v>
      </c>
      <c r="E51" s="18">
        <f>detail!R12</f>
        <v>766305.17890486843</v>
      </c>
      <c r="F51" s="65">
        <f t="shared" si="12"/>
        <v>-6.9647620241796204</v>
      </c>
      <c r="G51" s="67">
        <f t="shared" si="13"/>
        <v>-7.8270422761882372</v>
      </c>
    </row>
    <row r="52" spans="1:7" x14ac:dyDescent="0.35">
      <c r="A52" s="17" t="s">
        <v>35</v>
      </c>
      <c r="B52" s="18">
        <f>detail!O32</f>
        <v>211529.06861594479</v>
      </c>
      <c r="C52" s="18">
        <f>detail!P32</f>
        <v>752398.02758642985</v>
      </c>
      <c r="D52" s="18">
        <f>detail!Q32</f>
        <v>154107.2985506347</v>
      </c>
      <c r="E52" s="18">
        <f>detail!R32</f>
        <v>553279.71492187004</v>
      </c>
      <c r="F52" s="65">
        <f t="shared" si="12"/>
        <v>37.260902374745825</v>
      </c>
      <c r="G52" s="67">
        <f t="shared" si="13"/>
        <v>35.988724562706551</v>
      </c>
    </row>
    <row r="53" spans="1:7" x14ac:dyDescent="0.35">
      <c r="A53" s="17" t="s">
        <v>42</v>
      </c>
      <c r="B53" s="18">
        <f>detail!O42</f>
        <v>18643.022343809127</v>
      </c>
      <c r="C53" s="18">
        <f>detail!P42</f>
        <v>66312.272500000006</v>
      </c>
      <c r="D53" s="18">
        <f>detail!Q42</f>
        <v>9591.139307754218</v>
      </c>
      <c r="E53" s="18">
        <f>detail!R42</f>
        <v>34434.338100000001</v>
      </c>
      <c r="F53" s="65">
        <f t="shared" si="12"/>
        <v>94.377557718681743</v>
      </c>
      <c r="G53" s="67">
        <f t="shared" si="13"/>
        <v>92.576004531941351</v>
      </c>
    </row>
    <row r="54" spans="1:7" x14ac:dyDescent="0.35">
      <c r="A54" s="17" t="s">
        <v>45</v>
      </c>
      <c r="B54" s="18">
        <f>detail!O45</f>
        <v>15771.196206729826</v>
      </c>
      <c r="C54" s="18">
        <f>detail!P45</f>
        <v>56097.334499999997</v>
      </c>
      <c r="D54" s="18">
        <f>detail!Q45</f>
        <v>20502.266716302416</v>
      </c>
      <c r="E54" s="18">
        <f>detail!R45</f>
        <v>73607.729099999997</v>
      </c>
      <c r="F54" s="65">
        <f t="shared" si="12"/>
        <v>-23.075841198625469</v>
      </c>
      <c r="G54" s="67">
        <f t="shared" si="13"/>
        <v>-23.78879883145315</v>
      </c>
    </row>
    <row r="55" spans="1:7" x14ac:dyDescent="0.35">
      <c r="A55" s="17" t="s">
        <v>53</v>
      </c>
      <c r="B55" s="18">
        <f>detail!O60</f>
        <v>16161.751786940107</v>
      </c>
      <c r="C55" s="18">
        <f>detail!P60</f>
        <v>57486.520629999999</v>
      </c>
      <c r="D55" s="18">
        <f>detail!Q60</f>
        <v>13318.886855584895</v>
      </c>
      <c r="E55" s="18">
        <f>detail!R60</f>
        <v>47817.786645020009</v>
      </c>
      <c r="F55" s="65">
        <f t="shared" si="12"/>
        <v>21.344613571539867</v>
      </c>
      <c r="G55" s="67">
        <f t="shared" si="13"/>
        <v>20.219952999407468</v>
      </c>
    </row>
    <row r="56" spans="1:7" x14ac:dyDescent="0.35">
      <c r="A56" s="17" t="s">
        <v>56</v>
      </c>
      <c r="B56" s="18">
        <f>detail!O63</f>
        <v>2257.2210817930904</v>
      </c>
      <c r="C56" s="18">
        <f>detail!P63</f>
        <v>8028.8194000000003</v>
      </c>
      <c r="D56" s="18">
        <f>detail!Q63</f>
        <v>2327.7839500744194</v>
      </c>
      <c r="E56" s="18">
        <f>detail!R63</f>
        <v>8357.2656999999999</v>
      </c>
      <c r="F56" s="65">
        <f t="shared" ref="F56" si="14">IFERROR(B56/D56*100-100,"0.00")</f>
        <v>-3.0313323656636157</v>
      </c>
      <c r="G56" s="67">
        <f t="shared" ref="G56" si="15">IFERROR(C56/E56*100-100,"0.00")</f>
        <v>-3.9300688980128911</v>
      </c>
    </row>
    <row r="57" spans="1:7" x14ac:dyDescent="0.35">
      <c r="A57" s="17" t="s">
        <v>57</v>
      </c>
      <c r="B57" s="18">
        <f>detail!O64</f>
        <v>952478.15607451322</v>
      </c>
      <c r="C57" s="18">
        <f>detail!P64</f>
        <v>3387915.8577999994</v>
      </c>
      <c r="D57" s="18">
        <f>detail!Q64</f>
        <v>789233.99723450933</v>
      </c>
      <c r="E57" s="18">
        <f>detail!R64</f>
        <v>2833526.8030999992</v>
      </c>
      <c r="F57" s="65">
        <f t="shared" si="12"/>
        <v>20.683873149410005</v>
      </c>
      <c r="G57" s="67">
        <f t="shared" si="13"/>
        <v>19.565336530202401</v>
      </c>
    </row>
    <row r="58" spans="1:7" x14ac:dyDescent="0.35">
      <c r="A58" s="17" t="s">
        <v>69</v>
      </c>
      <c r="B58" s="18">
        <f>detail!O78</f>
        <v>442370.48272793315</v>
      </c>
      <c r="C58" s="18">
        <f>detail!P78</f>
        <v>1573489.0757319999</v>
      </c>
      <c r="D58" s="18">
        <f>detail!Q78</f>
        <v>342659.93061547418</v>
      </c>
      <c r="E58" s="18">
        <f>detail!R78</f>
        <v>1230225.8913700001</v>
      </c>
      <c r="F58" s="65">
        <f t="shared" si="12"/>
        <v>29.098982169687105</v>
      </c>
      <c r="G58" s="67">
        <f t="shared" si="13"/>
        <v>27.902451636726354</v>
      </c>
    </row>
    <row r="59" spans="1:7" x14ac:dyDescent="0.35">
      <c r="A59" s="17" t="s">
        <v>79</v>
      </c>
      <c r="B59" s="18">
        <f>detail!O93</f>
        <v>15945.139991140877</v>
      </c>
      <c r="C59" s="18">
        <f>detail!P93</f>
        <v>56716.043602999998</v>
      </c>
      <c r="D59" s="18">
        <f>detail!Q93</f>
        <v>10441.94083772778</v>
      </c>
      <c r="E59" s="18">
        <f>detail!R93</f>
        <v>37488.906133999997</v>
      </c>
      <c r="F59" s="65">
        <f>IFERROR(B59/D59*100-100,"0.00")</f>
        <v>52.702837900876517</v>
      </c>
      <c r="G59" s="67">
        <f t="shared" si="13"/>
        <v>51.287539306360912</v>
      </c>
    </row>
    <row r="60" spans="1:7" x14ac:dyDescent="0.35">
      <c r="A60" s="15" t="s">
        <v>84</v>
      </c>
      <c r="B60" s="18">
        <f>detail!O98</f>
        <v>189087.8381534286</v>
      </c>
      <c r="C60" s="18">
        <f>detail!P98</f>
        <v>672575.72398017778</v>
      </c>
      <c r="D60" s="18">
        <f>detail!Q98</f>
        <v>190582.94097428137</v>
      </c>
      <c r="E60" s="18">
        <f>detail!R98</f>
        <v>684235.44013118825</v>
      </c>
      <c r="F60" s="65">
        <f t="shared" si="12"/>
        <v>-0.78448932166207896</v>
      </c>
      <c r="G60" s="67">
        <f t="shared" si="13"/>
        <v>-1.7040503118012964</v>
      </c>
    </row>
    <row r="61" spans="1:7" ht="18.5" x14ac:dyDescent="0.45">
      <c r="A61" s="22" t="s">
        <v>7</v>
      </c>
      <c r="B61" s="24">
        <f>detail!O110</f>
        <v>2669828.0742547545</v>
      </c>
      <c r="C61" s="24">
        <f>detail!P110</f>
        <v>9496441.270260172</v>
      </c>
      <c r="D61" s="24">
        <f>detail!Q110</f>
        <v>2390470.5900237067</v>
      </c>
      <c r="E61" s="24">
        <f>detail!R110</f>
        <v>8582324.7764145751</v>
      </c>
      <c r="F61" s="65">
        <f t="shared" si="12"/>
        <v>11.686296639536465</v>
      </c>
      <c r="G61" s="67">
        <f t="shared" si="13"/>
        <v>10.651152428508851</v>
      </c>
    </row>
    <row r="62" spans="1:7" x14ac:dyDescent="0.35">
      <c r="A62" s="17" t="s">
        <v>14</v>
      </c>
      <c r="B62" s="18">
        <f>detail!O111</f>
        <v>0</v>
      </c>
      <c r="C62" s="18">
        <f>detail!P111</f>
        <v>0</v>
      </c>
      <c r="D62" s="18">
        <f>detail!Q111</f>
        <v>0</v>
      </c>
      <c r="E62" s="18">
        <f>detail!R111</f>
        <v>0</v>
      </c>
      <c r="F62" s="65" t="str">
        <f t="shared" si="12"/>
        <v>0.00</v>
      </c>
      <c r="G62" s="67" t="str">
        <f t="shared" si="13"/>
        <v>0.00</v>
      </c>
    </row>
    <row r="63" spans="1:7" x14ac:dyDescent="0.35">
      <c r="A63" s="17" t="s">
        <v>17</v>
      </c>
      <c r="B63" s="18">
        <f>detail!O114</f>
        <v>13861.970254998025</v>
      </c>
      <c r="C63" s="18">
        <f>detail!P114</f>
        <v>49306.315895800697</v>
      </c>
      <c r="D63" s="18">
        <f>detail!Q114</f>
        <v>12989.51389588086</v>
      </c>
      <c r="E63" s="18">
        <f>detail!R114</f>
        <v>46635.263954907801</v>
      </c>
      <c r="F63" s="65">
        <f t="shared" si="12"/>
        <v>6.716620545699044</v>
      </c>
      <c r="G63" s="67">
        <f t="shared" si="13"/>
        <v>5.7275368774058393</v>
      </c>
    </row>
    <row r="64" spans="1:7" x14ac:dyDescent="0.35">
      <c r="A64" s="17" t="s">
        <v>18</v>
      </c>
      <c r="B64" s="18">
        <f>detail!O115</f>
        <v>1094188.964926519</v>
      </c>
      <c r="C64" s="18">
        <f>detail!P115</f>
        <v>3891973.9230369469</v>
      </c>
      <c r="D64" s="18">
        <f>detail!Q115</f>
        <v>993412.4915842379</v>
      </c>
      <c r="E64" s="18">
        <f>detail!R115</f>
        <v>3566573.3246434098</v>
      </c>
      <c r="F64" s="65">
        <f t="shared" si="12"/>
        <v>10.144474143018726</v>
      </c>
      <c r="G64" s="67">
        <f t="shared" si="13"/>
        <v>9.12362003453471</v>
      </c>
    </row>
    <row r="65" spans="1:7" x14ac:dyDescent="0.35">
      <c r="A65" s="17" t="s">
        <v>108</v>
      </c>
      <c r="B65" s="18">
        <f>detail!O135</f>
        <v>694150.77927075664</v>
      </c>
      <c r="C65" s="18">
        <f>detail!P135</f>
        <v>2469058.6527337073</v>
      </c>
      <c r="D65" s="18">
        <f>detail!Q135</f>
        <v>522493.2178847451</v>
      </c>
      <c r="E65" s="18">
        <f>detail!R135</f>
        <v>1875867.6672597583</v>
      </c>
      <c r="F65" s="65">
        <f t="shared" si="12"/>
        <v>32.853548239525054</v>
      </c>
      <c r="G65" s="67">
        <f t="shared" si="13"/>
        <v>31.622219190998379</v>
      </c>
    </row>
    <row r="66" spans="1:7" x14ac:dyDescent="0.35">
      <c r="A66" s="17" t="s">
        <v>42</v>
      </c>
      <c r="B66" s="18">
        <f>detail!O145</f>
        <v>14017.861572040007</v>
      </c>
      <c r="C66" s="18">
        <f>detail!P145</f>
        <v>49860.813300000002</v>
      </c>
      <c r="D66" s="18">
        <f>detail!Q145</f>
        <v>8805.5849369900861</v>
      </c>
      <c r="E66" s="18">
        <f>detail!R145</f>
        <v>31614.021979999998</v>
      </c>
      <c r="F66" s="65">
        <f t="shared" ref="F66" si="16">IFERROR(B66/D66*100-100,"0.00")</f>
        <v>59.192849451198128</v>
      </c>
      <c r="G66" s="67">
        <f t="shared" ref="G66" si="17">IFERROR(C66/E66*100-100,"0.00")</f>
        <v>57.717399360143077</v>
      </c>
    </row>
    <row r="67" spans="1:7" x14ac:dyDescent="0.35">
      <c r="A67" s="17" t="s">
        <v>45</v>
      </c>
      <c r="B67" s="18">
        <f>detail!O148</f>
        <v>71924.470740701319</v>
      </c>
      <c r="C67" s="18">
        <f>detail!P148</f>
        <v>255831.64656558409</v>
      </c>
      <c r="D67" s="18">
        <f>detail!Q148</f>
        <v>73951.032041515195</v>
      </c>
      <c r="E67" s="18">
        <f>detail!R148</f>
        <v>265500.76674443838</v>
      </c>
      <c r="F67" s="65">
        <f t="shared" si="12"/>
        <v>-2.740409761524603</v>
      </c>
      <c r="G67" s="67">
        <f t="shared" si="13"/>
        <v>-3.64184265733644</v>
      </c>
    </row>
    <row r="68" spans="1:7" x14ac:dyDescent="0.35">
      <c r="A68" s="17" t="s">
        <v>53</v>
      </c>
      <c r="B68" s="18">
        <f>detail!O163</f>
        <v>152536.66711272555</v>
      </c>
      <c r="C68" s="18">
        <f>detail!P163</f>
        <v>542565.08678056684</v>
      </c>
      <c r="D68" s="18">
        <f>detail!Q163</f>
        <v>175285.61024632942</v>
      </c>
      <c r="E68" s="18">
        <f>detail!R163</f>
        <v>629314.59690165159</v>
      </c>
      <c r="F68" s="65">
        <f t="shared" si="12"/>
        <v>-12.978214869797185</v>
      </c>
      <c r="G68" s="67">
        <f t="shared" si="13"/>
        <v>-13.78476052330339</v>
      </c>
    </row>
    <row r="69" spans="1:7" x14ac:dyDescent="0.35">
      <c r="A69" s="17" t="s">
        <v>56</v>
      </c>
      <c r="B69" s="18">
        <f>detail!O166</f>
        <v>52988.43053847531</v>
      </c>
      <c r="C69" s="18">
        <f>detail!P166</f>
        <v>188477.12459999998</v>
      </c>
      <c r="D69" s="18">
        <f>detail!Q166</f>
        <v>63117.534234641513</v>
      </c>
      <c r="E69" s="18">
        <f>detail!R166</f>
        <v>226606.08339999997</v>
      </c>
      <c r="F69" s="65">
        <f t="shared" si="12"/>
        <v>-16.048002855293632</v>
      </c>
      <c r="G69" s="67">
        <f t="shared" si="13"/>
        <v>-16.82609673487697</v>
      </c>
    </row>
    <row r="70" spans="1:7" x14ac:dyDescent="0.35">
      <c r="A70" s="17" t="s">
        <v>57</v>
      </c>
      <c r="B70" s="18">
        <f>detail!O167</f>
        <v>133482.26726907631</v>
      </c>
      <c r="C70" s="18">
        <f>detail!P167</f>
        <v>474789.56565238367</v>
      </c>
      <c r="D70" s="18">
        <f>detail!Q167</f>
        <v>110545.74880469675</v>
      </c>
      <c r="E70" s="18">
        <f>detail!R167</f>
        <v>396883.99549999996</v>
      </c>
      <c r="F70" s="65">
        <f t="shared" si="12"/>
        <v>20.748440091442987</v>
      </c>
      <c r="G70" s="67">
        <f t="shared" si="13"/>
        <v>19.629305045227923</v>
      </c>
    </row>
    <row r="71" spans="1:7" x14ac:dyDescent="0.35">
      <c r="A71" s="17" t="s">
        <v>69</v>
      </c>
      <c r="B71" s="18">
        <f>detail!O181</f>
        <v>252506.70567378326</v>
      </c>
      <c r="C71" s="18">
        <f>detail!P181</f>
        <v>898153.37695379439</v>
      </c>
      <c r="D71" s="18">
        <f>detail!Q181</f>
        <v>283136.43574724952</v>
      </c>
      <c r="E71" s="18">
        <f>detail!R181</f>
        <v>1016523.214199107</v>
      </c>
      <c r="F71" s="65">
        <f t="shared" si="12"/>
        <v>-10.818010756061383</v>
      </c>
      <c r="G71" s="67">
        <f t="shared" si="13"/>
        <v>-11.644577870125005</v>
      </c>
    </row>
    <row r="72" spans="1:7" x14ac:dyDescent="0.35">
      <c r="A72" s="17" t="s">
        <v>79</v>
      </c>
      <c r="B72" s="18">
        <f>detail!O196</f>
        <v>27815.787747500621</v>
      </c>
      <c r="C72" s="18">
        <f>detail!P196</f>
        <v>98939.327695809101</v>
      </c>
      <c r="D72" s="18">
        <f>detail!Q196</f>
        <v>1857.4258551227747</v>
      </c>
      <c r="E72" s="18">
        <f>detail!R196</f>
        <v>6668.5748000000003</v>
      </c>
      <c r="F72" s="65">
        <f t="shared" si="12"/>
        <v>1397.5449852162208</v>
      </c>
      <c r="G72" s="67">
        <f t="shared" si="13"/>
        <v>1383.6652607661999</v>
      </c>
    </row>
    <row r="73" spans="1:7" x14ac:dyDescent="0.35">
      <c r="A73" s="19" t="s">
        <v>84</v>
      </c>
      <c r="B73" s="23">
        <f>detail!O201</f>
        <v>162354.16914817857</v>
      </c>
      <c r="C73" s="23">
        <f>detail!P201</f>
        <v>577485.43704557908</v>
      </c>
      <c r="D73" s="23">
        <f>detail!Q201</f>
        <v>144875.99479229681</v>
      </c>
      <c r="E73" s="23">
        <f>detail!R201</f>
        <v>520137.26703130355</v>
      </c>
      <c r="F73" s="66">
        <f t="shared" si="12"/>
        <v>12.064230779529453</v>
      </c>
      <c r="G73" s="68">
        <f t="shared" si="13"/>
        <v>11.025583754379227</v>
      </c>
    </row>
    <row r="74" spans="1:7" x14ac:dyDescent="0.35">
      <c r="B74" s="18"/>
      <c r="C74" s="20"/>
      <c r="D74" s="18"/>
      <c r="E74" s="18"/>
      <c r="F74" s="16"/>
      <c r="G74" s="16"/>
    </row>
    <row r="75" spans="1:7" x14ac:dyDescent="0.35">
      <c r="A75" s="1" t="s">
        <v>101</v>
      </c>
    </row>
    <row r="76" spans="1:7" x14ac:dyDescent="0.35">
      <c r="A76" s="1" t="s">
        <v>102</v>
      </c>
    </row>
    <row r="77" spans="1:7" x14ac:dyDescent="0.35">
      <c r="A77" s="1" t="s">
        <v>103</v>
      </c>
    </row>
    <row r="78" spans="1:7" x14ac:dyDescent="0.35">
      <c r="A78" s="1" t="s">
        <v>100</v>
      </c>
    </row>
    <row r="79" spans="1:7" s="74" customFormat="1" ht="18.5" x14ac:dyDescent="0.45">
      <c r="A79" s="1" t="s">
        <v>122</v>
      </c>
    </row>
  </sheetData>
  <mergeCells count="18">
    <mergeCell ref="B46:C46"/>
    <mergeCell ref="D46:E46"/>
    <mergeCell ref="F46:G46"/>
    <mergeCell ref="A2:G2"/>
    <mergeCell ref="A3:G3"/>
    <mergeCell ref="A4:G4"/>
    <mergeCell ref="A6:G6"/>
    <mergeCell ref="A7:G7"/>
    <mergeCell ref="B10:C10"/>
    <mergeCell ref="D10:E10"/>
    <mergeCell ref="F10:G10"/>
    <mergeCell ref="F11:G11"/>
    <mergeCell ref="B45:C45"/>
    <mergeCell ref="D45:E45"/>
    <mergeCell ref="B44:C44"/>
    <mergeCell ref="D44:E44"/>
    <mergeCell ref="F44:G44"/>
    <mergeCell ref="F45:G45"/>
  </mergeCells>
  <phoneticPr fontId="2" type="noConversion"/>
  <pageMargins left="0.5" right="0.25" top="0.25" bottom="0.25" header="0" footer="0"/>
  <pageSetup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23"/>
  <sheetViews>
    <sheetView topLeftCell="A190" zoomScale="70" zoomScaleNormal="70" workbookViewId="0">
      <selection activeCell="T200" sqref="T200"/>
    </sheetView>
  </sheetViews>
  <sheetFormatPr defaultColWidth="15.765625" defaultRowHeight="15.5" x14ac:dyDescent="0.35"/>
  <cols>
    <col min="1" max="1" width="34.3046875" style="16" customWidth="1"/>
    <col min="2" max="2" width="16.765625" style="63" customWidth="1"/>
    <col min="3" max="3" width="16.3046875" style="63" customWidth="1"/>
    <col min="4" max="4" width="17.53515625" style="63" customWidth="1"/>
    <col min="5" max="5" width="17.69140625" style="63" customWidth="1"/>
    <col min="6" max="7" width="18.765625" style="63" customWidth="1"/>
    <col min="8" max="8" width="11.69140625" style="16" customWidth="1"/>
    <col min="9" max="9" width="9.69140625" style="16" customWidth="1"/>
    <col min="10" max="11" width="9.23046875" style="16" customWidth="1"/>
    <col min="12" max="13" width="15.765625" style="16" customWidth="1"/>
    <col min="14" max="14" width="34.3046875" style="16" customWidth="1"/>
    <col min="15" max="15" width="16.765625" style="63" customWidth="1"/>
    <col min="16" max="16" width="16.3046875" style="63" customWidth="1"/>
    <col min="17" max="17" width="17.53515625" style="63" customWidth="1"/>
    <col min="18" max="18" width="15.84375" style="63" customWidth="1"/>
    <col min="19" max="19" width="8.53515625" style="16" customWidth="1"/>
    <col min="20" max="20" width="27.3828125" style="16" customWidth="1"/>
    <col min="21" max="21" width="15.765625" style="16" customWidth="1"/>
    <col min="22" max="16384" width="15.765625" style="16"/>
  </cols>
  <sheetData>
    <row r="1" spans="1:20" x14ac:dyDescent="0.35">
      <c r="A1" s="25"/>
      <c r="B1" s="93" t="s">
        <v>89</v>
      </c>
      <c r="C1" s="93"/>
      <c r="D1" s="93"/>
      <c r="E1" s="93"/>
      <c r="F1" s="93"/>
      <c r="G1" s="93"/>
      <c r="H1" s="26"/>
      <c r="I1" s="27" t="s">
        <v>9</v>
      </c>
      <c r="J1" s="28"/>
      <c r="K1" s="28"/>
      <c r="N1" s="25"/>
      <c r="O1" s="93" t="s">
        <v>89</v>
      </c>
      <c r="P1" s="93"/>
      <c r="Q1" s="93"/>
      <c r="R1" s="93"/>
      <c r="S1" s="26"/>
      <c r="T1" s="27" t="s">
        <v>9</v>
      </c>
    </row>
    <row r="2" spans="1:20" x14ac:dyDescent="0.35">
      <c r="A2" s="28"/>
      <c r="B2" s="29"/>
      <c r="C2" s="29"/>
      <c r="D2" s="29"/>
      <c r="E2" s="29"/>
      <c r="F2" s="29"/>
      <c r="G2" s="29"/>
      <c r="H2" s="30"/>
      <c r="I2" s="28" t="s">
        <v>8</v>
      </c>
      <c r="J2" s="31"/>
      <c r="K2" s="31"/>
      <c r="N2" s="28"/>
      <c r="O2" s="29"/>
      <c r="P2" s="29"/>
      <c r="Q2" s="29"/>
      <c r="R2" s="29"/>
      <c r="S2" s="30"/>
      <c r="T2" s="28" t="s">
        <v>8</v>
      </c>
    </row>
    <row r="3" spans="1:20" x14ac:dyDescent="0.35">
      <c r="A3" s="32"/>
      <c r="B3" s="77"/>
      <c r="C3" s="78"/>
      <c r="D3" s="85"/>
      <c r="E3" s="85"/>
      <c r="F3" s="77"/>
      <c r="G3" s="78"/>
      <c r="H3" s="77" t="s">
        <v>110</v>
      </c>
      <c r="I3" s="90"/>
      <c r="J3" s="90"/>
      <c r="K3" s="90"/>
      <c r="N3" s="32"/>
      <c r="O3" s="77"/>
      <c r="P3" s="78"/>
      <c r="Q3" s="85"/>
      <c r="R3" s="85"/>
      <c r="S3" s="77" t="s">
        <v>111</v>
      </c>
      <c r="T3" s="90"/>
    </row>
    <row r="4" spans="1:20" x14ac:dyDescent="0.35">
      <c r="A4" s="33"/>
      <c r="B4" s="85" t="s">
        <v>112</v>
      </c>
      <c r="C4" s="85"/>
      <c r="D4" s="83" t="s">
        <v>117</v>
      </c>
      <c r="E4" s="84"/>
      <c r="F4" s="85" t="s">
        <v>113</v>
      </c>
      <c r="G4" s="85"/>
      <c r="H4" s="91" t="s">
        <v>3</v>
      </c>
      <c r="I4" s="92"/>
      <c r="J4" s="92"/>
      <c r="K4" s="92"/>
      <c r="N4" s="33"/>
      <c r="O4" s="83" t="s">
        <v>114</v>
      </c>
      <c r="P4" s="84"/>
      <c r="Q4" s="83" t="s">
        <v>115</v>
      </c>
      <c r="R4" s="84"/>
      <c r="S4" s="91" t="s">
        <v>3</v>
      </c>
      <c r="T4" s="92"/>
    </row>
    <row r="5" spans="1:20" x14ac:dyDescent="0.35">
      <c r="A5" s="34" t="s">
        <v>0</v>
      </c>
      <c r="B5" s="35"/>
      <c r="C5" s="29"/>
      <c r="D5" s="35"/>
      <c r="E5" s="36"/>
      <c r="F5" s="35"/>
      <c r="G5" s="36"/>
      <c r="H5" s="91" t="s">
        <v>109</v>
      </c>
      <c r="I5" s="92"/>
      <c r="J5" s="94" t="s">
        <v>113</v>
      </c>
      <c r="K5" s="95"/>
      <c r="N5" s="34" t="s">
        <v>0</v>
      </c>
      <c r="O5" s="88"/>
      <c r="P5" s="89"/>
      <c r="Q5" s="88"/>
      <c r="R5" s="89"/>
      <c r="S5" s="94" t="s">
        <v>116</v>
      </c>
      <c r="T5" s="95"/>
    </row>
    <row r="6" spans="1:20" x14ac:dyDescent="0.35">
      <c r="A6" s="33"/>
      <c r="B6" s="37" t="s">
        <v>1</v>
      </c>
      <c r="C6" s="38" t="s">
        <v>2</v>
      </c>
      <c r="D6" s="37" t="s">
        <v>1</v>
      </c>
      <c r="E6" s="39" t="s">
        <v>2</v>
      </c>
      <c r="F6" s="37" t="s">
        <v>1</v>
      </c>
      <c r="G6" s="39" t="s">
        <v>2</v>
      </c>
      <c r="H6" s="40" t="s">
        <v>1</v>
      </c>
      <c r="I6" s="40" t="s">
        <v>2</v>
      </c>
      <c r="J6" s="40" t="s">
        <v>1</v>
      </c>
      <c r="K6" s="40" t="s">
        <v>2</v>
      </c>
      <c r="N6" s="33"/>
      <c r="O6" s="37" t="s">
        <v>1</v>
      </c>
      <c r="P6" s="38" t="s">
        <v>2</v>
      </c>
      <c r="Q6" s="37" t="s">
        <v>1</v>
      </c>
      <c r="R6" s="39" t="s">
        <v>2</v>
      </c>
      <c r="S6" s="40" t="s">
        <v>1</v>
      </c>
      <c r="T6" s="40" t="s">
        <v>2</v>
      </c>
    </row>
    <row r="7" spans="1:20" ht="20" x14ac:dyDescent="0.4">
      <c r="A7" s="41" t="s">
        <v>91</v>
      </c>
      <c r="B7" s="42">
        <f t="shared" ref="B7:G7" si="0">B8+B11+B12+B32+B42+B45+B60+B63+B64+B78+B93+B98</f>
        <v>252374.31022094772</v>
      </c>
      <c r="C7" s="42">
        <f t="shared" si="0"/>
        <v>902912.77262037911</v>
      </c>
      <c r="D7" s="42">
        <f t="shared" si="0"/>
        <v>223903.25757056469</v>
      </c>
      <c r="E7" s="42">
        <f t="shared" si="0"/>
        <v>800206.04191146896</v>
      </c>
      <c r="F7" s="42">
        <f t="shared" si="0"/>
        <v>217686.57268531853</v>
      </c>
      <c r="G7" s="42">
        <f t="shared" si="0"/>
        <v>777219.95632260875</v>
      </c>
      <c r="H7" s="65">
        <f>IFERROR(B7/D7*100-100,"0.00")</f>
        <v>12.715783128528258</v>
      </c>
      <c r="I7" s="65">
        <f t="shared" ref="I7:I10" si="1">IFERROR(C7/E7*100-100,"0.00")</f>
        <v>12.83503564451631</v>
      </c>
      <c r="J7" s="65">
        <f t="shared" ref="J7:J10" si="2">IFERROR(B7/F7*100-100,"0.00")</f>
        <v>15.934716187466819</v>
      </c>
      <c r="K7" s="65">
        <f t="shared" ref="K7:K10" si="3">IFERROR(C7/G7*100-100,"0.00")</f>
        <v>16.172103569301271</v>
      </c>
      <c r="L7" s="42"/>
      <c r="M7" s="42"/>
      <c r="N7" s="41" t="s">
        <v>91</v>
      </c>
      <c r="O7" s="42">
        <f t="shared" ref="O7:R7" si="4">O8+O11+O12+O32+O42+O45+O60+O63+O64+O78+O93+O98</f>
        <v>2065069.9267736941</v>
      </c>
      <c r="P7" s="42">
        <f t="shared" si="4"/>
        <v>7345347.6153369723</v>
      </c>
      <c r="Q7" s="42">
        <f t="shared" si="4"/>
        <v>1747984.5450746755</v>
      </c>
      <c r="R7" s="42">
        <f t="shared" si="4"/>
        <v>6275655.9869809467</v>
      </c>
      <c r="S7" s="65">
        <f t="shared" ref="S7:S52" si="5">IFERROR(O7/Q7*100-100,"0.00")</f>
        <v>18.140056363340022</v>
      </c>
      <c r="T7" s="65">
        <f t="shared" ref="T7:T52" si="6">IFERROR(P7/R7*100-100,"0.00")</f>
        <v>17.045096649260813</v>
      </c>
    </row>
    <row r="8" spans="1:20" ht="35.5" x14ac:dyDescent="0.4">
      <c r="A8" s="43" t="s">
        <v>14</v>
      </c>
      <c r="B8" s="44">
        <f t="shared" ref="B8:G8" si="7">SUM(B9:B10)</f>
        <v>0</v>
      </c>
      <c r="C8" s="44">
        <f t="shared" si="7"/>
        <v>0</v>
      </c>
      <c r="D8" s="44">
        <f t="shared" si="7"/>
        <v>0</v>
      </c>
      <c r="E8" s="44">
        <f t="shared" si="7"/>
        <v>0</v>
      </c>
      <c r="F8" s="44">
        <f t="shared" si="7"/>
        <v>0</v>
      </c>
      <c r="G8" s="44">
        <f t="shared" si="7"/>
        <v>0</v>
      </c>
      <c r="H8" s="65" t="str">
        <f>IFERROR(B8/D8*100-100,"0.00")</f>
        <v>0.00</v>
      </c>
      <c r="I8" s="65" t="str">
        <f t="shared" si="1"/>
        <v>0.00</v>
      </c>
      <c r="J8" s="65" t="str">
        <f t="shared" si="2"/>
        <v>0.00</v>
      </c>
      <c r="K8" s="65" t="str">
        <f t="shared" si="3"/>
        <v>0.00</v>
      </c>
      <c r="L8" s="44"/>
      <c r="M8" s="44"/>
      <c r="N8" s="43" t="s">
        <v>14</v>
      </c>
      <c r="O8" s="44">
        <f t="shared" ref="O8:R8" si="8">SUM(O9:O10)</f>
        <v>0</v>
      </c>
      <c r="P8" s="44">
        <f t="shared" si="8"/>
        <v>0</v>
      </c>
      <c r="Q8" s="44">
        <f t="shared" si="8"/>
        <v>0</v>
      </c>
      <c r="R8" s="44">
        <f t="shared" si="8"/>
        <v>0</v>
      </c>
      <c r="S8" s="65" t="str">
        <f t="shared" si="5"/>
        <v>0.00</v>
      </c>
      <c r="T8" s="65" t="str">
        <f t="shared" si="6"/>
        <v>0.00</v>
      </c>
    </row>
    <row r="9" spans="1:20" ht="31" x14ac:dyDescent="0.35">
      <c r="A9" s="45" t="s">
        <v>15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65" t="str">
        <f>IFERROR(B9/D9*100-100,"0.00")</f>
        <v>0.00</v>
      </c>
      <c r="I9" s="65" t="str">
        <f t="shared" si="1"/>
        <v>0.00</v>
      </c>
      <c r="J9" s="65" t="str">
        <f t="shared" si="2"/>
        <v>0.00</v>
      </c>
      <c r="K9" s="65" t="str">
        <f t="shared" si="3"/>
        <v>0.00</v>
      </c>
      <c r="N9" s="45" t="s">
        <v>15</v>
      </c>
      <c r="O9" s="46">
        <v>0</v>
      </c>
      <c r="P9" s="46">
        <v>0</v>
      </c>
      <c r="Q9" s="46">
        <v>0</v>
      </c>
      <c r="R9" s="46">
        <v>0</v>
      </c>
      <c r="S9" s="65" t="str">
        <f t="shared" si="5"/>
        <v>0.00</v>
      </c>
      <c r="T9" s="65" t="str">
        <f t="shared" si="6"/>
        <v>0.00</v>
      </c>
    </row>
    <row r="10" spans="1:20" x14ac:dyDescent="0.35">
      <c r="A10" s="45" t="s">
        <v>16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65" t="str">
        <f>IFERROR(B10/D10*100-100,"0.00")</f>
        <v>0.00</v>
      </c>
      <c r="I10" s="65" t="str">
        <f t="shared" si="1"/>
        <v>0.00</v>
      </c>
      <c r="J10" s="65" t="str">
        <f t="shared" si="2"/>
        <v>0.00</v>
      </c>
      <c r="K10" s="65" t="str">
        <f t="shared" si="3"/>
        <v>0.00</v>
      </c>
      <c r="N10" s="45" t="s">
        <v>16</v>
      </c>
      <c r="O10" s="46">
        <v>0</v>
      </c>
      <c r="P10" s="46">
        <v>0</v>
      </c>
      <c r="Q10" s="46">
        <v>0</v>
      </c>
      <c r="R10" s="46">
        <v>0</v>
      </c>
      <c r="S10" s="65" t="str">
        <f t="shared" si="5"/>
        <v>0.00</v>
      </c>
      <c r="T10" s="65" t="str">
        <f t="shared" si="6"/>
        <v>0.00</v>
      </c>
    </row>
    <row r="11" spans="1:20" ht="35.5" x14ac:dyDescent="0.4">
      <c r="A11" s="43" t="s">
        <v>17</v>
      </c>
      <c r="B11" s="44">
        <v>292.13820834504997</v>
      </c>
      <c r="C11" s="44">
        <v>1045.175</v>
      </c>
      <c r="D11" s="44">
        <v>126.13870557834269</v>
      </c>
      <c r="E11" s="44">
        <v>450.80609999999996</v>
      </c>
      <c r="F11" s="44">
        <v>115.79017827939482</v>
      </c>
      <c r="G11" s="44">
        <v>413.41290000000004</v>
      </c>
      <c r="H11" s="65">
        <f>IFERROR(B11/D11*100-100,"0.00")</f>
        <v>131.60076600247629</v>
      </c>
      <c r="I11" s="65">
        <f>IFERROR(C11/E11*100-100,"0.00")</f>
        <v>131.84579800495158</v>
      </c>
      <c r="J11" s="65">
        <f>IFERROR(B11/F11*100-100,"0.00")</f>
        <v>152.29964465564413</v>
      </c>
      <c r="K11" s="65">
        <f t="shared" ref="K11" si="9">IFERROR(C11/G11*100-100,"0.00")</f>
        <v>152.81625222628512</v>
      </c>
      <c r="N11" s="43" t="s">
        <v>17</v>
      </c>
      <c r="O11" s="44">
        <v>2249.6223265318677</v>
      </c>
      <c r="P11" s="44">
        <v>8001.7910179999999</v>
      </c>
      <c r="Q11" s="44">
        <v>1776.193617345341</v>
      </c>
      <c r="R11" s="44">
        <v>6376.932874000001</v>
      </c>
      <c r="S11" s="65">
        <f t="shared" si="5"/>
        <v>26.654116114554142</v>
      </c>
      <c r="T11" s="65">
        <f t="shared" si="6"/>
        <v>25.480245379794766</v>
      </c>
    </row>
    <row r="12" spans="1:20" ht="18" x14ac:dyDescent="0.4">
      <c r="A12" s="43" t="s">
        <v>18</v>
      </c>
      <c r="B12" s="44">
        <f t="shared" ref="B12:G12" si="10">B13+B17+B21+B25+B29+B30+B31</f>
        <v>21282.226872958563</v>
      </c>
      <c r="C12" s="44">
        <f t="shared" si="10"/>
        <v>76140.849900989575</v>
      </c>
      <c r="D12" s="44">
        <f t="shared" si="10"/>
        <v>21339.477108084684</v>
      </c>
      <c r="E12" s="44">
        <f t="shared" si="10"/>
        <v>76264.984700989575</v>
      </c>
      <c r="F12" s="44">
        <f t="shared" si="10"/>
        <v>32454.815809543459</v>
      </c>
      <c r="G12" s="44">
        <f t="shared" si="10"/>
        <v>115875.45439660874</v>
      </c>
      <c r="H12" s="65">
        <f t="shared" ref="H12:H52" si="11">IFERROR(B12/D12*100-100,"0.00")</f>
        <v>-0.2682832144206202</v>
      </c>
      <c r="I12" s="65">
        <f t="shared" ref="I12:I52" si="12">IFERROR(C12/E12*100-100,"0.00")</f>
        <v>-0.16276775047774095</v>
      </c>
      <c r="J12" s="65">
        <f t="shared" ref="J12:J52" si="13">IFERROR(B12/F12*100-100,"0.00")</f>
        <v>-34.425057292420547</v>
      </c>
      <c r="K12" s="65">
        <f t="shared" ref="K12:K52" si="14">IFERROR(C12/G12*100-100,"0.00")</f>
        <v>-34.290786346881461</v>
      </c>
      <c r="L12" s="44"/>
      <c r="M12" s="44"/>
      <c r="N12" s="43" t="s">
        <v>18</v>
      </c>
      <c r="O12" s="44">
        <f t="shared" ref="O12:R12" si="15">O13+O17+O21+O25+O29+O30+O31</f>
        <v>198576.42746492935</v>
      </c>
      <c r="P12" s="44">
        <f t="shared" si="15"/>
        <v>706326.14858736447</v>
      </c>
      <c r="Q12" s="44">
        <f t="shared" si="15"/>
        <v>213442.16641498663</v>
      </c>
      <c r="R12" s="44">
        <f t="shared" si="15"/>
        <v>766305.17890486843</v>
      </c>
      <c r="S12" s="65">
        <f t="shared" si="5"/>
        <v>-6.9647620241796204</v>
      </c>
      <c r="T12" s="65">
        <f t="shared" si="6"/>
        <v>-7.8270422761882372</v>
      </c>
    </row>
    <row r="13" spans="1:20" x14ac:dyDescent="0.35">
      <c r="A13" s="47" t="s">
        <v>19</v>
      </c>
      <c r="B13" s="48">
        <f t="shared" ref="B13:G13" si="16">SUM(B14:B16)</f>
        <v>3131.7624146760209</v>
      </c>
      <c r="C13" s="48">
        <f t="shared" si="16"/>
        <v>11204.422044968949</v>
      </c>
      <c r="D13" s="48">
        <f t="shared" si="16"/>
        <v>2977.4553061141514</v>
      </c>
      <c r="E13" s="48">
        <f t="shared" si="16"/>
        <v>10641.10344496895</v>
      </c>
      <c r="F13" s="48">
        <f t="shared" si="16"/>
        <v>12448.407053768256</v>
      </c>
      <c r="G13" s="48">
        <f t="shared" si="16"/>
        <v>44445.324611738644</v>
      </c>
      <c r="H13" s="65">
        <f>IFERROR(B13/D13*100-100,"0.00")</f>
        <v>5.1825163670803818</v>
      </c>
      <c r="I13" s="65">
        <f t="shared" si="12"/>
        <v>5.2937987391367187</v>
      </c>
      <c r="J13" s="65">
        <f t="shared" si="13"/>
        <v>-74.842062914965453</v>
      </c>
      <c r="K13" s="65">
        <f t="shared" si="14"/>
        <v>-74.79054964082836</v>
      </c>
      <c r="L13" s="48"/>
      <c r="M13" s="48"/>
      <c r="N13" s="47" t="s">
        <v>19</v>
      </c>
      <c r="O13" s="48">
        <f t="shared" ref="O13:R13" si="17">SUM(O14:O16)</f>
        <v>26064.922734017549</v>
      </c>
      <c r="P13" s="48">
        <f t="shared" si="17"/>
        <v>92711.590811539339</v>
      </c>
      <c r="Q13" s="48">
        <f t="shared" si="17"/>
        <v>45946.581990210732</v>
      </c>
      <c r="R13" s="48">
        <f t="shared" si="17"/>
        <v>164958.51931909306</v>
      </c>
      <c r="S13" s="65">
        <f t="shared" si="5"/>
        <v>-43.271247598851033</v>
      </c>
      <c r="T13" s="65">
        <f t="shared" si="6"/>
        <v>-43.797027765386545</v>
      </c>
    </row>
    <row r="14" spans="1:20" x14ac:dyDescent="0.35">
      <c r="A14" s="49" t="s">
        <v>20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65" t="str">
        <f t="shared" si="11"/>
        <v>0.00</v>
      </c>
      <c r="I14" s="65" t="str">
        <f t="shared" si="12"/>
        <v>0.00</v>
      </c>
      <c r="J14" s="65" t="str">
        <f t="shared" si="13"/>
        <v>0.00</v>
      </c>
      <c r="K14" s="65" t="str">
        <f t="shared" si="14"/>
        <v>0.00</v>
      </c>
      <c r="N14" s="49" t="s">
        <v>20</v>
      </c>
      <c r="O14" s="50">
        <v>0</v>
      </c>
      <c r="P14" s="50">
        <v>0</v>
      </c>
      <c r="Q14" s="50">
        <v>0</v>
      </c>
      <c r="R14" s="50">
        <v>0</v>
      </c>
      <c r="S14" s="65" t="str">
        <f t="shared" si="5"/>
        <v>0.00</v>
      </c>
      <c r="T14" s="65" t="str">
        <f t="shared" si="6"/>
        <v>0.00</v>
      </c>
    </row>
    <row r="15" spans="1:20" x14ac:dyDescent="0.35">
      <c r="A15" s="49" t="s">
        <v>21</v>
      </c>
      <c r="B15" s="50">
        <v>2700.1901813238178</v>
      </c>
      <c r="C15" s="50">
        <v>9660.3976889999994</v>
      </c>
      <c r="D15" s="50">
        <v>2580.8347619589945</v>
      </c>
      <c r="E15" s="50">
        <v>9223.6244889999998</v>
      </c>
      <c r="F15" s="50">
        <v>1592.4583852733417</v>
      </c>
      <c r="G15" s="50">
        <v>5685.6535586</v>
      </c>
      <c r="H15" s="65">
        <f t="shared" si="11"/>
        <v>4.6246827237488901</v>
      </c>
      <c r="I15" s="65">
        <f t="shared" si="12"/>
        <v>4.7353749116834791</v>
      </c>
      <c r="J15" s="65">
        <f t="shared" si="13"/>
        <v>69.56111420521276</v>
      </c>
      <c r="K15" s="65">
        <f t="shared" si="14"/>
        <v>69.908306748445568</v>
      </c>
      <c r="N15" s="49" t="s">
        <v>21</v>
      </c>
      <c r="O15" s="50">
        <v>21643.76420446745</v>
      </c>
      <c r="P15" s="50">
        <v>76985.757104399992</v>
      </c>
      <c r="Q15" s="50">
        <v>19406.876122352132</v>
      </c>
      <c r="R15" s="50">
        <v>69675.031549339998</v>
      </c>
      <c r="S15" s="65">
        <f t="shared" si="5"/>
        <v>11.526265577276249</v>
      </c>
      <c r="T15" s="65">
        <f t="shared" si="6"/>
        <v>10.492604585163264</v>
      </c>
    </row>
    <row r="16" spans="1:20" x14ac:dyDescent="0.35">
      <c r="A16" s="49" t="s">
        <v>22</v>
      </c>
      <c r="B16" s="72">
        <v>431.572233352203</v>
      </c>
      <c r="C16" s="50">
        <v>1544.02435596895</v>
      </c>
      <c r="D16" s="50">
        <v>396.62054415515672</v>
      </c>
      <c r="E16" s="50">
        <v>1417.47895596895</v>
      </c>
      <c r="F16" s="50">
        <v>10855.948668494915</v>
      </c>
      <c r="G16" s="50">
        <v>38759.671053138642</v>
      </c>
      <c r="H16" s="65">
        <f t="shared" si="11"/>
        <v>8.8123748787388223</v>
      </c>
      <c r="I16" s="65">
        <f t="shared" si="12"/>
        <v>8.9274976158991279</v>
      </c>
      <c r="J16" s="65">
        <f t="shared" si="13"/>
        <v>-96.024555324172908</v>
      </c>
      <c r="K16" s="65">
        <f t="shared" si="14"/>
        <v>-96.016415222275427</v>
      </c>
      <c r="N16" s="49" t="s">
        <v>22</v>
      </c>
      <c r="O16" s="72">
        <v>4421.1585295501009</v>
      </c>
      <c r="P16" s="50">
        <v>15725.833707139349</v>
      </c>
      <c r="Q16" s="50">
        <v>26539.7058678586</v>
      </c>
      <c r="R16" s="50">
        <v>95283.487769753061</v>
      </c>
      <c r="S16" s="65">
        <f t="shared" si="5"/>
        <v>-83.341343149908738</v>
      </c>
      <c r="T16" s="65">
        <f t="shared" si="6"/>
        <v>-83.495740893595439</v>
      </c>
    </row>
    <row r="17" spans="1:20" x14ac:dyDescent="0.35">
      <c r="A17" s="47" t="s">
        <v>23</v>
      </c>
      <c r="B17" s="48">
        <f t="shared" ref="B17:G17" si="18">SUM(B18:B20)</f>
        <v>16671.422019221576</v>
      </c>
      <c r="C17" s="48">
        <f t="shared" si="18"/>
        <v>59644.897556020616</v>
      </c>
      <c r="D17" s="48">
        <f t="shared" si="18"/>
        <v>16511.199377052955</v>
      </c>
      <c r="E17" s="48">
        <f t="shared" si="18"/>
        <v>59009.241956020625</v>
      </c>
      <c r="F17" s="48">
        <f t="shared" si="18"/>
        <v>19106.577217437585</v>
      </c>
      <c r="G17" s="48">
        <f t="shared" si="18"/>
        <v>68217.405084870101</v>
      </c>
      <c r="H17" s="65">
        <f>IFERROR(B17/D17*100-100,"0.00")</f>
        <v>0.97038766542480914</v>
      </c>
      <c r="I17" s="65">
        <f t="shared" si="12"/>
        <v>1.0772136345587029</v>
      </c>
      <c r="J17" s="65">
        <f t="shared" si="13"/>
        <v>-12.745114786930898</v>
      </c>
      <c r="K17" s="65">
        <f t="shared" si="14"/>
        <v>-12.566452092665088</v>
      </c>
      <c r="L17" s="48"/>
      <c r="M17" s="48"/>
      <c r="N17" s="47" t="s">
        <v>23</v>
      </c>
      <c r="O17" s="48">
        <f t="shared" ref="O17:R17" si="19">SUM(O18:O20)</f>
        <v>160433.56691021443</v>
      </c>
      <c r="P17" s="48">
        <f t="shared" si="19"/>
        <v>570653.95357582509</v>
      </c>
      <c r="Q17" s="48">
        <f t="shared" si="19"/>
        <v>155660.86825368489</v>
      </c>
      <c r="R17" s="48">
        <f t="shared" si="19"/>
        <v>558857.37808577542</v>
      </c>
      <c r="S17" s="65">
        <f t="shared" si="5"/>
        <v>3.0660876494350191</v>
      </c>
      <c r="T17" s="65">
        <f t="shared" si="6"/>
        <v>2.110838284081666</v>
      </c>
    </row>
    <row r="18" spans="1:20" x14ac:dyDescent="0.35">
      <c r="A18" s="49" t="s">
        <v>20</v>
      </c>
      <c r="B18" s="50">
        <v>10926.273244953036</v>
      </c>
      <c r="C18" s="50">
        <v>39090.633517220616</v>
      </c>
      <c r="D18" s="50">
        <v>10937.161293602177</v>
      </c>
      <c r="E18" s="50">
        <v>39088.232317220623</v>
      </c>
      <c r="F18" s="50">
        <v>7720.5178949746742</v>
      </c>
      <c r="G18" s="50">
        <v>27565.046879553502</v>
      </c>
      <c r="H18" s="65">
        <f>IFERROR(B18/D18*100-100,"0.00")</f>
        <v>-9.9550956202051566E-2</v>
      </c>
      <c r="I18" s="65">
        <f t="shared" si="12"/>
        <v>6.1430252985275047E-3</v>
      </c>
      <c r="J18" s="65">
        <f t="shared" si="13"/>
        <v>41.522542834399815</v>
      </c>
      <c r="K18" s="65">
        <f t="shared" si="14"/>
        <v>41.812323730224733</v>
      </c>
      <c r="N18" s="49" t="s">
        <v>20</v>
      </c>
      <c r="O18" s="50">
        <v>93682.649840488841</v>
      </c>
      <c r="P18" s="50">
        <v>333224.37157339603</v>
      </c>
      <c r="Q18" s="50">
        <v>85113.710751354243</v>
      </c>
      <c r="R18" s="50">
        <v>305577.28325228515</v>
      </c>
      <c r="S18" s="65">
        <f t="shared" si="5"/>
        <v>10.06763659284853</v>
      </c>
      <c r="T18" s="65">
        <f t="shared" si="6"/>
        <v>9.0474946392809557</v>
      </c>
    </row>
    <row r="19" spans="1:20" x14ac:dyDescent="0.35">
      <c r="A19" s="49" t="s">
        <v>21</v>
      </c>
      <c r="B19" s="50">
        <v>1642.9705534877889</v>
      </c>
      <c r="C19" s="50">
        <v>5878.0114999999996</v>
      </c>
      <c r="D19" s="50">
        <v>1504.1834583342236</v>
      </c>
      <c r="E19" s="50">
        <v>5375.7891</v>
      </c>
      <c r="F19" s="50">
        <v>410.78905486086961</v>
      </c>
      <c r="G19" s="50">
        <v>1466.6658</v>
      </c>
      <c r="H19" s="65">
        <f t="shared" si="11"/>
        <v>9.2267398889801768</v>
      </c>
      <c r="I19" s="65">
        <f t="shared" si="12"/>
        <v>9.3423010214444702</v>
      </c>
      <c r="J19" s="65">
        <f t="shared" si="13"/>
        <v>299.95480260403912</v>
      </c>
      <c r="K19" s="65">
        <f t="shared" si="14"/>
        <v>300.77374818448754</v>
      </c>
      <c r="N19" s="49" t="s">
        <v>21</v>
      </c>
      <c r="O19" s="50">
        <v>9382.0496202557424</v>
      </c>
      <c r="P19" s="50">
        <v>33371.468400000005</v>
      </c>
      <c r="Q19" s="50">
        <v>6901.9555352162824</v>
      </c>
      <c r="R19" s="50">
        <v>24779.5661</v>
      </c>
      <c r="S19" s="65">
        <f t="shared" si="5"/>
        <v>35.93320867376093</v>
      </c>
      <c r="T19" s="65">
        <f t="shared" si="6"/>
        <v>34.673336350308432</v>
      </c>
    </row>
    <row r="20" spans="1:20" x14ac:dyDescent="0.35">
      <c r="A20" s="49" t="s">
        <v>22</v>
      </c>
      <c r="B20" s="50">
        <v>4102.1782207807528</v>
      </c>
      <c r="C20" s="50">
        <v>14676.252538800001</v>
      </c>
      <c r="D20" s="50">
        <v>4069.8546251165549</v>
      </c>
      <c r="E20" s="50">
        <v>14545.220538799998</v>
      </c>
      <c r="F20" s="50">
        <v>10975.270267602042</v>
      </c>
      <c r="G20" s="50">
        <v>39185.6924053166</v>
      </c>
      <c r="H20" s="65">
        <f t="shared" si="11"/>
        <v>0.79421990811950138</v>
      </c>
      <c r="I20" s="65">
        <f t="shared" si="12"/>
        <v>0.90085949298925527</v>
      </c>
      <c r="J20" s="65">
        <f t="shared" si="13"/>
        <v>-62.623442332076372</v>
      </c>
      <c r="K20" s="65">
        <f t="shared" si="14"/>
        <v>-62.546910267665019</v>
      </c>
      <c r="N20" s="49" t="s">
        <v>22</v>
      </c>
      <c r="O20" s="50">
        <v>57368.867449469857</v>
      </c>
      <c r="P20" s="50">
        <v>204058.11360242902</v>
      </c>
      <c r="Q20" s="50">
        <v>63645.201967114357</v>
      </c>
      <c r="R20" s="50">
        <v>228500.52873349027</v>
      </c>
      <c r="S20" s="65">
        <f t="shared" si="5"/>
        <v>-9.8614417484094048</v>
      </c>
      <c r="T20" s="65">
        <f t="shared" si="6"/>
        <v>-10.696874649060206</v>
      </c>
    </row>
    <row r="21" spans="1:20" x14ac:dyDescent="0.35">
      <c r="A21" s="47" t="s">
        <v>24</v>
      </c>
      <c r="B21" s="48">
        <f t="shared" ref="B21:G21" si="20">SUM(B22:B24)</f>
        <v>1298.7636970347432</v>
      </c>
      <c r="C21" s="48">
        <f t="shared" si="20"/>
        <v>4646.5518999999995</v>
      </c>
      <c r="D21" s="48">
        <f t="shared" si="20"/>
        <v>1736.1093586630705</v>
      </c>
      <c r="E21" s="48">
        <f t="shared" si="20"/>
        <v>6204.6672000000008</v>
      </c>
      <c r="F21" s="48">
        <f t="shared" si="20"/>
        <v>716.26317056458936</v>
      </c>
      <c r="G21" s="48">
        <f t="shared" si="20"/>
        <v>2557.3191000000002</v>
      </c>
      <c r="H21" s="65">
        <f t="shared" si="11"/>
        <v>-25.191135537977573</v>
      </c>
      <c r="I21" s="65">
        <f t="shared" si="12"/>
        <v>-25.111988278758943</v>
      </c>
      <c r="J21" s="65">
        <f t="shared" si="13"/>
        <v>81.324930613283101</v>
      </c>
      <c r="K21" s="65">
        <f t="shared" si="14"/>
        <v>81.696210691892134</v>
      </c>
      <c r="L21" s="48"/>
      <c r="M21" s="48"/>
      <c r="N21" s="47" t="s">
        <v>24</v>
      </c>
      <c r="O21" s="48">
        <f t="shared" ref="O21:R21" si="21">SUM(O22:O24)</f>
        <v>9129.0363503210192</v>
      </c>
      <c r="P21" s="48">
        <f t="shared" si="21"/>
        <v>32471.513199999994</v>
      </c>
      <c r="Q21" s="48">
        <f t="shared" si="21"/>
        <v>8830.4047034204978</v>
      </c>
      <c r="R21" s="48">
        <f t="shared" si="21"/>
        <v>31703.130500000003</v>
      </c>
      <c r="S21" s="65">
        <f t="shared" si="5"/>
        <v>3.3818568562870723</v>
      </c>
      <c r="T21" s="65">
        <f t="shared" si="6"/>
        <v>2.4236808412342583</v>
      </c>
    </row>
    <row r="22" spans="1:20" x14ac:dyDescent="0.35">
      <c r="A22" s="49" t="s">
        <v>25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65" t="str">
        <f t="shared" si="11"/>
        <v>0.00</v>
      </c>
      <c r="I22" s="65" t="str">
        <f t="shared" si="12"/>
        <v>0.00</v>
      </c>
      <c r="J22" s="65" t="str">
        <f t="shared" si="13"/>
        <v>0.00</v>
      </c>
      <c r="K22" s="65" t="str">
        <f t="shared" si="14"/>
        <v>0.00</v>
      </c>
      <c r="N22" s="49" t="s">
        <v>25</v>
      </c>
      <c r="O22" s="50">
        <v>0</v>
      </c>
      <c r="P22" s="50">
        <v>0</v>
      </c>
      <c r="Q22" s="50">
        <v>0</v>
      </c>
      <c r="R22" s="50">
        <v>0</v>
      </c>
      <c r="S22" s="65" t="str">
        <f t="shared" si="5"/>
        <v>0.00</v>
      </c>
      <c r="T22" s="65" t="str">
        <f t="shared" si="6"/>
        <v>0.00</v>
      </c>
    </row>
    <row r="23" spans="1:20" x14ac:dyDescent="0.35">
      <c r="A23" s="49" t="s">
        <v>26</v>
      </c>
      <c r="B23" s="50">
        <v>58.003986412819792</v>
      </c>
      <c r="C23" s="50">
        <v>207.51929999999999</v>
      </c>
      <c r="D23" s="50">
        <v>99.766951129994112</v>
      </c>
      <c r="E23" s="50">
        <v>356.55630000000002</v>
      </c>
      <c r="F23" s="50">
        <v>105.18456023576401</v>
      </c>
      <c r="G23" s="50">
        <v>375.54700000000003</v>
      </c>
      <c r="H23" s="65">
        <f t="shared" si="11"/>
        <v>-41.860520186447424</v>
      </c>
      <c r="I23" s="65">
        <f t="shared" si="12"/>
        <v>-41.799009020454832</v>
      </c>
      <c r="J23" s="65">
        <f t="shared" si="13"/>
        <v>-44.855037390651432</v>
      </c>
      <c r="K23" s="65">
        <f t="shared" si="14"/>
        <v>-44.742122823508112</v>
      </c>
      <c r="N23" s="49" t="s">
        <v>26</v>
      </c>
      <c r="O23" s="50">
        <v>806.56343702229503</v>
      </c>
      <c r="P23" s="50">
        <v>2868.9047</v>
      </c>
      <c r="Q23" s="50">
        <v>1166.8579877798654</v>
      </c>
      <c r="R23" s="50">
        <v>4189.2815000000001</v>
      </c>
      <c r="S23" s="65">
        <f t="shared" si="5"/>
        <v>-30.877326506808984</v>
      </c>
      <c r="T23" s="65">
        <f t="shared" si="6"/>
        <v>-31.517977486115456</v>
      </c>
    </row>
    <row r="24" spans="1:20" x14ac:dyDescent="0.35">
      <c r="A24" s="49" t="s">
        <v>27</v>
      </c>
      <c r="B24" s="50">
        <v>1240.7597106219234</v>
      </c>
      <c r="C24" s="50">
        <v>4439.0325999999995</v>
      </c>
      <c r="D24" s="50">
        <v>1636.3424075330763</v>
      </c>
      <c r="E24" s="50">
        <v>5848.1109000000006</v>
      </c>
      <c r="F24" s="50">
        <v>611.07861032882533</v>
      </c>
      <c r="G24" s="50">
        <v>2181.7721000000001</v>
      </c>
      <c r="H24" s="65">
        <f t="shared" si="11"/>
        <v>-24.174811768615541</v>
      </c>
      <c r="I24" s="65">
        <f t="shared" si="12"/>
        <v>-24.094589245905055</v>
      </c>
      <c r="J24" s="65">
        <f t="shared" si="13"/>
        <v>103.04420571262716</v>
      </c>
      <c r="K24" s="65">
        <f t="shared" si="14"/>
        <v>103.45995807719785</v>
      </c>
      <c r="N24" s="49" t="s">
        <v>27</v>
      </c>
      <c r="O24" s="50">
        <v>8322.472913298725</v>
      </c>
      <c r="P24" s="50">
        <v>29602.608499999995</v>
      </c>
      <c r="Q24" s="50">
        <v>7663.546715640633</v>
      </c>
      <c r="R24" s="50">
        <v>27513.849000000002</v>
      </c>
      <c r="S24" s="65">
        <f t="shared" si="5"/>
        <v>8.5981885686594808</v>
      </c>
      <c r="T24" s="65">
        <f t="shared" si="6"/>
        <v>7.5916659279477585</v>
      </c>
    </row>
    <row r="25" spans="1:20" x14ac:dyDescent="0.35">
      <c r="A25" s="47" t="s">
        <v>28</v>
      </c>
      <c r="B25" s="48">
        <f t="shared" ref="B25:G25" si="22">SUM(B26:B28)</f>
        <v>0</v>
      </c>
      <c r="C25" s="48">
        <f t="shared" si="22"/>
        <v>0</v>
      </c>
      <c r="D25" s="48">
        <f t="shared" si="22"/>
        <v>0</v>
      </c>
      <c r="E25" s="48">
        <f t="shared" si="22"/>
        <v>0</v>
      </c>
      <c r="F25" s="48">
        <f t="shared" si="22"/>
        <v>0</v>
      </c>
      <c r="G25" s="48">
        <f t="shared" si="22"/>
        <v>0</v>
      </c>
      <c r="H25" s="65" t="str">
        <f t="shared" si="11"/>
        <v>0.00</v>
      </c>
      <c r="I25" s="65" t="str">
        <f t="shared" si="12"/>
        <v>0.00</v>
      </c>
      <c r="J25" s="65" t="str">
        <f t="shared" si="13"/>
        <v>0.00</v>
      </c>
      <c r="K25" s="65" t="str">
        <f t="shared" si="14"/>
        <v>0.00</v>
      </c>
      <c r="L25" s="48"/>
      <c r="M25" s="48"/>
      <c r="N25" s="47" t="s">
        <v>28</v>
      </c>
      <c r="O25" s="48">
        <f t="shared" ref="O25:R25" si="23">SUM(O26:O28)</f>
        <v>0</v>
      </c>
      <c r="P25" s="48">
        <f t="shared" si="23"/>
        <v>0</v>
      </c>
      <c r="Q25" s="48">
        <f t="shared" si="23"/>
        <v>0</v>
      </c>
      <c r="R25" s="48">
        <f t="shared" si="23"/>
        <v>0</v>
      </c>
      <c r="S25" s="65" t="str">
        <f t="shared" si="5"/>
        <v>0.00</v>
      </c>
      <c r="T25" s="65" t="str">
        <f t="shared" si="6"/>
        <v>0.00</v>
      </c>
    </row>
    <row r="26" spans="1:20" x14ac:dyDescent="0.35">
      <c r="A26" s="49" t="s">
        <v>29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65" t="str">
        <f t="shared" si="11"/>
        <v>0.00</v>
      </c>
      <c r="I26" s="65" t="str">
        <f t="shared" si="12"/>
        <v>0.00</v>
      </c>
      <c r="J26" s="65" t="str">
        <f t="shared" si="13"/>
        <v>0.00</v>
      </c>
      <c r="K26" s="65" t="str">
        <f t="shared" si="14"/>
        <v>0.00</v>
      </c>
      <c r="N26" s="49" t="s">
        <v>29</v>
      </c>
      <c r="O26" s="50">
        <v>0</v>
      </c>
      <c r="P26" s="50">
        <v>0</v>
      </c>
      <c r="Q26" s="50">
        <v>0</v>
      </c>
      <c r="R26" s="50">
        <v>0</v>
      </c>
      <c r="S26" s="65" t="str">
        <f t="shared" si="5"/>
        <v>0.00</v>
      </c>
      <c r="T26" s="65" t="str">
        <f t="shared" si="6"/>
        <v>0.00</v>
      </c>
    </row>
    <row r="27" spans="1:20" x14ac:dyDescent="0.35">
      <c r="A27" s="49" t="s">
        <v>30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65" t="str">
        <f t="shared" si="11"/>
        <v>0.00</v>
      </c>
      <c r="I27" s="65" t="str">
        <f t="shared" si="12"/>
        <v>0.00</v>
      </c>
      <c r="J27" s="65" t="str">
        <f t="shared" si="13"/>
        <v>0.00</v>
      </c>
      <c r="K27" s="65" t="str">
        <f t="shared" si="14"/>
        <v>0.00</v>
      </c>
      <c r="N27" s="49" t="s">
        <v>30</v>
      </c>
      <c r="O27" s="50">
        <v>0</v>
      </c>
      <c r="P27" s="50">
        <v>0</v>
      </c>
      <c r="Q27" s="50">
        <v>0</v>
      </c>
      <c r="R27" s="50">
        <v>0</v>
      </c>
      <c r="S27" s="65" t="str">
        <f t="shared" si="5"/>
        <v>0.00</v>
      </c>
      <c r="T27" s="65" t="str">
        <f t="shared" si="6"/>
        <v>0.00</v>
      </c>
    </row>
    <row r="28" spans="1:20" x14ac:dyDescent="0.35">
      <c r="A28" s="49" t="s">
        <v>31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65" t="str">
        <f t="shared" si="11"/>
        <v>0.00</v>
      </c>
      <c r="I28" s="65" t="str">
        <f t="shared" si="12"/>
        <v>0.00</v>
      </c>
      <c r="J28" s="65" t="str">
        <f t="shared" si="13"/>
        <v>0.00</v>
      </c>
      <c r="K28" s="65" t="str">
        <f t="shared" si="14"/>
        <v>0.00</v>
      </c>
      <c r="N28" s="49" t="s">
        <v>31</v>
      </c>
      <c r="O28" s="50">
        <v>0</v>
      </c>
      <c r="P28" s="50">
        <v>0</v>
      </c>
      <c r="Q28" s="50">
        <v>0</v>
      </c>
      <c r="R28" s="50">
        <v>0</v>
      </c>
      <c r="S28" s="65" t="str">
        <f t="shared" si="5"/>
        <v>0.00</v>
      </c>
      <c r="T28" s="65" t="str">
        <f t="shared" si="6"/>
        <v>0.00</v>
      </c>
    </row>
    <row r="29" spans="1:20" x14ac:dyDescent="0.35">
      <c r="A29" s="47" t="s">
        <v>32</v>
      </c>
      <c r="B29" s="48">
        <v>180.2787420262224</v>
      </c>
      <c r="C29" s="48">
        <v>644.97840000000008</v>
      </c>
      <c r="D29" s="48">
        <v>114.71306625450468</v>
      </c>
      <c r="E29" s="48">
        <v>409.97209999999995</v>
      </c>
      <c r="F29" s="48">
        <v>183.56836777302718</v>
      </c>
      <c r="G29" s="48">
        <v>655.40559999999994</v>
      </c>
      <c r="H29" s="65">
        <f t="shared" si="11"/>
        <v>57.156240271925441</v>
      </c>
      <c r="I29" s="65">
        <f t="shared" si="12"/>
        <v>57.32251048303047</v>
      </c>
      <c r="J29" s="65">
        <f t="shared" si="13"/>
        <v>-1.7920439053378914</v>
      </c>
      <c r="K29" s="65">
        <f t="shared" si="14"/>
        <v>-1.5909537544384449</v>
      </c>
      <c r="N29" s="47" t="s">
        <v>32</v>
      </c>
      <c r="O29" s="48">
        <v>2948.9014703763505</v>
      </c>
      <c r="P29" s="48">
        <v>10489.091</v>
      </c>
      <c r="Q29" s="48">
        <v>3004.3114676704786</v>
      </c>
      <c r="R29" s="48">
        <v>10786.151</v>
      </c>
      <c r="S29" s="65">
        <f t="shared" si="5"/>
        <v>-1.8443492923552469</v>
      </c>
      <c r="T29" s="65">
        <f t="shared" si="6"/>
        <v>-2.7540871623250922</v>
      </c>
    </row>
    <row r="30" spans="1:20" x14ac:dyDescent="0.35">
      <c r="A30" s="47" t="s">
        <v>33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65" t="str">
        <f t="shared" si="11"/>
        <v>0.00</v>
      </c>
      <c r="I30" s="65" t="str">
        <f t="shared" si="12"/>
        <v>0.00</v>
      </c>
      <c r="J30" s="65" t="str">
        <f t="shared" si="13"/>
        <v>0.00</v>
      </c>
      <c r="K30" s="65" t="str">
        <f t="shared" si="14"/>
        <v>0.00</v>
      </c>
      <c r="N30" s="47" t="s">
        <v>33</v>
      </c>
      <c r="O30" s="48">
        <v>0</v>
      </c>
      <c r="P30" s="48">
        <v>0</v>
      </c>
      <c r="Q30" s="48">
        <v>0</v>
      </c>
      <c r="R30" s="48">
        <v>0</v>
      </c>
      <c r="S30" s="65" t="str">
        <f t="shared" si="5"/>
        <v>0.00</v>
      </c>
      <c r="T30" s="65" t="str">
        <f t="shared" si="6"/>
        <v>0.00</v>
      </c>
    </row>
    <row r="31" spans="1:20" ht="31" x14ac:dyDescent="0.35">
      <c r="A31" s="47" t="s">
        <v>34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65" t="str">
        <f t="shared" si="11"/>
        <v>0.00</v>
      </c>
      <c r="I31" s="65" t="str">
        <f t="shared" si="12"/>
        <v>0.00</v>
      </c>
      <c r="J31" s="65" t="str">
        <f t="shared" si="13"/>
        <v>0.00</v>
      </c>
      <c r="K31" s="65" t="str">
        <f t="shared" si="14"/>
        <v>0.00</v>
      </c>
      <c r="N31" s="47" t="s">
        <v>34</v>
      </c>
      <c r="O31" s="48">
        <v>0</v>
      </c>
      <c r="P31" s="48">
        <v>0</v>
      </c>
      <c r="Q31" s="48">
        <v>0</v>
      </c>
      <c r="R31" s="48">
        <v>0</v>
      </c>
      <c r="S31" s="65" t="str">
        <f t="shared" si="5"/>
        <v>0.00</v>
      </c>
      <c r="T31" s="65" t="str">
        <f t="shared" si="6"/>
        <v>0.00</v>
      </c>
    </row>
    <row r="32" spans="1:20" ht="18" x14ac:dyDescent="0.4">
      <c r="A32" s="43" t="s">
        <v>35</v>
      </c>
      <c r="B32" s="44">
        <f t="shared" ref="B32:G32" si="24">B33+B36</f>
        <v>26773.034490643648</v>
      </c>
      <c r="C32" s="44">
        <f t="shared" si="24"/>
        <v>95785.164433910002</v>
      </c>
      <c r="D32" s="44">
        <f t="shared" si="24"/>
        <v>29139.360987945929</v>
      </c>
      <c r="E32" s="44">
        <f t="shared" si="24"/>
        <v>104140.92663500001</v>
      </c>
      <c r="F32" s="44">
        <f t="shared" si="24"/>
        <v>15471.242265791869</v>
      </c>
      <c r="G32" s="44">
        <f t="shared" si="24"/>
        <v>55237.941824999987</v>
      </c>
      <c r="H32" s="65">
        <f t="shared" si="11"/>
        <v>-8.1207219962069814</v>
      </c>
      <c r="I32" s="65">
        <f t="shared" si="12"/>
        <v>-8.0235143579774615</v>
      </c>
      <c r="J32" s="65">
        <f t="shared" si="13"/>
        <v>73.050321562353986</v>
      </c>
      <c r="K32" s="65">
        <f t="shared" si="14"/>
        <v>73.404658590228024</v>
      </c>
      <c r="L32" s="44"/>
      <c r="M32" s="44"/>
      <c r="N32" s="43" t="s">
        <v>35</v>
      </c>
      <c r="O32" s="44">
        <f t="shared" ref="O32:R32" si="25">O33+O36</f>
        <v>211529.06861594479</v>
      </c>
      <c r="P32" s="44">
        <f t="shared" si="25"/>
        <v>752398.02758642985</v>
      </c>
      <c r="Q32" s="44">
        <f t="shared" si="25"/>
        <v>154107.2985506347</v>
      </c>
      <c r="R32" s="44">
        <f t="shared" si="25"/>
        <v>553279.71492187004</v>
      </c>
      <c r="S32" s="65">
        <f t="shared" si="5"/>
        <v>37.260902374745825</v>
      </c>
      <c r="T32" s="65">
        <f t="shared" si="6"/>
        <v>35.988724562706551</v>
      </c>
    </row>
    <row r="33" spans="1:20" x14ac:dyDescent="0.35">
      <c r="A33" s="47" t="s">
        <v>36</v>
      </c>
      <c r="B33" s="48">
        <f t="shared" ref="B33:G33" si="26">SUM(B34:B35)</f>
        <v>442.40058498454482</v>
      </c>
      <c r="C33" s="48">
        <f t="shared" si="26"/>
        <v>1582.7646579700001</v>
      </c>
      <c r="D33" s="48">
        <f t="shared" si="26"/>
        <v>306.43920832872726</v>
      </c>
      <c r="E33" s="48">
        <f t="shared" si="26"/>
        <v>1095.180609</v>
      </c>
      <c r="F33" s="48">
        <f t="shared" si="26"/>
        <v>280.99108990497029</v>
      </c>
      <c r="G33" s="48">
        <f t="shared" si="26"/>
        <v>1003.2400250000001</v>
      </c>
      <c r="H33" s="65">
        <f t="shared" si="11"/>
        <v>44.368139898719278</v>
      </c>
      <c r="I33" s="65">
        <f t="shared" si="12"/>
        <v>44.520880388414554</v>
      </c>
      <c r="J33" s="65">
        <f t="shared" si="13"/>
        <v>57.442922882060913</v>
      </c>
      <c r="K33" s="65">
        <f t="shared" si="14"/>
        <v>57.765302273501305</v>
      </c>
      <c r="L33" s="48"/>
      <c r="M33" s="48"/>
      <c r="N33" s="47" t="s">
        <v>36</v>
      </c>
      <c r="O33" s="48">
        <f t="shared" ref="O33:R33" si="27">SUM(O34:O35)</f>
        <v>2487.7600665050254</v>
      </c>
      <c r="P33" s="48">
        <f t="shared" si="27"/>
        <v>8848.8347223100009</v>
      </c>
      <c r="Q33" s="48">
        <f t="shared" si="27"/>
        <v>2144.87731292836</v>
      </c>
      <c r="R33" s="48">
        <f t="shared" si="27"/>
        <v>7700.5899097599995</v>
      </c>
      <c r="S33" s="65">
        <f t="shared" si="5"/>
        <v>15.986124311629467</v>
      </c>
      <c r="T33" s="65">
        <f t="shared" si="6"/>
        <v>14.911127926636823</v>
      </c>
    </row>
    <row r="34" spans="1:20" ht="46.5" x14ac:dyDescent="0.35">
      <c r="A34" s="49" t="s">
        <v>92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65" t="str">
        <f t="shared" si="11"/>
        <v>0.00</v>
      </c>
      <c r="I34" s="65" t="str">
        <f t="shared" si="12"/>
        <v>0.00</v>
      </c>
      <c r="J34" s="65" t="str">
        <f t="shared" si="13"/>
        <v>0.00</v>
      </c>
      <c r="K34" s="65" t="str">
        <f t="shared" si="14"/>
        <v>0.00</v>
      </c>
      <c r="N34" s="49" t="s">
        <v>92</v>
      </c>
      <c r="O34" s="50">
        <v>0</v>
      </c>
      <c r="P34" s="50">
        <v>0</v>
      </c>
      <c r="Q34" s="50">
        <v>0</v>
      </c>
      <c r="R34" s="50">
        <v>0</v>
      </c>
      <c r="S34" s="65" t="str">
        <f t="shared" si="5"/>
        <v>0.00</v>
      </c>
      <c r="T34" s="65" t="str">
        <f t="shared" si="6"/>
        <v>0.00</v>
      </c>
    </row>
    <row r="35" spans="1:20" x14ac:dyDescent="0.35">
      <c r="A35" s="49" t="s">
        <v>37</v>
      </c>
      <c r="B35" s="50">
        <v>442.40058498454482</v>
      </c>
      <c r="C35" s="50">
        <v>1582.7646579700001</v>
      </c>
      <c r="D35" s="50">
        <v>306.43920832872726</v>
      </c>
      <c r="E35" s="50">
        <v>1095.180609</v>
      </c>
      <c r="F35" s="50">
        <v>280.99108990497029</v>
      </c>
      <c r="G35" s="50">
        <v>1003.2400250000001</v>
      </c>
      <c r="H35" s="65">
        <f t="shared" si="11"/>
        <v>44.368139898719278</v>
      </c>
      <c r="I35" s="65">
        <f t="shared" si="12"/>
        <v>44.520880388414554</v>
      </c>
      <c r="J35" s="65">
        <f t="shared" si="13"/>
        <v>57.442922882060913</v>
      </c>
      <c r="K35" s="65">
        <f t="shared" si="14"/>
        <v>57.765302273501305</v>
      </c>
      <c r="N35" s="49" t="s">
        <v>37</v>
      </c>
      <c r="O35" s="50">
        <v>2487.7600665050254</v>
      </c>
      <c r="P35" s="50">
        <v>8848.8347223100009</v>
      </c>
      <c r="Q35" s="50">
        <v>2144.87731292836</v>
      </c>
      <c r="R35" s="50">
        <v>7700.5899097599995</v>
      </c>
      <c r="S35" s="65">
        <f t="shared" si="5"/>
        <v>15.986124311629467</v>
      </c>
      <c r="T35" s="65">
        <f t="shared" si="6"/>
        <v>14.911127926636823</v>
      </c>
    </row>
    <row r="36" spans="1:20" x14ac:dyDescent="0.35">
      <c r="A36" s="47" t="s">
        <v>38</v>
      </c>
      <c r="B36" s="48">
        <f t="shared" ref="B36:G36" si="28">SUM(B37:B39)</f>
        <v>26330.633905659102</v>
      </c>
      <c r="C36" s="48">
        <f t="shared" si="28"/>
        <v>94202.399775940008</v>
      </c>
      <c r="D36" s="48">
        <f t="shared" si="28"/>
        <v>28832.921779617202</v>
      </c>
      <c r="E36" s="48">
        <f t="shared" si="28"/>
        <v>103045.74602600001</v>
      </c>
      <c r="F36" s="48">
        <f t="shared" si="28"/>
        <v>15190.251175886899</v>
      </c>
      <c r="G36" s="48">
        <f t="shared" si="28"/>
        <v>54234.701799999988</v>
      </c>
      <c r="H36" s="65">
        <f t="shared" si="11"/>
        <v>-8.678578928227239</v>
      </c>
      <c r="I36" s="65">
        <f t="shared" si="12"/>
        <v>-8.5819614987587016</v>
      </c>
      <c r="J36" s="65">
        <f t="shared" si="13"/>
        <v>73.339029096875748</v>
      </c>
      <c r="K36" s="65">
        <f t="shared" si="14"/>
        <v>73.693957280945199</v>
      </c>
      <c r="L36" s="48"/>
      <c r="M36" s="48"/>
      <c r="N36" s="47" t="s">
        <v>38</v>
      </c>
      <c r="O36" s="48">
        <f t="shared" ref="O36:R36" si="29">SUM(O37:O39)</f>
        <v>209041.30854943977</v>
      </c>
      <c r="P36" s="48">
        <f t="shared" si="29"/>
        <v>743549.19286411989</v>
      </c>
      <c r="Q36" s="48">
        <f t="shared" si="29"/>
        <v>151962.42123770635</v>
      </c>
      <c r="R36" s="48">
        <f t="shared" si="29"/>
        <v>545579.12501210999</v>
      </c>
      <c r="S36" s="65">
        <f t="shared" si="5"/>
        <v>37.561185750290264</v>
      </c>
      <c r="T36" s="65">
        <f t="shared" si="6"/>
        <v>36.286224816174126</v>
      </c>
    </row>
    <row r="37" spans="1:20" x14ac:dyDescent="0.35">
      <c r="A37" s="49" t="s">
        <v>93</v>
      </c>
      <c r="B37" s="50">
        <v>103.14623718878315</v>
      </c>
      <c r="C37" s="50">
        <v>369.02351480999999</v>
      </c>
      <c r="D37" s="50">
        <v>98.856607426929813</v>
      </c>
      <c r="E37" s="50">
        <v>353.30283000000003</v>
      </c>
      <c r="F37" s="50">
        <v>152.19298143136922</v>
      </c>
      <c r="G37" s="50">
        <v>543.3841000000001</v>
      </c>
      <c r="H37" s="65">
        <f t="shared" si="11"/>
        <v>4.3392443595882355</v>
      </c>
      <c r="I37" s="65">
        <f t="shared" si="12"/>
        <v>4.4496345557152779</v>
      </c>
      <c r="J37" s="65">
        <f t="shared" si="13"/>
        <v>-32.226679431142813</v>
      </c>
      <c r="K37" s="65">
        <f t="shared" si="14"/>
        <v>-32.087907097392076</v>
      </c>
      <c r="N37" s="49" t="s">
        <v>93</v>
      </c>
      <c r="O37" s="50">
        <v>1317.1827543787067</v>
      </c>
      <c r="P37" s="50">
        <v>4685.1513735199997</v>
      </c>
      <c r="Q37" s="50">
        <v>3217.3608497264722</v>
      </c>
      <c r="R37" s="50">
        <v>11551.045995089999</v>
      </c>
      <c r="S37" s="65">
        <f t="shared" si="5"/>
        <v>-59.060148491249016</v>
      </c>
      <c r="T37" s="65">
        <f t="shared" si="6"/>
        <v>-59.439592089655633</v>
      </c>
    </row>
    <row r="38" spans="1:20" ht="31" x14ac:dyDescent="0.35">
      <c r="A38" s="49" t="s">
        <v>94</v>
      </c>
      <c r="B38" s="50">
        <v>344.06728771644742</v>
      </c>
      <c r="C38" s="50">
        <v>1230.96026869</v>
      </c>
      <c r="D38" s="50">
        <v>420.81378225361874</v>
      </c>
      <c r="E38" s="50">
        <v>1503.9429739999998</v>
      </c>
      <c r="F38" s="50">
        <v>410.85621891102727</v>
      </c>
      <c r="G38" s="50">
        <v>1466.9056</v>
      </c>
      <c r="H38" s="65">
        <f t="shared" si="11"/>
        <v>-18.237638065503575</v>
      </c>
      <c r="I38" s="65">
        <f t="shared" si="12"/>
        <v>-18.15113405423574</v>
      </c>
      <c r="J38" s="65">
        <f t="shared" si="13"/>
        <v>-16.256035109217436</v>
      </c>
      <c r="K38" s="65">
        <f t="shared" si="14"/>
        <v>-16.084561358958609</v>
      </c>
      <c r="N38" s="49" t="s">
        <v>94</v>
      </c>
      <c r="O38" s="50">
        <v>3930.8212602311851</v>
      </c>
      <c r="P38" s="50">
        <v>13981.729236289999</v>
      </c>
      <c r="Q38" s="50">
        <v>3889.217318688954</v>
      </c>
      <c r="R38" s="50">
        <v>13963.161184390001</v>
      </c>
      <c r="S38" s="65">
        <f t="shared" si="5"/>
        <v>1.0697252977433465</v>
      </c>
      <c r="T38" s="65">
        <f t="shared" si="6"/>
        <v>0.13297885525203412</v>
      </c>
    </row>
    <row r="39" spans="1:20" x14ac:dyDescent="0.35">
      <c r="A39" s="51" t="s">
        <v>39</v>
      </c>
      <c r="B39" s="52">
        <f t="shared" ref="B39:G39" si="30">SUM(B40:B41)</f>
        <v>25883.420380753872</v>
      </c>
      <c r="C39" s="52">
        <f t="shared" si="30"/>
        <v>92602.415992440001</v>
      </c>
      <c r="D39" s="52">
        <f t="shared" si="30"/>
        <v>28313.251389936653</v>
      </c>
      <c r="E39" s="52">
        <f t="shared" si="30"/>
        <v>101188.500222</v>
      </c>
      <c r="F39" s="52">
        <f t="shared" si="30"/>
        <v>14627.201975544502</v>
      </c>
      <c r="G39" s="52">
        <f t="shared" si="30"/>
        <v>52224.412099999987</v>
      </c>
      <c r="H39" s="65">
        <f t="shared" si="11"/>
        <v>-8.581956821979162</v>
      </c>
      <c r="I39" s="65">
        <f t="shared" si="12"/>
        <v>-8.4852371669930591</v>
      </c>
      <c r="J39" s="65">
        <f t="shared" si="13"/>
        <v>76.954009550349127</v>
      </c>
      <c r="K39" s="65">
        <f t="shared" si="14"/>
        <v>77.316339751462749</v>
      </c>
      <c r="L39" s="52"/>
      <c r="M39" s="52"/>
      <c r="N39" s="51" t="s">
        <v>39</v>
      </c>
      <c r="O39" s="52">
        <f t="shared" ref="O39:R39" si="31">SUM(O40:O41)</f>
        <v>203793.30453482986</v>
      </c>
      <c r="P39" s="52">
        <f t="shared" si="31"/>
        <v>724882.31225430989</v>
      </c>
      <c r="Q39" s="52">
        <f t="shared" si="31"/>
        <v>144855.84306929092</v>
      </c>
      <c r="R39" s="52">
        <f t="shared" si="31"/>
        <v>520064.91783262999</v>
      </c>
      <c r="S39" s="65">
        <f t="shared" si="5"/>
        <v>40.686975559105719</v>
      </c>
      <c r="T39" s="65">
        <f t="shared" si="6"/>
        <v>39.383043808310731</v>
      </c>
    </row>
    <row r="40" spans="1:20" x14ac:dyDescent="0.35">
      <c r="A40" s="53" t="s">
        <v>40</v>
      </c>
      <c r="B40" s="50">
        <v>75.214650195486684</v>
      </c>
      <c r="C40" s="50">
        <v>269.09342829000002</v>
      </c>
      <c r="D40" s="50">
        <v>96.404497455752775</v>
      </c>
      <c r="E40" s="50">
        <v>344.53925399999997</v>
      </c>
      <c r="F40" s="50">
        <v>319.60097292577569</v>
      </c>
      <c r="G40" s="50">
        <v>1141.0913000000003</v>
      </c>
      <c r="H40" s="65">
        <f t="shared" si="11"/>
        <v>-21.980143893174372</v>
      </c>
      <c r="I40" s="65">
        <f t="shared" si="12"/>
        <v>-21.897599427088778</v>
      </c>
      <c r="J40" s="65">
        <f t="shared" si="13"/>
        <v>-76.466075961241017</v>
      </c>
      <c r="K40" s="65">
        <f t="shared" si="14"/>
        <v>-76.417888008610703</v>
      </c>
      <c r="N40" s="53" t="s">
        <v>40</v>
      </c>
      <c r="O40" s="50">
        <v>1105.0695921256001</v>
      </c>
      <c r="P40" s="50">
        <v>3930.6757548800006</v>
      </c>
      <c r="Q40" s="50">
        <v>1139.9844028796076</v>
      </c>
      <c r="R40" s="50">
        <v>4092.7993117300002</v>
      </c>
      <c r="S40" s="65">
        <f t="shared" si="5"/>
        <v>-3.0627446012254609</v>
      </c>
      <c r="T40" s="65">
        <f t="shared" si="6"/>
        <v>-3.9611899949589997</v>
      </c>
    </row>
    <row r="41" spans="1:20" x14ac:dyDescent="0.35">
      <c r="A41" s="53" t="s">
        <v>41</v>
      </c>
      <c r="B41" s="50">
        <v>25808.205730558384</v>
      </c>
      <c r="C41" s="50">
        <v>92333.322564150003</v>
      </c>
      <c r="D41" s="50">
        <v>28216.846892480902</v>
      </c>
      <c r="E41" s="50">
        <v>100843.960968</v>
      </c>
      <c r="F41" s="50">
        <v>14307.601002618727</v>
      </c>
      <c r="G41" s="50">
        <v>51083.320799999987</v>
      </c>
      <c r="H41" s="65">
        <f t="shared" si="11"/>
        <v>-8.5361811371077181</v>
      </c>
      <c r="I41" s="65">
        <f t="shared" si="12"/>
        <v>-8.4394130517648023</v>
      </c>
      <c r="J41" s="65">
        <f t="shared" si="13"/>
        <v>80.381083634039669</v>
      </c>
      <c r="K41" s="65">
        <f t="shared" si="14"/>
        <v>80.750431095994884</v>
      </c>
      <c r="N41" s="53" t="s">
        <v>41</v>
      </c>
      <c r="O41" s="50">
        <v>202688.23494270426</v>
      </c>
      <c r="P41" s="50">
        <v>720951.63649942994</v>
      </c>
      <c r="Q41" s="50">
        <v>143715.85866641131</v>
      </c>
      <c r="R41" s="50">
        <v>515972.11852089997</v>
      </c>
      <c r="S41" s="65">
        <f t="shared" si="5"/>
        <v>41.034007536480544</v>
      </c>
      <c r="T41" s="65">
        <f t="shared" si="6"/>
        <v>39.726859382660052</v>
      </c>
    </row>
    <row r="42" spans="1:20" ht="18" x14ac:dyDescent="0.4">
      <c r="A42" s="43" t="s">
        <v>42</v>
      </c>
      <c r="B42" s="44">
        <f t="shared" ref="B42:G42" si="32">SUM(B43:B44)</f>
        <v>1663.9778111608196</v>
      </c>
      <c r="C42" s="44">
        <f t="shared" si="32"/>
        <v>5953.1686</v>
      </c>
      <c r="D42" s="44">
        <f t="shared" si="32"/>
        <v>1528.1845479157648</v>
      </c>
      <c r="E42" s="44">
        <f t="shared" si="32"/>
        <v>5461.5664000000006</v>
      </c>
      <c r="F42" s="44">
        <f t="shared" si="32"/>
        <v>976.95356920281961</v>
      </c>
      <c r="G42" s="44">
        <f t="shared" si="32"/>
        <v>3488.0782999999997</v>
      </c>
      <c r="H42" s="65">
        <f t="shared" si="11"/>
        <v>8.885920449219185</v>
      </c>
      <c r="I42" s="65">
        <f t="shared" si="12"/>
        <v>9.0011209970824382</v>
      </c>
      <c r="J42" s="65">
        <f t="shared" si="13"/>
        <v>70.323121140608777</v>
      </c>
      <c r="K42" s="65">
        <f t="shared" si="14"/>
        <v>70.671873965673313</v>
      </c>
      <c r="L42" s="44"/>
      <c r="M42" s="44"/>
      <c r="N42" s="43" t="s">
        <v>42</v>
      </c>
      <c r="O42" s="44">
        <f t="shared" ref="O42:R42" si="33">SUM(O43:O44)</f>
        <v>18643.022343809127</v>
      </c>
      <c r="P42" s="44">
        <f t="shared" si="33"/>
        <v>66312.272500000006</v>
      </c>
      <c r="Q42" s="44">
        <f t="shared" si="33"/>
        <v>9591.139307754218</v>
      </c>
      <c r="R42" s="44">
        <f t="shared" si="33"/>
        <v>34434.338100000001</v>
      </c>
      <c r="S42" s="65">
        <f t="shared" si="5"/>
        <v>94.377557718681743</v>
      </c>
      <c r="T42" s="65">
        <f t="shared" si="6"/>
        <v>92.576004531941351</v>
      </c>
    </row>
    <row r="43" spans="1:20" x14ac:dyDescent="0.35">
      <c r="A43" s="45" t="s">
        <v>43</v>
      </c>
      <c r="B43" s="50">
        <v>1663.9778111608196</v>
      </c>
      <c r="C43" s="46">
        <v>5953.1686</v>
      </c>
      <c r="D43" s="46">
        <v>1528.1845479157648</v>
      </c>
      <c r="E43" s="46">
        <v>5461.5664000000006</v>
      </c>
      <c r="F43" s="46">
        <v>976.95356920281961</v>
      </c>
      <c r="G43" s="46">
        <v>3488.0782999999997</v>
      </c>
      <c r="H43" s="65">
        <f t="shared" si="11"/>
        <v>8.885920449219185</v>
      </c>
      <c r="I43" s="65">
        <f t="shared" si="12"/>
        <v>9.0011209970824382</v>
      </c>
      <c r="J43" s="65">
        <f t="shared" si="13"/>
        <v>70.323121140608777</v>
      </c>
      <c r="K43" s="65">
        <f t="shared" si="14"/>
        <v>70.671873965673313</v>
      </c>
      <c r="N43" s="45" t="s">
        <v>43</v>
      </c>
      <c r="O43" s="50">
        <v>18643.022343809127</v>
      </c>
      <c r="P43" s="46">
        <v>66312.272500000006</v>
      </c>
      <c r="Q43" s="46">
        <v>9591.139307754218</v>
      </c>
      <c r="R43" s="46">
        <v>34434.338100000001</v>
      </c>
      <c r="S43" s="65">
        <f t="shared" si="5"/>
        <v>94.377557718681743</v>
      </c>
      <c r="T43" s="65">
        <f t="shared" si="6"/>
        <v>92.576004531941351</v>
      </c>
    </row>
    <row r="44" spans="1:20" ht="31" x14ac:dyDescent="0.35">
      <c r="A44" s="45" t="s">
        <v>44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65" t="str">
        <f t="shared" si="11"/>
        <v>0.00</v>
      </c>
      <c r="I44" s="65" t="str">
        <f t="shared" si="12"/>
        <v>0.00</v>
      </c>
      <c r="J44" s="65" t="str">
        <f t="shared" si="13"/>
        <v>0.00</v>
      </c>
      <c r="K44" s="65" t="str">
        <f t="shared" si="14"/>
        <v>0.00</v>
      </c>
      <c r="N44" s="45" t="s">
        <v>44</v>
      </c>
      <c r="O44" s="46">
        <v>0</v>
      </c>
      <c r="P44" s="46">
        <v>0</v>
      </c>
      <c r="Q44" s="46">
        <v>0</v>
      </c>
      <c r="R44" s="46">
        <v>0</v>
      </c>
      <c r="S44" s="65" t="str">
        <f t="shared" si="5"/>
        <v>0.00</v>
      </c>
      <c r="T44" s="65" t="str">
        <f t="shared" si="6"/>
        <v>0.00</v>
      </c>
    </row>
    <row r="45" spans="1:20" ht="18" x14ac:dyDescent="0.4">
      <c r="A45" s="43" t="s">
        <v>45</v>
      </c>
      <c r="B45" s="44">
        <f t="shared" ref="B45:G45" si="34">B46+B50+B51+B52</f>
        <v>970.50818630904598</v>
      </c>
      <c r="C45" s="44">
        <f t="shared" si="34"/>
        <v>3472.1610000000001</v>
      </c>
      <c r="D45" s="44">
        <f t="shared" si="34"/>
        <v>1814.2406247065992</v>
      </c>
      <c r="E45" s="44">
        <f t="shared" si="34"/>
        <v>6483.8999000000003</v>
      </c>
      <c r="F45" s="44">
        <f t="shared" si="34"/>
        <v>2527.2468067114442</v>
      </c>
      <c r="G45" s="44">
        <f t="shared" si="34"/>
        <v>9023.1869999999999</v>
      </c>
      <c r="H45" s="65">
        <f t="shared" si="11"/>
        <v>-46.506093343268752</v>
      </c>
      <c r="I45" s="65">
        <f t="shared" si="12"/>
        <v>-46.449497161422869</v>
      </c>
      <c r="J45" s="65">
        <f t="shared" si="13"/>
        <v>-61.598203082827894</v>
      </c>
      <c r="K45" s="65">
        <f t="shared" si="14"/>
        <v>-61.51957174333193</v>
      </c>
      <c r="L45" s="44"/>
      <c r="M45" s="44"/>
      <c r="N45" s="43" t="s">
        <v>45</v>
      </c>
      <c r="O45" s="44">
        <f t="shared" ref="O45:R45" si="35">O46+O50+O51+O52</f>
        <v>15771.196206729826</v>
      </c>
      <c r="P45" s="44">
        <f t="shared" si="35"/>
        <v>56097.334499999997</v>
      </c>
      <c r="Q45" s="44">
        <f t="shared" si="35"/>
        <v>20502.266716302416</v>
      </c>
      <c r="R45" s="44">
        <f t="shared" si="35"/>
        <v>73607.729099999997</v>
      </c>
      <c r="S45" s="65">
        <f t="shared" si="5"/>
        <v>-23.075841198625469</v>
      </c>
      <c r="T45" s="65">
        <f t="shared" si="6"/>
        <v>-23.78879883145315</v>
      </c>
    </row>
    <row r="46" spans="1:20" x14ac:dyDescent="0.35">
      <c r="A46" s="47" t="s">
        <v>46</v>
      </c>
      <c r="B46" s="48">
        <f t="shared" ref="B46:G46" si="36">SUM(B47:B49)</f>
        <v>111.2861886712416</v>
      </c>
      <c r="C46" s="48">
        <f t="shared" si="36"/>
        <v>398.1456</v>
      </c>
      <c r="D46" s="48">
        <f t="shared" si="36"/>
        <v>77.382670377001091</v>
      </c>
      <c r="E46" s="48">
        <f t="shared" si="36"/>
        <v>276.5573</v>
      </c>
      <c r="F46" s="48">
        <f t="shared" si="36"/>
        <v>1727.0739750033601</v>
      </c>
      <c r="G46" s="48">
        <f t="shared" si="36"/>
        <v>6166.28</v>
      </c>
      <c r="H46" s="65">
        <f t="shared" si="11"/>
        <v>43.812804765027835</v>
      </c>
      <c r="I46" s="65">
        <f t="shared" si="12"/>
        <v>43.964957714007198</v>
      </c>
      <c r="J46" s="65">
        <f t="shared" si="13"/>
        <v>-93.556373943332389</v>
      </c>
      <c r="K46" s="65">
        <f t="shared" si="14"/>
        <v>-93.543180004800305</v>
      </c>
      <c r="L46" s="48"/>
      <c r="M46" s="48"/>
      <c r="N46" s="47" t="s">
        <v>46</v>
      </c>
      <c r="O46" s="48">
        <f t="shared" ref="O46:R46" si="37">SUM(O47:O49)</f>
        <v>5228.6727233099709</v>
      </c>
      <c r="P46" s="48">
        <f t="shared" si="37"/>
        <v>18598.120200000001</v>
      </c>
      <c r="Q46" s="48">
        <f t="shared" si="37"/>
        <v>9521.8940453124396</v>
      </c>
      <c r="R46" s="48">
        <f t="shared" si="37"/>
        <v>34185.732100000001</v>
      </c>
      <c r="S46" s="65">
        <f t="shared" si="5"/>
        <v>-45.087892194263503</v>
      </c>
      <c r="T46" s="65">
        <f t="shared" si="6"/>
        <v>-45.596835119409363</v>
      </c>
    </row>
    <row r="47" spans="1:20" x14ac:dyDescent="0.35">
      <c r="A47" s="49" t="s">
        <v>47</v>
      </c>
      <c r="B47" s="50">
        <v>35.959909575500802</v>
      </c>
      <c r="C47" s="50">
        <v>128.65280000000001</v>
      </c>
      <c r="D47" s="50">
        <v>48.757937888989204</v>
      </c>
      <c r="E47" s="50">
        <v>174.25560000000002</v>
      </c>
      <c r="F47" s="50">
        <v>135.56259684345122</v>
      </c>
      <c r="G47" s="50">
        <v>484.00759999999997</v>
      </c>
      <c r="H47" s="65">
        <f t="shared" si="11"/>
        <v>-26.248091834044786</v>
      </c>
      <c r="I47" s="65">
        <f t="shared" si="12"/>
        <v>-26.170062827249168</v>
      </c>
      <c r="J47" s="65">
        <f t="shared" si="13"/>
        <v>-73.473575740786671</v>
      </c>
      <c r="K47" s="65">
        <f t="shared" si="14"/>
        <v>-73.41926035872163</v>
      </c>
      <c r="N47" s="49" t="s">
        <v>47</v>
      </c>
      <c r="O47" s="50">
        <v>531.42482637438002</v>
      </c>
      <c r="P47" s="50">
        <v>1890.2508</v>
      </c>
      <c r="Q47" s="50">
        <v>703.86425235848913</v>
      </c>
      <c r="R47" s="50">
        <v>2527.0302999999999</v>
      </c>
      <c r="S47" s="65">
        <f t="shared" si="5"/>
        <v>-24.498960617236037</v>
      </c>
      <c r="T47" s="65">
        <f t="shared" si="6"/>
        <v>-25.198728325497328</v>
      </c>
    </row>
    <row r="48" spans="1:20" x14ac:dyDescent="0.35">
      <c r="A48" s="49" t="s">
        <v>48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65" t="str">
        <f t="shared" si="11"/>
        <v>0.00</v>
      </c>
      <c r="I48" s="65" t="str">
        <f t="shared" si="12"/>
        <v>0.00</v>
      </c>
      <c r="J48" s="65" t="str">
        <f t="shared" si="13"/>
        <v>0.00</v>
      </c>
      <c r="K48" s="65" t="str">
        <f t="shared" si="14"/>
        <v>0.00</v>
      </c>
      <c r="N48" s="49" t="s">
        <v>48</v>
      </c>
      <c r="O48" s="50">
        <v>0</v>
      </c>
      <c r="P48" s="50">
        <v>0</v>
      </c>
      <c r="Q48" s="50">
        <v>0</v>
      </c>
      <c r="R48" s="50">
        <v>0</v>
      </c>
      <c r="S48" s="65" t="str">
        <f t="shared" si="5"/>
        <v>0.00</v>
      </c>
      <c r="T48" s="65" t="str">
        <f t="shared" si="6"/>
        <v>0.00</v>
      </c>
    </row>
    <row r="49" spans="1:20" x14ac:dyDescent="0.35">
      <c r="A49" s="49" t="s">
        <v>49</v>
      </c>
      <c r="B49" s="50">
        <v>75.326279095740801</v>
      </c>
      <c r="C49" s="50">
        <v>269.49279999999999</v>
      </c>
      <c r="D49" s="50">
        <v>28.624732488011894</v>
      </c>
      <c r="E49" s="50">
        <v>102.30169999999998</v>
      </c>
      <c r="F49" s="50">
        <v>1591.5113781599089</v>
      </c>
      <c r="G49" s="50">
        <v>5682.2723999999998</v>
      </c>
      <c r="H49" s="65">
        <f t="shared" si="11"/>
        <v>163.15103251109025</v>
      </c>
      <c r="I49" s="65">
        <f t="shared" si="12"/>
        <v>163.42944447648478</v>
      </c>
      <c r="J49" s="65">
        <f t="shared" si="13"/>
        <v>-95.266997136845333</v>
      </c>
      <c r="K49" s="65">
        <f t="shared" si="14"/>
        <v>-95.257305862351828</v>
      </c>
      <c r="N49" s="49" t="s">
        <v>49</v>
      </c>
      <c r="O49" s="50">
        <v>4697.2478969355907</v>
      </c>
      <c r="P49" s="50">
        <v>16707.8694</v>
      </c>
      <c r="Q49" s="50">
        <v>8818.0297929539502</v>
      </c>
      <c r="R49" s="50">
        <v>31658.701800000003</v>
      </c>
      <c r="S49" s="65">
        <f t="shared" si="5"/>
        <v>-46.731321993389862</v>
      </c>
      <c r="T49" s="65">
        <f t="shared" si="6"/>
        <v>-47.225033087111626</v>
      </c>
    </row>
    <row r="50" spans="1:20" x14ac:dyDescent="0.35">
      <c r="A50" s="47" t="s">
        <v>50</v>
      </c>
      <c r="B50" s="48">
        <v>390.65430899055241</v>
      </c>
      <c r="C50" s="48">
        <v>1397.6333999999999</v>
      </c>
      <c r="D50" s="48">
        <v>1145.6899642467047</v>
      </c>
      <c r="E50" s="48">
        <v>4094.5721000000003</v>
      </c>
      <c r="F50" s="48">
        <v>360.5583837426492</v>
      </c>
      <c r="G50" s="48">
        <v>1287.3241</v>
      </c>
      <c r="H50" s="65">
        <f t="shared" si="11"/>
        <v>-65.902266653142149</v>
      </c>
      <c r="I50" s="65">
        <f t="shared" si="12"/>
        <v>-65.86619148799457</v>
      </c>
      <c r="J50" s="65">
        <f t="shared" si="13"/>
        <v>8.3470324377159244</v>
      </c>
      <c r="K50" s="65">
        <f t="shared" si="14"/>
        <v>8.5688833138445801</v>
      </c>
      <c r="N50" s="47" t="s">
        <v>50</v>
      </c>
      <c r="O50" s="48">
        <v>6321.9342295087199</v>
      </c>
      <c r="P50" s="48">
        <v>22486.7952</v>
      </c>
      <c r="Q50" s="48">
        <v>7151.230541783244</v>
      </c>
      <c r="R50" s="48">
        <v>25674.519199999999</v>
      </c>
      <c r="S50" s="65">
        <f t="shared" si="5"/>
        <v>-11.596554011636286</v>
      </c>
      <c r="T50" s="65">
        <f t="shared" si="6"/>
        <v>-12.415905338550601</v>
      </c>
    </row>
    <row r="51" spans="1:20" x14ac:dyDescent="0.35">
      <c r="A51" s="47" t="s">
        <v>51</v>
      </c>
      <c r="B51" s="48">
        <v>468.567688647252</v>
      </c>
      <c r="C51" s="48">
        <v>1676.3820000000001</v>
      </c>
      <c r="D51" s="48">
        <v>591.16799008289354</v>
      </c>
      <c r="E51" s="48">
        <v>2112.7705000000001</v>
      </c>
      <c r="F51" s="48">
        <v>439.61444796543481</v>
      </c>
      <c r="G51" s="48">
        <v>1569.5828999999999</v>
      </c>
      <c r="H51" s="65">
        <f t="shared" si="11"/>
        <v>-20.73865694562565</v>
      </c>
      <c r="I51" s="65">
        <f t="shared" si="12"/>
        <v>-20.654798994968928</v>
      </c>
      <c r="J51" s="65">
        <f t="shared" si="13"/>
        <v>6.5860530325640383</v>
      </c>
      <c r="K51" s="65">
        <f t="shared" si="14"/>
        <v>6.804298135511047</v>
      </c>
      <c r="N51" s="47" t="s">
        <v>51</v>
      </c>
      <c r="O51" s="48">
        <v>4220.5892539111346</v>
      </c>
      <c r="P51" s="48">
        <v>15012.419099999999</v>
      </c>
      <c r="Q51" s="48">
        <v>3829.1421292067325</v>
      </c>
      <c r="R51" s="48">
        <v>13747.477800000001</v>
      </c>
      <c r="S51" s="65">
        <f t="shared" si="5"/>
        <v>10.222841343982608</v>
      </c>
      <c r="T51" s="65">
        <f t="shared" si="6"/>
        <v>9.2012609032909154</v>
      </c>
    </row>
    <row r="52" spans="1:20" ht="31" x14ac:dyDescent="0.35">
      <c r="A52" s="54" t="s">
        <v>52</v>
      </c>
      <c r="B52" s="55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66" t="str">
        <f t="shared" si="11"/>
        <v>0.00</v>
      </c>
      <c r="I52" s="66" t="str">
        <f t="shared" si="12"/>
        <v>0.00</v>
      </c>
      <c r="J52" s="66" t="str">
        <f t="shared" si="13"/>
        <v>0.00</v>
      </c>
      <c r="K52" s="66" t="str">
        <f t="shared" si="14"/>
        <v>0.00</v>
      </c>
      <c r="N52" s="54" t="s">
        <v>52</v>
      </c>
      <c r="O52" s="55">
        <v>0</v>
      </c>
      <c r="P52" s="55">
        <v>0</v>
      </c>
      <c r="Q52" s="55">
        <v>0</v>
      </c>
      <c r="R52" s="55">
        <v>0</v>
      </c>
      <c r="S52" s="66" t="str">
        <f t="shared" si="5"/>
        <v>0.00</v>
      </c>
      <c r="T52" s="66" t="str">
        <f t="shared" si="6"/>
        <v>0.00</v>
      </c>
    </row>
    <row r="53" spans="1:20" x14ac:dyDescent="0.35">
      <c r="A53" s="56"/>
      <c r="B53" s="56"/>
      <c r="C53" s="56"/>
      <c r="D53" s="56"/>
      <c r="E53" s="56"/>
      <c r="F53" s="56"/>
      <c r="G53" s="56"/>
      <c r="J53" s="16" t="s">
        <v>12</v>
      </c>
      <c r="N53" s="56"/>
      <c r="O53" s="56"/>
      <c r="P53" s="56"/>
      <c r="Q53" s="56"/>
      <c r="R53" s="56"/>
    </row>
    <row r="54" spans="1:20" x14ac:dyDescent="0.35">
      <c r="A54" s="25"/>
      <c r="B54" s="93" t="s">
        <v>89</v>
      </c>
      <c r="C54" s="93"/>
      <c r="D54" s="93"/>
      <c r="E54" s="93"/>
      <c r="F54" s="93"/>
      <c r="G54" s="93"/>
      <c r="H54" s="26"/>
      <c r="I54" s="27" t="s">
        <v>9</v>
      </c>
      <c r="J54" s="28"/>
      <c r="K54" s="28"/>
      <c r="N54" s="25"/>
      <c r="O54" s="93" t="s">
        <v>89</v>
      </c>
      <c r="P54" s="93"/>
      <c r="Q54" s="93"/>
      <c r="R54" s="93"/>
      <c r="S54" s="26"/>
      <c r="T54" s="27" t="s">
        <v>9</v>
      </c>
    </row>
    <row r="55" spans="1:20" x14ac:dyDescent="0.35">
      <c r="A55" s="28"/>
      <c r="B55" s="29"/>
      <c r="C55" s="29"/>
      <c r="D55" s="29"/>
      <c r="E55" s="29"/>
      <c r="F55" s="29"/>
      <c r="G55" s="29"/>
      <c r="H55" s="30"/>
      <c r="I55" s="28" t="s">
        <v>8</v>
      </c>
      <c r="J55" s="31"/>
      <c r="K55" s="31"/>
      <c r="N55" s="28"/>
      <c r="O55" s="29"/>
      <c r="P55" s="29"/>
      <c r="Q55" s="29"/>
      <c r="R55" s="29"/>
      <c r="S55" s="30"/>
      <c r="T55" s="28" t="s">
        <v>8</v>
      </c>
    </row>
    <row r="56" spans="1:20" x14ac:dyDescent="0.35">
      <c r="A56" s="32"/>
      <c r="B56" s="77"/>
      <c r="C56" s="78"/>
      <c r="D56" s="85"/>
      <c r="E56" s="85"/>
      <c r="F56" s="77"/>
      <c r="G56" s="78"/>
      <c r="H56" s="77" t="s">
        <v>110</v>
      </c>
      <c r="I56" s="90"/>
      <c r="J56" s="90"/>
      <c r="K56" s="90"/>
      <c r="N56" s="32"/>
      <c r="O56" s="77"/>
      <c r="P56" s="78"/>
      <c r="Q56" s="85"/>
      <c r="R56" s="85"/>
      <c r="S56" s="77" t="s">
        <v>111</v>
      </c>
      <c r="T56" s="90"/>
    </row>
    <row r="57" spans="1:20" x14ac:dyDescent="0.35">
      <c r="A57" s="33"/>
      <c r="B57" s="85" t="s">
        <v>112</v>
      </c>
      <c r="C57" s="85"/>
      <c r="D57" s="83" t="s">
        <v>117</v>
      </c>
      <c r="E57" s="84"/>
      <c r="F57" s="85" t="s">
        <v>113</v>
      </c>
      <c r="G57" s="85"/>
      <c r="H57" s="91" t="s">
        <v>3</v>
      </c>
      <c r="I57" s="92"/>
      <c r="J57" s="92"/>
      <c r="K57" s="92"/>
      <c r="N57" s="33"/>
      <c r="O57" s="83" t="s">
        <v>114</v>
      </c>
      <c r="P57" s="84"/>
      <c r="Q57" s="83" t="s">
        <v>115</v>
      </c>
      <c r="R57" s="84"/>
      <c r="S57" s="91" t="s">
        <v>3</v>
      </c>
      <c r="T57" s="92"/>
    </row>
    <row r="58" spans="1:20" x14ac:dyDescent="0.35">
      <c r="A58" s="34" t="s">
        <v>0</v>
      </c>
      <c r="B58" s="35"/>
      <c r="C58" s="29"/>
      <c r="D58" s="35"/>
      <c r="E58" s="36"/>
      <c r="F58" s="35"/>
      <c r="G58" s="36"/>
      <c r="H58" s="91" t="s">
        <v>109</v>
      </c>
      <c r="I58" s="92"/>
      <c r="J58" s="94" t="s">
        <v>113</v>
      </c>
      <c r="K58" s="95"/>
      <c r="N58" s="34" t="s">
        <v>0</v>
      </c>
      <c r="O58" s="88"/>
      <c r="P58" s="89"/>
      <c r="Q58" s="88"/>
      <c r="R58" s="89"/>
      <c r="S58" s="94" t="s">
        <v>116</v>
      </c>
      <c r="T58" s="95"/>
    </row>
    <row r="59" spans="1:20" x14ac:dyDescent="0.35">
      <c r="A59" s="33"/>
      <c r="B59" s="37" t="s">
        <v>1</v>
      </c>
      <c r="C59" s="38" t="s">
        <v>2</v>
      </c>
      <c r="D59" s="37" t="s">
        <v>1</v>
      </c>
      <c r="E59" s="39" t="s">
        <v>2</v>
      </c>
      <c r="F59" s="37" t="s">
        <v>1</v>
      </c>
      <c r="G59" s="39" t="s">
        <v>2</v>
      </c>
      <c r="H59" s="40" t="s">
        <v>1</v>
      </c>
      <c r="I59" s="40" t="s">
        <v>2</v>
      </c>
      <c r="J59" s="40" t="s">
        <v>1</v>
      </c>
      <c r="K59" s="40" t="s">
        <v>2</v>
      </c>
      <c r="N59" s="33"/>
      <c r="O59" s="37" t="s">
        <v>1</v>
      </c>
      <c r="P59" s="38" t="s">
        <v>2</v>
      </c>
      <c r="Q59" s="37" t="s">
        <v>1</v>
      </c>
      <c r="R59" s="39" t="s">
        <v>2</v>
      </c>
      <c r="S59" s="40" t="s">
        <v>1</v>
      </c>
      <c r="T59" s="40" t="s">
        <v>2</v>
      </c>
    </row>
    <row r="60" spans="1:20" ht="18" x14ac:dyDescent="0.4">
      <c r="A60" s="57" t="s">
        <v>53</v>
      </c>
      <c r="B60" s="44">
        <f t="shared" ref="B60:G60" si="38">SUM(B61:B62)</f>
        <v>1325.9665431758799</v>
      </c>
      <c r="C60" s="44">
        <f t="shared" si="38"/>
        <v>4743.8747899999998</v>
      </c>
      <c r="D60" s="44">
        <f t="shared" si="38"/>
        <v>1296.0264861170701</v>
      </c>
      <c r="E60" s="44">
        <f t="shared" si="38"/>
        <v>4631.8585800000001</v>
      </c>
      <c r="F60" s="44">
        <f t="shared" si="38"/>
        <v>1112.5438102987753</v>
      </c>
      <c r="G60" s="44">
        <f t="shared" si="38"/>
        <v>3972.1846</v>
      </c>
      <c r="H60" s="65">
        <f t="shared" ref="H60:H101" si="39">IFERROR(B60/D60*100-100,"0.00")</f>
        <v>2.3101423759101607</v>
      </c>
      <c r="I60" s="65">
        <f t="shared" ref="I60:I101" si="40">IFERROR(C60/E60*100-100,"0.00")</f>
        <v>2.4183857962260902</v>
      </c>
      <c r="J60" s="65">
        <f t="shared" ref="J60:J101" si="41">IFERROR(B60/F60*100-100,"0.00")</f>
        <v>19.183310436987625</v>
      </c>
      <c r="K60" s="65">
        <f t="shared" ref="K60:K101" si="42">IFERROR(C60/G60*100-100,"0.00")</f>
        <v>19.427349625191127</v>
      </c>
      <c r="L60" s="44"/>
      <c r="M60" s="44"/>
      <c r="N60" s="57" t="s">
        <v>53</v>
      </c>
      <c r="O60" s="44">
        <f t="shared" ref="O60:R60" si="43">SUM(O61:O62)</f>
        <v>16161.751786940107</v>
      </c>
      <c r="P60" s="44">
        <f t="shared" si="43"/>
        <v>57486.520629999999</v>
      </c>
      <c r="Q60" s="44">
        <f t="shared" si="43"/>
        <v>13318.886855584895</v>
      </c>
      <c r="R60" s="44">
        <f t="shared" si="43"/>
        <v>47817.786645020009</v>
      </c>
      <c r="S60" s="65">
        <f t="shared" ref="S60:S73" si="44">IFERROR(O60/Q60*100-100,"0.00")</f>
        <v>21.344613571539867</v>
      </c>
      <c r="T60" s="65">
        <f t="shared" ref="T60:T73" si="45">IFERROR(P60/R60*100-100,"0.00")</f>
        <v>20.219952999407468</v>
      </c>
    </row>
    <row r="61" spans="1:20" ht="31" x14ac:dyDescent="0.35">
      <c r="A61" s="45" t="s">
        <v>54</v>
      </c>
      <c r="B61" s="50">
        <v>1325.9665431758799</v>
      </c>
      <c r="C61" s="46">
        <v>4743.8747899999998</v>
      </c>
      <c r="D61" s="46">
        <v>1296.0264861170701</v>
      </c>
      <c r="E61" s="46">
        <v>4631.8585800000001</v>
      </c>
      <c r="F61" s="46">
        <v>1112.5438102987753</v>
      </c>
      <c r="G61" s="46">
        <v>3972.1846</v>
      </c>
      <c r="H61" s="65">
        <f t="shared" si="39"/>
        <v>2.3101423759101607</v>
      </c>
      <c r="I61" s="65">
        <f t="shared" si="40"/>
        <v>2.4183857962260902</v>
      </c>
      <c r="J61" s="65">
        <f t="shared" si="41"/>
        <v>19.183310436987625</v>
      </c>
      <c r="K61" s="65">
        <f t="shared" si="42"/>
        <v>19.427349625191127</v>
      </c>
      <c r="N61" s="45" t="s">
        <v>54</v>
      </c>
      <c r="O61" s="50">
        <v>16161.751786940107</v>
      </c>
      <c r="P61" s="46">
        <v>57486.520629999999</v>
      </c>
      <c r="Q61" s="46">
        <v>13318.886855584895</v>
      </c>
      <c r="R61" s="46">
        <v>47817.786645020009</v>
      </c>
      <c r="S61" s="65">
        <f t="shared" si="44"/>
        <v>21.344613571539867</v>
      </c>
      <c r="T61" s="65">
        <f t="shared" si="45"/>
        <v>20.219952999407468</v>
      </c>
    </row>
    <row r="62" spans="1:20" ht="31" x14ac:dyDescent="0.35">
      <c r="A62" s="45" t="s">
        <v>55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65" t="str">
        <f t="shared" si="39"/>
        <v>0.00</v>
      </c>
      <c r="I62" s="65" t="str">
        <f t="shared" si="40"/>
        <v>0.00</v>
      </c>
      <c r="J62" s="65" t="str">
        <f t="shared" si="41"/>
        <v>0.00</v>
      </c>
      <c r="K62" s="65" t="str">
        <f t="shared" si="42"/>
        <v>0.00</v>
      </c>
      <c r="N62" s="45" t="s">
        <v>55</v>
      </c>
      <c r="O62" s="46">
        <v>0</v>
      </c>
      <c r="P62" s="46">
        <v>0</v>
      </c>
      <c r="Q62" s="46">
        <v>0</v>
      </c>
      <c r="R62" s="46">
        <v>0</v>
      </c>
      <c r="S62" s="65" t="str">
        <f t="shared" si="44"/>
        <v>0.00</v>
      </c>
      <c r="T62" s="65" t="str">
        <f t="shared" si="45"/>
        <v>0.00</v>
      </c>
    </row>
    <row r="63" spans="1:20" ht="35.5" x14ac:dyDescent="0.4">
      <c r="A63" s="43" t="s">
        <v>56</v>
      </c>
      <c r="B63" s="44">
        <v>237.06948175103059</v>
      </c>
      <c r="C63" s="44">
        <v>848.15710000000001</v>
      </c>
      <c r="D63" s="44">
        <v>151.249118019836</v>
      </c>
      <c r="E63" s="44">
        <v>540.548</v>
      </c>
      <c r="F63" s="44">
        <v>226.71916937219521</v>
      </c>
      <c r="G63" s="44">
        <v>809.46960000000001</v>
      </c>
      <c r="H63" s="65">
        <f t="shared" si="39"/>
        <v>56.741067223902377</v>
      </c>
      <c r="I63" s="65">
        <f t="shared" si="40"/>
        <v>56.906898184805044</v>
      </c>
      <c r="J63" s="65">
        <f t="shared" si="41"/>
        <v>4.5652568362420709</v>
      </c>
      <c r="K63" s="65">
        <f t="shared" si="42"/>
        <v>4.779364166362754</v>
      </c>
      <c r="N63" s="43" t="s">
        <v>56</v>
      </c>
      <c r="O63" s="44">
        <v>2257.2210817930904</v>
      </c>
      <c r="P63" s="44">
        <v>8028.8194000000003</v>
      </c>
      <c r="Q63" s="44">
        <v>2327.7839500744194</v>
      </c>
      <c r="R63" s="44">
        <v>8357.2656999999999</v>
      </c>
      <c r="S63" s="65">
        <f t="shared" si="44"/>
        <v>-3.0313323656636157</v>
      </c>
      <c r="T63" s="65">
        <f t="shared" si="45"/>
        <v>-3.9300688980128911</v>
      </c>
    </row>
    <row r="64" spans="1:20" ht="35.5" x14ac:dyDescent="0.4">
      <c r="A64" s="43" t="s">
        <v>57</v>
      </c>
      <c r="B64" s="44">
        <f t="shared" ref="B64:G64" si="46">B65+B68+B75</f>
        <v>115612.26646195912</v>
      </c>
      <c r="C64" s="44">
        <f t="shared" si="46"/>
        <v>413622.89200000005</v>
      </c>
      <c r="D64" s="44">
        <f t="shared" si="46"/>
        <v>101796.5791302475</v>
      </c>
      <c r="E64" s="44">
        <f t="shared" si="46"/>
        <v>363809.97110000002</v>
      </c>
      <c r="F64" s="44">
        <f t="shared" si="46"/>
        <v>96608.622842837358</v>
      </c>
      <c r="G64" s="44">
        <f t="shared" si="46"/>
        <v>344927.79550000001</v>
      </c>
      <c r="H64" s="65">
        <f t="shared" si="39"/>
        <v>13.57185816041482</v>
      </c>
      <c r="I64" s="65">
        <f t="shared" si="40"/>
        <v>13.692016397843034</v>
      </c>
      <c r="J64" s="65">
        <f t="shared" si="41"/>
        <v>19.670753044515337</v>
      </c>
      <c r="K64" s="65">
        <f t="shared" si="42"/>
        <v>19.915790317918876</v>
      </c>
      <c r="L64" s="44"/>
      <c r="M64" s="44"/>
      <c r="N64" s="43" t="s">
        <v>57</v>
      </c>
      <c r="O64" s="44">
        <f t="shared" ref="O64:R64" si="47">O65+O68+O75</f>
        <v>952478.15607451322</v>
      </c>
      <c r="P64" s="44">
        <f t="shared" si="47"/>
        <v>3387915.8577999994</v>
      </c>
      <c r="Q64" s="44">
        <f t="shared" si="47"/>
        <v>789233.99723450933</v>
      </c>
      <c r="R64" s="44">
        <f t="shared" si="47"/>
        <v>2833526.8030999992</v>
      </c>
      <c r="S64" s="65">
        <f t="shared" si="44"/>
        <v>20.683873149410005</v>
      </c>
      <c r="T64" s="65">
        <f t="shared" si="45"/>
        <v>19.565336530202401</v>
      </c>
    </row>
    <row r="65" spans="1:20" x14ac:dyDescent="0.35">
      <c r="A65" s="47" t="s">
        <v>58</v>
      </c>
      <c r="B65" s="48">
        <f t="shared" ref="B65:G65" si="48">SUM(B66:B67)</f>
        <v>15141.624451731652</v>
      </c>
      <c r="C65" s="48">
        <f t="shared" si="48"/>
        <v>54171.782000000007</v>
      </c>
      <c r="D65" s="48">
        <f t="shared" si="48"/>
        <v>16568.037621976531</v>
      </c>
      <c r="E65" s="48">
        <f t="shared" si="48"/>
        <v>59212.375700000004</v>
      </c>
      <c r="F65" s="48">
        <f t="shared" si="48"/>
        <v>13328.854758257305</v>
      </c>
      <c r="G65" s="48">
        <f t="shared" si="48"/>
        <v>47588.841999999997</v>
      </c>
      <c r="H65" s="65">
        <f t="shared" si="39"/>
        <v>-8.6094273974416069</v>
      </c>
      <c r="I65" s="65">
        <f t="shared" si="40"/>
        <v>-8.5127368061335744</v>
      </c>
      <c r="J65" s="65">
        <f t="shared" si="41"/>
        <v>13.600340962162008</v>
      </c>
      <c r="K65" s="65">
        <f t="shared" si="42"/>
        <v>13.832948488219159</v>
      </c>
      <c r="L65" s="48"/>
      <c r="M65" s="48"/>
      <c r="N65" s="47" t="s">
        <v>58</v>
      </c>
      <c r="O65" s="48">
        <f t="shared" ref="O65:R65" si="49">SUM(O66:O67)</f>
        <v>144964.74941081932</v>
      </c>
      <c r="P65" s="48">
        <f t="shared" si="49"/>
        <v>515632.16460000002</v>
      </c>
      <c r="Q65" s="48">
        <f t="shared" si="49"/>
        <v>112127.5015785966</v>
      </c>
      <c r="R65" s="48">
        <f t="shared" si="49"/>
        <v>402562.84219999996</v>
      </c>
      <c r="S65" s="65">
        <f t="shared" si="44"/>
        <v>29.285632311360473</v>
      </c>
      <c r="T65" s="65">
        <f t="shared" si="45"/>
        <v>28.087371845369006</v>
      </c>
    </row>
    <row r="66" spans="1:20" x14ac:dyDescent="0.35">
      <c r="A66" s="49" t="s">
        <v>59</v>
      </c>
      <c r="B66" s="50">
        <v>10176.984987864673</v>
      </c>
      <c r="C66" s="50">
        <v>36409.925099999986</v>
      </c>
      <c r="D66" s="50">
        <v>9912.2935290981604</v>
      </c>
      <c r="E66" s="50">
        <v>35425.465700000001</v>
      </c>
      <c r="F66" s="50">
        <v>9035.0023033441521</v>
      </c>
      <c r="G66" s="50">
        <v>32258.232600000003</v>
      </c>
      <c r="H66" s="65">
        <f t="shared" si="39"/>
        <v>2.6703351549214602</v>
      </c>
      <c r="I66" s="65">
        <f t="shared" si="40"/>
        <v>2.7789596566968555</v>
      </c>
      <c r="J66" s="65">
        <f t="shared" si="41"/>
        <v>12.63953949516798</v>
      </c>
      <c r="K66" s="65">
        <f t="shared" si="42"/>
        <v>12.870179688641656</v>
      </c>
      <c r="N66" s="49" t="s">
        <v>59</v>
      </c>
      <c r="O66" s="50">
        <v>81265.713202545085</v>
      </c>
      <c r="P66" s="50">
        <v>289057.96599999996</v>
      </c>
      <c r="Q66" s="50">
        <v>66890.995659107663</v>
      </c>
      <c r="R66" s="50">
        <v>240153.65499999997</v>
      </c>
      <c r="S66" s="65">
        <f t="shared" si="44"/>
        <v>21.489764656358815</v>
      </c>
      <c r="T66" s="65">
        <f t="shared" si="45"/>
        <v>20.363758777687551</v>
      </c>
    </row>
    <row r="67" spans="1:20" ht="31" x14ac:dyDescent="0.35">
      <c r="A67" s="49" t="s">
        <v>60</v>
      </c>
      <c r="B67" s="50">
        <v>4964.639463866979</v>
      </c>
      <c r="C67" s="50">
        <v>17761.856900000021</v>
      </c>
      <c r="D67" s="50">
        <v>6655.7440928783708</v>
      </c>
      <c r="E67" s="50">
        <v>23786.910000000003</v>
      </c>
      <c r="F67" s="50">
        <v>4293.8524549131516</v>
      </c>
      <c r="G67" s="50">
        <v>15330.609399999994</v>
      </c>
      <c r="H67" s="65">
        <f t="shared" si="39"/>
        <v>-25.408197872584509</v>
      </c>
      <c r="I67" s="65">
        <f t="shared" si="40"/>
        <v>-25.329280263808883</v>
      </c>
      <c r="J67" s="65">
        <f t="shared" si="41"/>
        <v>15.622032102809996</v>
      </c>
      <c r="K67" s="65">
        <f t="shared" si="42"/>
        <v>15.858779234177263</v>
      </c>
      <c r="N67" s="49" t="s">
        <v>60</v>
      </c>
      <c r="O67" s="50">
        <v>63699.036208274221</v>
      </c>
      <c r="P67" s="50">
        <v>226574.19860000003</v>
      </c>
      <c r="Q67" s="50">
        <v>45236.505919488933</v>
      </c>
      <c r="R67" s="50">
        <v>162409.18719999999</v>
      </c>
      <c r="S67" s="65">
        <f t="shared" si="44"/>
        <v>40.813342926274089</v>
      </c>
      <c r="T67" s="65">
        <f t="shared" si="45"/>
        <v>39.508239962424994</v>
      </c>
    </row>
    <row r="68" spans="1:20" x14ac:dyDescent="0.35">
      <c r="A68" s="47" t="s">
        <v>61</v>
      </c>
      <c r="B68" s="48">
        <f t="shared" ref="B68:G68" si="50">SUM(B69:B74)</f>
        <v>100346.41903299952</v>
      </c>
      <c r="C68" s="48">
        <f t="shared" si="50"/>
        <v>359006.68080000003</v>
      </c>
      <c r="D68" s="48">
        <f t="shared" si="50"/>
        <v>85135.930117692391</v>
      </c>
      <c r="E68" s="48">
        <f t="shared" si="50"/>
        <v>304266.61230000004</v>
      </c>
      <c r="F68" s="48">
        <f t="shared" si="50"/>
        <v>83042.466067961883</v>
      </c>
      <c r="G68" s="48">
        <f t="shared" si="50"/>
        <v>296491.69929999998</v>
      </c>
      <c r="H68" s="65">
        <f t="shared" si="39"/>
        <v>17.866121735300311</v>
      </c>
      <c r="I68" s="65">
        <f t="shared" si="40"/>
        <v>17.990823273776584</v>
      </c>
      <c r="J68" s="65">
        <f t="shared" si="41"/>
        <v>20.837474829897388</v>
      </c>
      <c r="K68" s="65">
        <f t="shared" si="42"/>
        <v>21.084901077363853</v>
      </c>
      <c r="L68" s="48"/>
      <c r="M68" s="48"/>
      <c r="N68" s="47" t="s">
        <v>61</v>
      </c>
      <c r="O68" s="48">
        <f t="shared" ref="O68:R68" si="51">SUM(O69:O74)</f>
        <v>806521.07900245278</v>
      </c>
      <c r="P68" s="48">
        <f t="shared" si="51"/>
        <v>2868754.0346999997</v>
      </c>
      <c r="Q68" s="48">
        <f t="shared" si="51"/>
        <v>671614.41556668957</v>
      </c>
      <c r="R68" s="48">
        <f t="shared" si="51"/>
        <v>2411246.1633999995</v>
      </c>
      <c r="S68" s="65">
        <f t="shared" si="44"/>
        <v>20.086921946416638</v>
      </c>
      <c r="T68" s="65">
        <f t="shared" si="45"/>
        <v>18.973918061310144</v>
      </c>
    </row>
    <row r="69" spans="1:20" ht="31" x14ac:dyDescent="0.35">
      <c r="A69" s="49" t="s">
        <v>62</v>
      </c>
      <c r="B69" s="50">
        <v>319.23920336868093</v>
      </c>
      <c r="C69" s="50">
        <v>1142.1334999999999</v>
      </c>
      <c r="D69" s="50">
        <v>112.65668061795959</v>
      </c>
      <c r="E69" s="50">
        <v>402.62279999999998</v>
      </c>
      <c r="F69" s="50">
        <v>87.048082041038398</v>
      </c>
      <c r="G69" s="50">
        <v>310.79320000000001</v>
      </c>
      <c r="H69" s="65">
        <f t="shared" si="39"/>
        <v>183.37352176324305</v>
      </c>
      <c r="I69" s="65">
        <f t="shared" si="40"/>
        <v>183.67332898186589</v>
      </c>
      <c r="J69" s="65">
        <f t="shared" si="41"/>
        <v>266.73892851329811</v>
      </c>
      <c r="K69" s="65">
        <f t="shared" si="42"/>
        <v>267.48986142553952</v>
      </c>
      <c r="N69" s="49" t="s">
        <v>62</v>
      </c>
      <c r="O69" s="50">
        <v>1732.7872476127202</v>
      </c>
      <c r="P69" s="50">
        <v>6163.4351999999999</v>
      </c>
      <c r="Q69" s="50">
        <v>1148.4347359643655</v>
      </c>
      <c r="R69" s="50">
        <v>4123.1379000000006</v>
      </c>
      <c r="S69" s="65">
        <f t="shared" si="44"/>
        <v>50.882518035094193</v>
      </c>
      <c r="T69" s="65">
        <f t="shared" si="45"/>
        <v>49.484090745545984</v>
      </c>
    </row>
    <row r="70" spans="1:20" ht="31" x14ac:dyDescent="0.35">
      <c r="A70" s="49" t="s">
        <v>63</v>
      </c>
      <c r="B70" s="50">
        <v>33426.481246848904</v>
      </c>
      <c r="C70" s="50">
        <v>119589.0217</v>
      </c>
      <c r="D70" s="50">
        <v>27291.172824283211</v>
      </c>
      <c r="E70" s="50">
        <v>97535.701899999985</v>
      </c>
      <c r="F70" s="50">
        <v>27591.624317563059</v>
      </c>
      <c r="G70" s="50">
        <v>98512.098299999998</v>
      </c>
      <c r="H70" s="65">
        <f t="shared" si="39"/>
        <v>22.480926203019763</v>
      </c>
      <c r="I70" s="65">
        <f t="shared" si="40"/>
        <v>22.61051017258329</v>
      </c>
      <c r="J70" s="65">
        <f t="shared" si="41"/>
        <v>21.147203448880504</v>
      </c>
      <c r="K70" s="65">
        <f t="shared" si="42"/>
        <v>21.395263895216416</v>
      </c>
      <c r="N70" s="49" t="s">
        <v>63</v>
      </c>
      <c r="O70" s="50">
        <v>263311.66919986851</v>
      </c>
      <c r="P70" s="50">
        <v>936586.07700000005</v>
      </c>
      <c r="Q70" s="50">
        <v>230560.92657109207</v>
      </c>
      <c r="R70" s="50">
        <v>827765.36169999989</v>
      </c>
      <c r="S70" s="65">
        <f t="shared" si="44"/>
        <v>14.204810466303329</v>
      </c>
      <c r="T70" s="65">
        <f t="shared" si="45"/>
        <v>13.146323866042508</v>
      </c>
    </row>
    <row r="71" spans="1:20" ht="31" x14ac:dyDescent="0.35">
      <c r="A71" s="49" t="s">
        <v>64</v>
      </c>
      <c r="B71" s="50">
        <v>13.325504902149801</v>
      </c>
      <c r="C71" s="50">
        <v>47.674300000000002</v>
      </c>
      <c r="D71" s="50">
        <v>15.6336009407096</v>
      </c>
      <c r="E71" s="50">
        <v>55.872800000000005</v>
      </c>
      <c r="F71" s="50">
        <v>22.357954411512001</v>
      </c>
      <c r="G71" s="50">
        <v>79.825999999999993</v>
      </c>
      <c r="H71" s="65">
        <f t="shared" si="39"/>
        <v>-14.763687824150367</v>
      </c>
      <c r="I71" s="65">
        <f t="shared" si="40"/>
        <v>-14.673508397646088</v>
      </c>
      <c r="J71" s="65">
        <f t="shared" si="41"/>
        <v>-40.399266154292881</v>
      </c>
      <c r="K71" s="65">
        <f t="shared" si="42"/>
        <v>-40.277227970836563</v>
      </c>
      <c r="N71" s="49" t="s">
        <v>64</v>
      </c>
      <c r="O71" s="50">
        <v>137.550342441075</v>
      </c>
      <c r="P71" s="50">
        <v>489.2595</v>
      </c>
      <c r="Q71" s="50">
        <v>322.52689928575364</v>
      </c>
      <c r="R71" s="50">
        <v>1157.9438</v>
      </c>
      <c r="S71" s="65">
        <f t="shared" si="44"/>
        <v>-57.352288213576998</v>
      </c>
      <c r="T71" s="65">
        <f t="shared" si="45"/>
        <v>-57.747560805628048</v>
      </c>
    </row>
    <row r="72" spans="1:20" ht="31" x14ac:dyDescent="0.35">
      <c r="A72" s="49" t="s">
        <v>65</v>
      </c>
      <c r="B72" s="50">
        <v>16054.121971308143</v>
      </c>
      <c r="C72" s="50">
        <v>57436.399799999999</v>
      </c>
      <c r="D72" s="50">
        <v>13169.46413687349</v>
      </c>
      <c r="E72" s="50">
        <v>47066.241399999999</v>
      </c>
      <c r="F72" s="50">
        <v>15643.664419139657</v>
      </c>
      <c r="G72" s="50">
        <v>55853.551399999997</v>
      </c>
      <c r="H72" s="65">
        <f t="shared" si="39"/>
        <v>21.904139792277746</v>
      </c>
      <c r="I72" s="65">
        <f t="shared" si="40"/>
        <v>22.033113525823197</v>
      </c>
      <c r="J72" s="65">
        <f t="shared" si="41"/>
        <v>2.6237941518759413</v>
      </c>
      <c r="K72" s="65">
        <f t="shared" si="42"/>
        <v>2.8339261520978312</v>
      </c>
      <c r="N72" s="49" t="s">
        <v>65</v>
      </c>
      <c r="O72" s="50">
        <v>133139.59708055021</v>
      </c>
      <c r="P72" s="50">
        <v>473570.70540000004</v>
      </c>
      <c r="Q72" s="50">
        <v>124206.0745427272</v>
      </c>
      <c r="R72" s="50">
        <v>445927.62419999996</v>
      </c>
      <c r="S72" s="65">
        <f t="shared" si="44"/>
        <v>7.192500504272715</v>
      </c>
      <c r="T72" s="65">
        <f t="shared" si="45"/>
        <v>6.1990062287780745</v>
      </c>
    </row>
    <row r="73" spans="1:20" ht="31" x14ac:dyDescent="0.35">
      <c r="A73" s="49" t="s">
        <v>104</v>
      </c>
      <c r="B73" s="50">
        <v>31579.073679081401</v>
      </c>
      <c r="C73" s="50">
        <v>112979.6014</v>
      </c>
      <c r="D73" s="50">
        <v>25993.118403306071</v>
      </c>
      <c r="E73" s="50">
        <v>92896.595700000005</v>
      </c>
      <c r="F73" s="50">
        <v>21978.050260571457</v>
      </c>
      <c r="G73" s="50">
        <v>78469.604500000001</v>
      </c>
      <c r="H73" s="65">
        <f t="shared" si="39"/>
        <v>21.49013130746502</v>
      </c>
      <c r="I73" s="65">
        <f t="shared" si="40"/>
        <v>21.618667022907914</v>
      </c>
      <c r="J73" s="65">
        <f t="shared" si="41"/>
        <v>43.68460033843013</v>
      </c>
      <c r="K73" s="65">
        <f t="shared" si="42"/>
        <v>43.978808253073311</v>
      </c>
      <c r="N73" s="49" t="s">
        <v>104</v>
      </c>
      <c r="O73" s="50">
        <v>240759.51152515833</v>
      </c>
      <c r="P73" s="50">
        <v>856369.21099999989</v>
      </c>
      <c r="Q73" s="50">
        <v>158073.14108746484</v>
      </c>
      <c r="R73" s="50">
        <v>567517.97779999999</v>
      </c>
      <c r="S73" s="65">
        <f t="shared" si="44"/>
        <v>52.308931086490873</v>
      </c>
      <c r="T73" s="65">
        <f t="shared" si="45"/>
        <v>50.897283345937382</v>
      </c>
    </row>
    <row r="74" spans="1:20" x14ac:dyDescent="0.35">
      <c r="A74" s="49" t="s">
        <v>105</v>
      </c>
      <c r="B74" s="50">
        <v>18954.177427490235</v>
      </c>
      <c r="C74" s="50">
        <v>67811.850100000025</v>
      </c>
      <c r="D74" s="50">
        <v>18553.88447167095</v>
      </c>
      <c r="E74" s="50">
        <v>66309.577700000023</v>
      </c>
      <c r="F74" s="50">
        <v>17719.721034235154</v>
      </c>
      <c r="G74" s="50">
        <v>63265.825900000011</v>
      </c>
      <c r="H74" s="65">
        <f t="shared" si="39"/>
        <v>2.1574617241498544</v>
      </c>
      <c r="I74" s="65">
        <f t="shared" si="40"/>
        <v>2.2655436093962606</v>
      </c>
      <c r="J74" s="65">
        <f t="shared" si="41"/>
        <v>6.9665678758151159</v>
      </c>
      <c r="K74" s="65">
        <f t="shared" si="42"/>
        <v>7.1855921191728385</v>
      </c>
      <c r="N74" s="49" t="s">
        <v>105</v>
      </c>
      <c r="O74" s="50">
        <v>167439.96360682198</v>
      </c>
      <c r="P74" s="50">
        <v>595575.34659999982</v>
      </c>
      <c r="Q74" s="50">
        <v>157303.31173015526</v>
      </c>
      <c r="R74" s="50">
        <v>564754.11799999978</v>
      </c>
      <c r="S74" s="65">
        <f t="shared" ref="S74" si="52">IFERROR(O74/Q74*100-100,"0.00")</f>
        <v>6.4440168265850417</v>
      </c>
      <c r="T74" s="65">
        <f t="shared" ref="T74" si="53">IFERROR(P74/R74*100-100,"0.00")</f>
        <v>5.4574597364866122</v>
      </c>
    </row>
    <row r="75" spans="1:20" x14ac:dyDescent="0.35">
      <c r="A75" s="47" t="s">
        <v>66</v>
      </c>
      <c r="B75" s="48">
        <f t="shared" ref="B75:G75" si="54">SUM(B76:B77)</f>
        <v>124.2229772279512</v>
      </c>
      <c r="C75" s="48">
        <f t="shared" si="54"/>
        <v>444.42920000000004</v>
      </c>
      <c r="D75" s="48">
        <f t="shared" si="54"/>
        <v>92.611390578581705</v>
      </c>
      <c r="E75" s="48">
        <f t="shared" si="54"/>
        <v>330.98309999999998</v>
      </c>
      <c r="F75" s="48">
        <f t="shared" si="54"/>
        <v>237.3020166181704</v>
      </c>
      <c r="G75" s="48">
        <f t="shared" si="54"/>
        <v>847.25419999999997</v>
      </c>
      <c r="H75" s="65">
        <f t="shared" si="39"/>
        <v>34.133583840906425</v>
      </c>
      <c r="I75" s="65">
        <f t="shared" si="40"/>
        <v>34.27549624134889</v>
      </c>
      <c r="J75" s="65">
        <f t="shared" si="41"/>
        <v>-47.651950456101034</v>
      </c>
      <c r="K75" s="65">
        <f t="shared" si="42"/>
        <v>-47.544762835049973</v>
      </c>
      <c r="L75" s="48"/>
      <c r="M75" s="48"/>
      <c r="N75" s="47" t="s">
        <v>66</v>
      </c>
      <c r="O75" s="48">
        <f t="shared" ref="O75:R75" si="55">SUM(O76:O77)</f>
        <v>992.32766124122509</v>
      </c>
      <c r="P75" s="48">
        <f t="shared" si="55"/>
        <v>3529.6585000000005</v>
      </c>
      <c r="Q75" s="48">
        <f t="shared" si="55"/>
        <v>5492.0800892231418</v>
      </c>
      <c r="R75" s="48">
        <f t="shared" si="55"/>
        <v>19717.797499999997</v>
      </c>
      <c r="S75" s="65">
        <f t="shared" ref="S75:S90" si="56">IFERROR(O75/Q75*100-100,"0.00")</f>
        <v>-81.93166077114526</v>
      </c>
      <c r="T75" s="65">
        <f t="shared" ref="T75:T90" si="57">IFERROR(P75/R75*100-100,"0.00")</f>
        <v>-82.099123900628342</v>
      </c>
    </row>
    <row r="76" spans="1:20" x14ac:dyDescent="0.35">
      <c r="A76" s="49" t="s">
        <v>67</v>
      </c>
      <c r="B76" s="46">
        <v>86.105743644845177</v>
      </c>
      <c r="C76" s="46">
        <v>308.05819999999994</v>
      </c>
      <c r="D76" s="46">
        <v>52.792223296615902</v>
      </c>
      <c r="E76" s="46">
        <v>188.6737</v>
      </c>
      <c r="F76" s="46">
        <v>157.81820870313842</v>
      </c>
      <c r="G76" s="46">
        <v>563.46820000000002</v>
      </c>
      <c r="H76" s="65">
        <f t="shared" si="39"/>
        <v>63.103082742046098</v>
      </c>
      <c r="I76" s="65">
        <f t="shared" si="40"/>
        <v>63.275644671196858</v>
      </c>
      <c r="J76" s="65">
        <f t="shared" si="41"/>
        <v>-45.43991827532836</v>
      </c>
      <c r="K76" s="65">
        <f t="shared" si="42"/>
        <v>-45.328201307544965</v>
      </c>
      <c r="N76" s="49" t="s">
        <v>67</v>
      </c>
      <c r="O76" s="46">
        <v>666.07560485849501</v>
      </c>
      <c r="P76" s="46">
        <v>2369.1967</v>
      </c>
      <c r="Q76" s="46">
        <v>5078.7157368779353</v>
      </c>
      <c r="R76" s="46">
        <v>18233.726899999998</v>
      </c>
      <c r="S76" s="65">
        <f t="shared" si="56"/>
        <v>-86.884959911775752</v>
      </c>
      <c r="T76" s="65">
        <f t="shared" si="57"/>
        <v>-87.006514285348871</v>
      </c>
    </row>
    <row r="77" spans="1:20" x14ac:dyDescent="0.35">
      <c r="A77" s="49" t="s">
        <v>68</v>
      </c>
      <c r="B77" s="46">
        <v>38.117233583106028</v>
      </c>
      <c r="C77" s="46">
        <v>136.37100000000009</v>
      </c>
      <c r="D77" s="46">
        <v>39.819167281965797</v>
      </c>
      <c r="E77" s="46">
        <v>142.30939999999998</v>
      </c>
      <c r="F77" s="46">
        <v>79.483807915031989</v>
      </c>
      <c r="G77" s="46">
        <v>283.78599999999994</v>
      </c>
      <c r="H77" s="65">
        <f t="shared" si="39"/>
        <v>-4.2741569325347939</v>
      </c>
      <c r="I77" s="65">
        <f t="shared" si="40"/>
        <v>-4.1728796551737872</v>
      </c>
      <c r="J77" s="65">
        <f t="shared" si="41"/>
        <v>-52.044026849024064</v>
      </c>
      <c r="K77" s="65">
        <f t="shared" si="42"/>
        <v>-51.945832423022942</v>
      </c>
      <c r="N77" s="49" t="s">
        <v>68</v>
      </c>
      <c r="O77" s="46">
        <v>326.25205638273007</v>
      </c>
      <c r="P77" s="46">
        <v>1160.4618000000003</v>
      </c>
      <c r="Q77" s="46">
        <v>413.3643523452065</v>
      </c>
      <c r="R77" s="46">
        <v>1484.0705999999977</v>
      </c>
      <c r="S77" s="65">
        <f t="shared" si="56"/>
        <v>-21.073973957417522</v>
      </c>
      <c r="T77" s="65">
        <f t="shared" si="57"/>
        <v>-21.805485534178629</v>
      </c>
    </row>
    <row r="78" spans="1:20" ht="18" x14ac:dyDescent="0.4">
      <c r="A78" s="43" t="s">
        <v>69</v>
      </c>
      <c r="B78" s="44">
        <f t="shared" ref="B78:G78" si="58">B79+B80+B86</f>
        <v>55114.439251356132</v>
      </c>
      <c r="C78" s="44">
        <f t="shared" si="58"/>
        <v>197181.44494300001</v>
      </c>
      <c r="D78" s="44">
        <f t="shared" si="58"/>
        <v>47537.45378899965</v>
      </c>
      <c r="E78" s="44">
        <f t="shared" si="58"/>
        <v>169893.721743</v>
      </c>
      <c r="F78" s="44">
        <f t="shared" si="58"/>
        <v>43210.923189454275</v>
      </c>
      <c r="G78" s="44">
        <f t="shared" si="58"/>
        <v>154278.65586599999</v>
      </c>
      <c r="H78" s="65">
        <f t="shared" si="39"/>
        <v>15.938980442637487</v>
      </c>
      <c r="I78" s="65">
        <f t="shared" si="40"/>
        <v>16.061643079005833</v>
      </c>
      <c r="J78" s="65">
        <f t="shared" si="41"/>
        <v>27.547469906421568</v>
      </c>
      <c r="K78" s="65">
        <f t="shared" si="42"/>
        <v>27.808635508377506</v>
      </c>
      <c r="L78" s="44"/>
      <c r="M78" s="44"/>
      <c r="N78" s="43" t="s">
        <v>69</v>
      </c>
      <c r="O78" s="44">
        <f t="shared" ref="O78:R78" si="59">O79+O80+O86</f>
        <v>442370.48272793315</v>
      </c>
      <c r="P78" s="44">
        <f t="shared" si="59"/>
        <v>1573489.0757319999</v>
      </c>
      <c r="Q78" s="44">
        <f t="shared" si="59"/>
        <v>342659.93061547418</v>
      </c>
      <c r="R78" s="44">
        <f t="shared" si="59"/>
        <v>1230225.8913700001</v>
      </c>
      <c r="S78" s="65">
        <f t="shared" si="56"/>
        <v>29.098982169687105</v>
      </c>
      <c r="T78" s="65">
        <f t="shared" si="57"/>
        <v>27.902451636726354</v>
      </c>
    </row>
    <row r="79" spans="1:20" ht="31" x14ac:dyDescent="0.35">
      <c r="A79" s="47" t="s">
        <v>70</v>
      </c>
      <c r="B79" s="48">
        <v>1007.1867473519814</v>
      </c>
      <c r="C79" s="48">
        <v>3603.3849</v>
      </c>
      <c r="D79" s="48">
        <v>749.11221824342283</v>
      </c>
      <c r="E79" s="48">
        <v>2677.2461000000003</v>
      </c>
      <c r="F79" s="48">
        <v>607.28384149492081</v>
      </c>
      <c r="G79" s="48">
        <v>2168.2233999999999</v>
      </c>
      <c r="H79" s="65">
        <f t="shared" si="39"/>
        <v>34.450716838354595</v>
      </c>
      <c r="I79" s="65">
        <f t="shared" si="40"/>
        <v>34.592964763306583</v>
      </c>
      <c r="J79" s="65">
        <f t="shared" si="41"/>
        <v>65.851069719332429</v>
      </c>
      <c r="K79" s="65">
        <f t="shared" si="42"/>
        <v>66.190665592853577</v>
      </c>
      <c r="N79" s="47" t="s">
        <v>70</v>
      </c>
      <c r="O79" s="48">
        <v>7566.4514490381507</v>
      </c>
      <c r="P79" s="48">
        <v>26913.478999999999</v>
      </c>
      <c r="Q79" s="48">
        <v>5948.1948944417145</v>
      </c>
      <c r="R79" s="48">
        <v>21355.3518</v>
      </c>
      <c r="S79" s="65">
        <f t="shared" si="56"/>
        <v>27.205842836599302</v>
      </c>
      <c r="T79" s="65">
        <f t="shared" si="57"/>
        <v>26.026858522649093</v>
      </c>
    </row>
    <row r="80" spans="1:20" ht="31" x14ac:dyDescent="0.35">
      <c r="A80" s="47" t="s">
        <v>71</v>
      </c>
      <c r="B80" s="48">
        <f t="shared" ref="B80:G80" si="60">B81+B85</f>
        <v>15068.901881198464</v>
      </c>
      <c r="C80" s="48">
        <f t="shared" si="60"/>
        <v>53911.604418000003</v>
      </c>
      <c r="D80" s="48">
        <f t="shared" si="60"/>
        <v>12094.209212075801</v>
      </c>
      <c r="E80" s="48">
        <f t="shared" si="60"/>
        <v>43223.396517999994</v>
      </c>
      <c r="F80" s="48">
        <f t="shared" si="60"/>
        <v>10531.139151168865</v>
      </c>
      <c r="G80" s="48">
        <f t="shared" si="60"/>
        <v>37599.983361999999</v>
      </c>
      <c r="H80" s="65">
        <f t="shared" si="39"/>
        <v>24.596008031285749</v>
      </c>
      <c r="I80" s="65">
        <f t="shared" si="40"/>
        <v>24.72782974273899</v>
      </c>
      <c r="J80" s="65">
        <f t="shared" si="41"/>
        <v>43.089001720444884</v>
      </c>
      <c r="K80" s="65">
        <f t="shared" si="42"/>
        <v>43.381990090147639</v>
      </c>
      <c r="L80" s="48"/>
      <c r="M80" s="48"/>
      <c r="N80" s="47" t="s">
        <v>71</v>
      </c>
      <c r="O80" s="48">
        <f t="shared" ref="O80:R80" si="61">O81+O85</f>
        <v>118183.33924346798</v>
      </c>
      <c r="P80" s="48">
        <f t="shared" si="61"/>
        <v>420372.06480499997</v>
      </c>
      <c r="Q80" s="48">
        <f t="shared" si="61"/>
        <v>98547.164717746637</v>
      </c>
      <c r="R80" s="48">
        <f t="shared" si="61"/>
        <v>353806.39148300001</v>
      </c>
      <c r="S80" s="65">
        <f t="shared" si="56"/>
        <v>19.925661567191909</v>
      </c>
      <c r="T80" s="65">
        <f t="shared" si="57"/>
        <v>18.814152294701643</v>
      </c>
    </row>
    <row r="81" spans="1:20" ht="46.5" x14ac:dyDescent="0.35">
      <c r="A81" s="51" t="s">
        <v>72</v>
      </c>
      <c r="B81" s="52">
        <f t="shared" ref="B81:G81" si="62">SUM(B82:B84)</f>
        <v>12295.794436593726</v>
      </c>
      <c r="C81" s="52">
        <f t="shared" si="62"/>
        <v>43990.332600000002</v>
      </c>
      <c r="D81" s="52">
        <f t="shared" si="62"/>
        <v>9119.245035291071</v>
      </c>
      <c r="E81" s="52">
        <f t="shared" si="62"/>
        <v>32591.196099999997</v>
      </c>
      <c r="F81" s="52">
        <f t="shared" si="62"/>
        <v>8393.2891838441319</v>
      </c>
      <c r="G81" s="52">
        <f t="shared" si="62"/>
        <v>29967.084199999998</v>
      </c>
      <c r="H81" s="65">
        <f t="shared" si="39"/>
        <v>34.833469097601267</v>
      </c>
      <c r="I81" s="65">
        <f t="shared" si="40"/>
        <v>34.976121971786114</v>
      </c>
      <c r="J81" s="65">
        <f t="shared" si="41"/>
        <v>46.495541464975986</v>
      </c>
      <c r="K81" s="65">
        <f t="shared" si="42"/>
        <v>46.795505049503618</v>
      </c>
      <c r="L81" s="52"/>
      <c r="M81" s="52"/>
      <c r="N81" s="51" t="s">
        <v>72</v>
      </c>
      <c r="O81" s="52">
        <f t="shared" ref="O81:R81" si="63">SUM(O82:O84)</f>
        <v>91732.043878771045</v>
      </c>
      <c r="P81" s="52">
        <f t="shared" si="63"/>
        <v>326286.16639999999</v>
      </c>
      <c r="Q81" s="52">
        <f t="shared" si="63"/>
        <v>72862.645580603858</v>
      </c>
      <c r="R81" s="52">
        <f t="shared" si="63"/>
        <v>261593.2156</v>
      </c>
      <c r="S81" s="65">
        <f t="shared" si="56"/>
        <v>25.897218180601243</v>
      </c>
      <c r="T81" s="65">
        <f t="shared" si="57"/>
        <v>24.730362617248232</v>
      </c>
    </row>
    <row r="82" spans="1:20" x14ac:dyDescent="0.35">
      <c r="A82" s="58" t="s">
        <v>73</v>
      </c>
      <c r="B82" s="69">
        <v>617.14853713803018</v>
      </c>
      <c r="C82" s="70">
        <v>2207.9557</v>
      </c>
      <c r="D82" s="69">
        <v>412.65660383423074</v>
      </c>
      <c r="E82" s="70">
        <v>1474.7901000000002</v>
      </c>
      <c r="F82" s="69">
        <v>466.62868039300207</v>
      </c>
      <c r="G82" s="70">
        <v>1666.0335</v>
      </c>
      <c r="H82" s="65">
        <f t="shared" si="39"/>
        <v>49.554988676722218</v>
      </c>
      <c r="I82" s="65">
        <f t="shared" si="40"/>
        <v>49.713216816413393</v>
      </c>
      <c r="J82" s="65">
        <f t="shared" si="41"/>
        <v>32.256880699715651</v>
      </c>
      <c r="K82" s="65">
        <f t="shared" si="42"/>
        <v>32.527689269153342</v>
      </c>
      <c r="N82" s="58" t="s">
        <v>73</v>
      </c>
      <c r="O82" s="69">
        <v>5478.8155834901754</v>
      </c>
      <c r="P82" s="70">
        <v>19487.8655</v>
      </c>
      <c r="Q82" s="69">
        <v>4314.3210266109609</v>
      </c>
      <c r="R82" s="70">
        <v>15489.378699999999</v>
      </c>
      <c r="S82" s="65">
        <f t="shared" si="56"/>
        <v>26.991374765497284</v>
      </c>
      <c r="T82" s="65">
        <f t="shared" si="57"/>
        <v>25.814378210018191</v>
      </c>
    </row>
    <row r="83" spans="1:20" ht="46.5" x14ac:dyDescent="0.35">
      <c r="A83" s="58" t="s">
        <v>74</v>
      </c>
      <c r="B83" s="69">
        <v>2830.8008050942226</v>
      </c>
      <c r="C83" s="70">
        <v>10127.6798</v>
      </c>
      <c r="D83" s="69">
        <v>1964.421915245621</v>
      </c>
      <c r="E83" s="70">
        <v>7020.6315999999997</v>
      </c>
      <c r="F83" s="69">
        <v>2120.492412298157</v>
      </c>
      <c r="G83" s="70">
        <v>7570.9264000000003</v>
      </c>
      <c r="H83" s="65">
        <f t="shared" si="39"/>
        <v>44.103503586716698</v>
      </c>
      <c r="I83" s="65">
        <f t="shared" si="40"/>
        <v>44.255964093031196</v>
      </c>
      <c r="J83" s="65">
        <f t="shared" si="41"/>
        <v>33.497332443941389</v>
      </c>
      <c r="K83" s="65">
        <f t="shared" si="42"/>
        <v>33.770680956560341</v>
      </c>
      <c r="N83" s="58" t="s">
        <v>74</v>
      </c>
      <c r="O83" s="69">
        <v>19457.375322655371</v>
      </c>
      <c r="P83" s="70">
        <v>69208.8842</v>
      </c>
      <c r="Q83" s="69">
        <v>14084.403266066201</v>
      </c>
      <c r="R83" s="70">
        <v>50566.162000000011</v>
      </c>
      <c r="S83" s="65">
        <f t="shared" si="56"/>
        <v>38.148382683236321</v>
      </c>
      <c r="T83" s="65">
        <f t="shared" si="57"/>
        <v>36.867979420704273</v>
      </c>
    </row>
    <row r="84" spans="1:20" ht="46.5" x14ac:dyDescent="0.35">
      <c r="A84" s="58" t="s">
        <v>75</v>
      </c>
      <c r="B84" s="46">
        <v>8847.8450943614716</v>
      </c>
      <c r="C84" s="46">
        <v>31654.697100000001</v>
      </c>
      <c r="D84" s="46">
        <v>6742.1665162112204</v>
      </c>
      <c r="E84" s="46">
        <v>24095.774399999998</v>
      </c>
      <c r="F84" s="46">
        <v>5806.168091152972</v>
      </c>
      <c r="G84" s="46">
        <v>20730.124299999999</v>
      </c>
      <c r="H84" s="65">
        <f t="shared" si="39"/>
        <v>31.23148283400073</v>
      </c>
      <c r="I84" s="65">
        <f t="shared" si="40"/>
        <v>31.370324831726521</v>
      </c>
      <c r="J84" s="65">
        <f t="shared" si="41"/>
        <v>52.386995268758966</v>
      </c>
      <c r="K84" s="65">
        <f t="shared" si="42"/>
        <v>52.699022166499986</v>
      </c>
      <c r="N84" s="58" t="s">
        <v>75</v>
      </c>
      <c r="O84" s="46">
        <v>66795.852972625493</v>
      </c>
      <c r="P84" s="46">
        <v>237589.41669999997</v>
      </c>
      <c r="Q84" s="46">
        <v>54463.9212879267</v>
      </c>
      <c r="R84" s="46">
        <v>195537.67489999998</v>
      </c>
      <c r="S84" s="65">
        <f t="shared" si="56"/>
        <v>22.642386726995497</v>
      </c>
      <c r="T84" s="65">
        <f t="shared" si="57"/>
        <v>21.505697979433222</v>
      </c>
    </row>
    <row r="85" spans="1:20" ht="46.5" x14ac:dyDescent="0.35">
      <c r="A85" s="51" t="s">
        <v>76</v>
      </c>
      <c r="B85" s="52">
        <v>2773.1074446047378</v>
      </c>
      <c r="C85" s="52">
        <v>9921.2718179999993</v>
      </c>
      <c r="D85" s="52">
        <v>2974.9641767847293</v>
      </c>
      <c r="E85" s="52">
        <v>10632.200418</v>
      </c>
      <c r="F85" s="52">
        <v>2137.8499673247334</v>
      </c>
      <c r="G85" s="52">
        <v>7632.8991619999997</v>
      </c>
      <c r="H85" s="65">
        <f t="shared" si="39"/>
        <v>-6.7851819445487678</v>
      </c>
      <c r="I85" s="65">
        <f t="shared" si="40"/>
        <v>-6.6865613142169593</v>
      </c>
      <c r="J85" s="65">
        <f t="shared" si="41"/>
        <v>29.714782935631092</v>
      </c>
      <c r="K85" s="65">
        <f t="shared" si="42"/>
        <v>29.980386317594053</v>
      </c>
      <c r="N85" s="51" t="s">
        <v>76</v>
      </c>
      <c r="O85" s="52">
        <v>26451.295364696944</v>
      </c>
      <c r="P85" s="52">
        <v>94085.898405</v>
      </c>
      <c r="Q85" s="52">
        <v>25684.519137142783</v>
      </c>
      <c r="R85" s="52">
        <v>92213.175883000018</v>
      </c>
      <c r="S85" s="65">
        <f t="shared" si="56"/>
        <v>2.9853633757359859</v>
      </c>
      <c r="T85" s="65">
        <f t="shared" si="57"/>
        <v>2.0308621886920832</v>
      </c>
    </row>
    <row r="86" spans="1:20" ht="31" x14ac:dyDescent="0.35">
      <c r="A86" s="47" t="s">
        <v>95</v>
      </c>
      <c r="B86" s="48">
        <v>39038.350622805687</v>
      </c>
      <c r="C86" s="48">
        <v>139666.455625</v>
      </c>
      <c r="D86" s="48">
        <v>34694.132358680428</v>
      </c>
      <c r="E86" s="48">
        <v>123993.079125</v>
      </c>
      <c r="F86" s="48">
        <v>32072.500196790486</v>
      </c>
      <c r="G86" s="48">
        <v>114510.449104</v>
      </c>
      <c r="H86" s="65">
        <f t="shared" si="39"/>
        <v>12.521478327266308</v>
      </c>
      <c r="I86" s="65">
        <f t="shared" si="40"/>
        <v>12.640525270123632</v>
      </c>
      <c r="J86" s="65">
        <f t="shared" si="41"/>
        <v>21.719075168054019</v>
      </c>
      <c r="K86" s="65">
        <f t="shared" si="42"/>
        <v>21.968306576243506</v>
      </c>
      <c r="N86" s="47" t="s">
        <v>95</v>
      </c>
      <c r="O86" s="48">
        <v>316620.69203542703</v>
      </c>
      <c r="P86" s="48">
        <v>1126203.531927</v>
      </c>
      <c r="Q86" s="48">
        <v>238164.57100328582</v>
      </c>
      <c r="R86" s="48">
        <v>855064.14808700001</v>
      </c>
      <c r="S86" s="65">
        <f t="shared" si="56"/>
        <v>32.941978188291841</v>
      </c>
      <c r="T86" s="65">
        <f t="shared" si="57"/>
        <v>31.709829542802026</v>
      </c>
    </row>
    <row r="87" spans="1:20" ht="46.5" x14ac:dyDescent="0.35">
      <c r="A87" s="49" t="s">
        <v>77</v>
      </c>
      <c r="B87" s="46">
        <v>2448.8650121365822</v>
      </c>
      <c r="C87" s="46">
        <v>8761.2384000000002</v>
      </c>
      <c r="D87" s="46">
        <v>2622.234030468067</v>
      </c>
      <c r="E87" s="46">
        <v>9371.5810000000001</v>
      </c>
      <c r="F87" s="46">
        <v>2123.4255599164653</v>
      </c>
      <c r="G87" s="46">
        <v>7581.3987999999999</v>
      </c>
      <c r="H87" s="65">
        <f t="shared" si="39"/>
        <v>-6.6115005875558239</v>
      </c>
      <c r="I87" s="65">
        <f t="shared" si="40"/>
        <v>-6.5126962035541283</v>
      </c>
      <c r="J87" s="65">
        <f t="shared" si="41"/>
        <v>15.326153097305621</v>
      </c>
      <c r="K87" s="65">
        <f t="shared" si="42"/>
        <v>15.562294388207093</v>
      </c>
      <c r="N87" s="49" t="s">
        <v>77</v>
      </c>
      <c r="O87" s="46">
        <v>25860.306167860974</v>
      </c>
      <c r="P87" s="46">
        <v>91983.780200000008</v>
      </c>
      <c r="Q87" s="46">
        <v>19382.972112348354</v>
      </c>
      <c r="R87" s="46">
        <v>69589.210800000001</v>
      </c>
      <c r="S87" s="65">
        <f t="shared" si="56"/>
        <v>33.417651420888603</v>
      </c>
      <c r="T87" s="65">
        <f t="shared" si="57"/>
        <v>32.181094084199628</v>
      </c>
    </row>
    <row r="88" spans="1:20" ht="46.5" x14ac:dyDescent="0.35">
      <c r="A88" s="49" t="s">
        <v>96</v>
      </c>
      <c r="B88" s="46">
        <v>185.91480759712641</v>
      </c>
      <c r="C88" s="46">
        <v>665.14240000000007</v>
      </c>
      <c r="D88" s="46">
        <v>223.89773364540412</v>
      </c>
      <c r="E88" s="46">
        <v>800.18630000000007</v>
      </c>
      <c r="F88" s="46">
        <v>55.783832876622</v>
      </c>
      <c r="G88" s="46">
        <v>199.16849999999999</v>
      </c>
      <c r="H88" s="65">
        <f t="shared" si="39"/>
        <v>-16.964408451062212</v>
      </c>
      <c r="I88" s="65">
        <f t="shared" si="40"/>
        <v>-16.876557371702063</v>
      </c>
      <c r="J88" s="65">
        <f t="shared" si="41"/>
        <v>233.27722031635437</v>
      </c>
      <c r="K88" s="65">
        <f t="shared" si="42"/>
        <v>233.95963719162421</v>
      </c>
      <c r="N88" s="49" t="s">
        <v>96</v>
      </c>
      <c r="O88" s="46">
        <v>1115.6588216028351</v>
      </c>
      <c r="P88" s="46">
        <v>3968.3411000000001</v>
      </c>
      <c r="Q88" s="46">
        <v>316.10420803084111</v>
      </c>
      <c r="R88" s="46">
        <v>1134.8849</v>
      </c>
      <c r="S88" s="65">
        <f t="shared" si="56"/>
        <v>252.94019923138273</v>
      </c>
      <c r="T88" s="65">
        <f t="shared" si="57"/>
        <v>249.6690369217178</v>
      </c>
    </row>
    <row r="89" spans="1:20" ht="31" x14ac:dyDescent="0.35">
      <c r="A89" s="49" t="s">
        <v>78</v>
      </c>
      <c r="B89" s="46">
        <v>0.3941947666458</v>
      </c>
      <c r="C89" s="46">
        <v>1.4102999999999999</v>
      </c>
      <c r="D89" s="46">
        <v>2.4751168225205999</v>
      </c>
      <c r="E89" s="46">
        <v>8.8457999999999988</v>
      </c>
      <c r="F89" s="46">
        <v>13.784595048192001</v>
      </c>
      <c r="G89" s="46">
        <v>49.216000000000001</v>
      </c>
      <c r="H89" s="65">
        <f t="shared" si="39"/>
        <v>-84.073690459411878</v>
      </c>
      <c r="I89" s="65">
        <f t="shared" si="40"/>
        <v>-84.056840534490945</v>
      </c>
      <c r="J89" s="65">
        <f t="shared" si="41"/>
        <v>-97.14032392487654</v>
      </c>
      <c r="K89" s="65">
        <f t="shared" si="42"/>
        <v>-97.134468465539669</v>
      </c>
      <c r="N89" s="49" t="s">
        <v>78</v>
      </c>
      <c r="O89" s="46">
        <v>10.42359730657</v>
      </c>
      <c r="P89" s="46">
        <v>37.0762</v>
      </c>
      <c r="Q89" s="46">
        <v>31.77133611288512</v>
      </c>
      <c r="R89" s="46">
        <v>114.06621200000001</v>
      </c>
      <c r="S89" s="65">
        <f t="shared" si="56"/>
        <v>-67.1918194767307</v>
      </c>
      <c r="T89" s="65">
        <f t="shared" si="57"/>
        <v>-67.495896155471527</v>
      </c>
    </row>
    <row r="90" spans="1:20" x14ac:dyDescent="0.35">
      <c r="A90" s="49" t="s">
        <v>97</v>
      </c>
      <c r="B90" s="46">
        <v>1164.653930451786</v>
      </c>
      <c r="C90" s="46">
        <v>4166.7510000000002</v>
      </c>
      <c r="D90" s="46">
        <v>701.0867031759567</v>
      </c>
      <c r="E90" s="46">
        <v>2505.6080999999999</v>
      </c>
      <c r="F90" s="46">
        <v>626.98122565932249</v>
      </c>
      <c r="G90" s="46">
        <v>2238.5502000000001</v>
      </c>
      <c r="H90" s="65">
        <f t="shared" si="39"/>
        <v>66.121240807427569</v>
      </c>
      <c r="I90" s="65">
        <f t="shared" si="40"/>
        <v>66.296995926857051</v>
      </c>
      <c r="J90" s="65">
        <f t="shared" si="41"/>
        <v>85.75579025146348</v>
      </c>
      <c r="K90" s="65">
        <f t="shared" si="42"/>
        <v>86.136142937513739</v>
      </c>
      <c r="N90" s="49" t="s">
        <v>97</v>
      </c>
      <c r="O90" s="46">
        <v>7749.2102601465967</v>
      </c>
      <c r="P90" s="46">
        <v>27563.542700000002</v>
      </c>
      <c r="Q90" s="46">
        <v>5085.1670057372767</v>
      </c>
      <c r="R90" s="46">
        <v>18256.8884</v>
      </c>
      <c r="S90" s="65">
        <f t="shared" si="56"/>
        <v>52.388510572094219</v>
      </c>
      <c r="T90" s="65">
        <f t="shared" si="57"/>
        <v>50.976125263492321</v>
      </c>
    </row>
    <row r="91" spans="1:20" x14ac:dyDescent="0.35">
      <c r="A91" s="49" t="s">
        <v>106</v>
      </c>
      <c r="B91" s="46">
        <v>16208.5258225179</v>
      </c>
      <c r="C91" s="46">
        <v>57988.806299999997</v>
      </c>
      <c r="D91" s="46">
        <v>14574.27245782962</v>
      </c>
      <c r="E91" s="46">
        <v>52086.874499999998</v>
      </c>
      <c r="F91" s="46">
        <v>6237.4158534523813</v>
      </c>
      <c r="G91" s="46">
        <v>22269.8351</v>
      </c>
      <c r="H91" s="65">
        <f t="shared" si="39"/>
        <v>11.213275787295473</v>
      </c>
      <c r="I91" s="65">
        <f t="shared" si="40"/>
        <v>11.33093866094805</v>
      </c>
      <c r="J91" s="65">
        <f t="shared" si="41"/>
        <v>159.85963102887479</v>
      </c>
      <c r="K91" s="65">
        <f t="shared" si="42"/>
        <v>160.39171839220307</v>
      </c>
      <c r="N91" s="49" t="s">
        <v>106</v>
      </c>
      <c r="O91" s="46">
        <v>114848.40467176495</v>
      </c>
      <c r="P91" s="46">
        <v>408509.87390000006</v>
      </c>
      <c r="Q91" s="46">
        <v>37321.120095399405</v>
      </c>
      <c r="R91" s="46">
        <v>133991.17939999999</v>
      </c>
      <c r="S91" s="65">
        <f t="shared" ref="S91" si="64">IFERROR(O91/Q91*100-100,"0.00")</f>
        <v>207.73032636263878</v>
      </c>
      <c r="T91" s="65">
        <f t="shared" ref="T91" si="65">IFERROR(P91/R91*100-100,"0.00")</f>
        <v>204.87818357094039</v>
      </c>
    </row>
    <row r="92" spans="1:20" ht="31" x14ac:dyDescent="0.35">
      <c r="A92" s="49" t="s">
        <v>107</v>
      </c>
      <c r="B92" s="46">
        <v>19029.996855335645</v>
      </c>
      <c r="C92" s="46">
        <v>68083.107225000014</v>
      </c>
      <c r="D92" s="46">
        <v>16570.166316738861</v>
      </c>
      <c r="E92" s="46">
        <v>59219.983425000006</v>
      </c>
      <c r="F92" s="46">
        <v>23015.109129837507</v>
      </c>
      <c r="G92" s="46">
        <v>82172.280504000009</v>
      </c>
      <c r="H92" s="65">
        <f t="shared" si="39"/>
        <v>14.844935721085136</v>
      </c>
      <c r="I92" s="65">
        <f t="shared" si="40"/>
        <v>14.966440865733844</v>
      </c>
      <c r="J92" s="65">
        <f t="shared" si="41"/>
        <v>-17.315200427772197</v>
      </c>
      <c r="K92" s="65">
        <f t="shared" si="42"/>
        <v>-17.145895419458583</v>
      </c>
      <c r="N92" s="49" t="s">
        <v>107</v>
      </c>
      <c r="O92" s="46">
        <v>167036.68851674508</v>
      </c>
      <c r="P92" s="46">
        <v>594140.91782699991</v>
      </c>
      <c r="Q92" s="46">
        <v>176027.43624565707</v>
      </c>
      <c r="R92" s="46">
        <v>631977.91837500001</v>
      </c>
      <c r="S92" s="65">
        <f t="shared" ref="S92:S101" si="66">IFERROR(O92/Q92*100-100,"0.00")</f>
        <v>-5.1075831817290407</v>
      </c>
      <c r="T92" s="65">
        <f t="shared" ref="T92:T101" si="67">IFERROR(P92/R92*100-100,"0.00")</f>
        <v>-5.9870763594541643</v>
      </c>
    </row>
    <row r="93" spans="1:20" ht="35.5" x14ac:dyDescent="0.4">
      <c r="A93" s="43" t="s">
        <v>79</v>
      </c>
      <c r="B93" s="44">
        <f t="shared" ref="B93:G93" si="68">B94+B97</f>
        <v>1091.4585651807702</v>
      </c>
      <c r="C93" s="44">
        <f t="shared" si="68"/>
        <v>3904.8819130000002</v>
      </c>
      <c r="D93" s="44">
        <f t="shared" si="68"/>
        <v>812.64254272376729</v>
      </c>
      <c r="E93" s="44">
        <f t="shared" si="68"/>
        <v>2904.296613</v>
      </c>
      <c r="F93" s="44">
        <f t="shared" si="68"/>
        <v>1122.3102930794325</v>
      </c>
      <c r="G93" s="44">
        <f t="shared" si="68"/>
        <v>4007.054482999999</v>
      </c>
      <c r="H93" s="65">
        <f t="shared" si="39"/>
        <v>34.309798933548791</v>
      </c>
      <c r="I93" s="65">
        <f t="shared" si="40"/>
        <v>34.45189776833584</v>
      </c>
      <c r="J93" s="65">
        <f t="shared" si="41"/>
        <v>-2.74894813750754</v>
      </c>
      <c r="K93" s="65">
        <f t="shared" si="42"/>
        <v>-2.5498173392317938</v>
      </c>
      <c r="L93" s="44"/>
      <c r="M93" s="44"/>
      <c r="N93" s="43" t="s">
        <v>79</v>
      </c>
      <c r="O93" s="44">
        <f t="shared" ref="O93:R93" si="69">O94+O97</f>
        <v>15945.139991140877</v>
      </c>
      <c r="P93" s="44">
        <f t="shared" si="69"/>
        <v>56716.043602999998</v>
      </c>
      <c r="Q93" s="44">
        <f t="shared" si="69"/>
        <v>10441.94083772778</v>
      </c>
      <c r="R93" s="44">
        <f t="shared" si="69"/>
        <v>37488.906133999997</v>
      </c>
      <c r="S93" s="65">
        <f t="shared" si="66"/>
        <v>52.702837900876517</v>
      </c>
      <c r="T93" s="65">
        <f t="shared" si="67"/>
        <v>51.287539306360912</v>
      </c>
    </row>
    <row r="94" spans="1:20" ht="31" x14ac:dyDescent="0.35">
      <c r="A94" s="47" t="s">
        <v>80</v>
      </c>
      <c r="B94" s="48">
        <f t="shared" ref="B94:G94" si="70">SUM(B95:B96)</f>
        <v>333.1936682002347</v>
      </c>
      <c r="C94" s="48">
        <f t="shared" si="70"/>
        <v>1192.0580130000001</v>
      </c>
      <c r="D94" s="48">
        <f t="shared" si="70"/>
        <v>392.67623265796789</v>
      </c>
      <c r="E94" s="48">
        <f t="shared" si="70"/>
        <v>1403.382413</v>
      </c>
      <c r="F94" s="48">
        <f t="shared" si="70"/>
        <v>358.67504075741738</v>
      </c>
      <c r="G94" s="48">
        <f t="shared" si="70"/>
        <v>1280.5998829999999</v>
      </c>
      <c r="H94" s="65">
        <f t="shared" si="39"/>
        <v>-15.147992037894525</v>
      </c>
      <c r="I94" s="65">
        <f t="shared" si="40"/>
        <v>-15.058219202580247</v>
      </c>
      <c r="J94" s="65">
        <f t="shared" si="41"/>
        <v>-7.1043060323833629</v>
      </c>
      <c r="K94" s="65">
        <f t="shared" si="42"/>
        <v>-6.9140932445329497</v>
      </c>
      <c r="L94" s="48"/>
      <c r="M94" s="48"/>
      <c r="N94" s="47" t="s">
        <v>80</v>
      </c>
      <c r="O94" s="48">
        <f t="shared" ref="O94:R94" si="71">SUM(O95:O96)</f>
        <v>4456.7180243758694</v>
      </c>
      <c r="P94" s="48">
        <f t="shared" si="71"/>
        <v>15852.317003</v>
      </c>
      <c r="Q94" s="48">
        <f t="shared" si="71"/>
        <v>3393.6375797616474</v>
      </c>
      <c r="R94" s="48">
        <f t="shared" si="71"/>
        <v>12183.918934000001</v>
      </c>
      <c r="S94" s="65">
        <f t="shared" si="66"/>
        <v>31.325691669435344</v>
      </c>
      <c r="T94" s="65">
        <f t="shared" si="67"/>
        <v>30.108523282792873</v>
      </c>
    </row>
    <row r="95" spans="1:20" x14ac:dyDescent="0.35">
      <c r="A95" s="49" t="s">
        <v>81</v>
      </c>
      <c r="B95" s="46">
        <v>300.99642411870479</v>
      </c>
      <c r="C95" s="46">
        <v>1076.8668</v>
      </c>
      <c r="D95" s="46">
        <v>353.10144517842474</v>
      </c>
      <c r="E95" s="46">
        <v>1261.9463999999998</v>
      </c>
      <c r="F95" s="46">
        <v>325.47849951523443</v>
      </c>
      <c r="G95" s="46">
        <v>1162.0762</v>
      </c>
      <c r="H95" s="65">
        <f t="shared" si="39"/>
        <v>-14.756388502853881</v>
      </c>
      <c r="I95" s="65">
        <f t="shared" si="40"/>
        <v>-14.666201353718336</v>
      </c>
      <c r="J95" s="65">
        <f t="shared" si="41"/>
        <v>-7.5218717773963846</v>
      </c>
      <c r="K95" s="65">
        <f t="shared" si="42"/>
        <v>-7.3325139952095952</v>
      </c>
      <c r="N95" s="49" t="s">
        <v>81</v>
      </c>
      <c r="O95" s="46">
        <v>3222.5384849714301</v>
      </c>
      <c r="P95" s="46">
        <v>11462.4038</v>
      </c>
      <c r="Q95" s="46">
        <v>2617.5610260988892</v>
      </c>
      <c r="R95" s="46">
        <v>9397.6303000000007</v>
      </c>
      <c r="S95" s="65">
        <f t="shared" si="66"/>
        <v>23.11225804634536</v>
      </c>
      <c r="T95" s="65">
        <f t="shared" si="67"/>
        <v>21.971214381565957</v>
      </c>
    </row>
    <row r="96" spans="1:20" x14ac:dyDescent="0.35">
      <c r="A96" s="49" t="s">
        <v>82</v>
      </c>
      <c r="B96" s="46">
        <v>32.197244081529931</v>
      </c>
      <c r="C96" s="46">
        <v>115.19121300000006</v>
      </c>
      <c r="D96" s="46">
        <v>39.574787479543154</v>
      </c>
      <c r="E96" s="46">
        <v>141.43601300000023</v>
      </c>
      <c r="F96" s="46">
        <v>33.196541242182967</v>
      </c>
      <c r="G96" s="46">
        <v>118.52368299999989</v>
      </c>
      <c r="H96" s="65">
        <f t="shared" si="39"/>
        <v>-18.642029099529083</v>
      </c>
      <c r="I96" s="65">
        <f t="shared" si="40"/>
        <v>-18.555952931167624</v>
      </c>
      <c r="J96" s="65">
        <f t="shared" si="41"/>
        <v>-3.010244812442167</v>
      </c>
      <c r="K96" s="65">
        <f t="shared" si="42"/>
        <v>-2.811649044014132</v>
      </c>
      <c r="N96" s="49" t="s">
        <v>82</v>
      </c>
      <c r="O96" s="46">
        <v>1234.1795394044395</v>
      </c>
      <c r="P96" s="46">
        <v>4389.9132029999992</v>
      </c>
      <c r="Q96" s="46">
        <v>776.07655366275822</v>
      </c>
      <c r="R96" s="46">
        <v>2786.288634</v>
      </c>
      <c r="S96" s="65">
        <f t="shared" si="66"/>
        <v>59.028066700330783</v>
      </c>
      <c r="T96" s="65">
        <f t="shared" si="67"/>
        <v>57.554143868355567</v>
      </c>
    </row>
    <row r="97" spans="1:20" ht="31" x14ac:dyDescent="0.35">
      <c r="A97" s="47" t="s">
        <v>83</v>
      </c>
      <c r="B97" s="48">
        <v>758.26489698053535</v>
      </c>
      <c r="C97" s="48">
        <v>2712.8238999999999</v>
      </c>
      <c r="D97" s="48">
        <v>419.96631006579941</v>
      </c>
      <c r="E97" s="48">
        <v>1500.9141999999999</v>
      </c>
      <c r="F97" s="48">
        <v>763.63525232201505</v>
      </c>
      <c r="G97" s="48">
        <v>2726.4545999999991</v>
      </c>
      <c r="H97" s="65">
        <f t="shared" si="39"/>
        <v>80.553744147175053</v>
      </c>
      <c r="I97" s="65">
        <f t="shared" si="40"/>
        <v>80.74476875493616</v>
      </c>
      <c r="J97" s="65">
        <f t="shared" si="41"/>
        <v>-0.70326184197885766</v>
      </c>
      <c r="K97" s="65">
        <f t="shared" si="42"/>
        <v>-0.49994230602626999</v>
      </c>
      <c r="N97" s="47" t="s">
        <v>83</v>
      </c>
      <c r="O97" s="48">
        <v>11488.421966765009</v>
      </c>
      <c r="P97" s="48">
        <v>40863.726599999995</v>
      </c>
      <c r="Q97" s="48">
        <v>7048.3032579661331</v>
      </c>
      <c r="R97" s="48">
        <v>25304.987199999996</v>
      </c>
      <c r="S97" s="65">
        <f t="shared" si="66"/>
        <v>62.995568526092654</v>
      </c>
      <c r="T97" s="65">
        <f t="shared" si="67"/>
        <v>61.48487362206609</v>
      </c>
    </row>
    <row r="98" spans="1:20" ht="18" x14ac:dyDescent="0.4">
      <c r="A98" s="43" t="s">
        <v>84</v>
      </c>
      <c r="B98" s="44">
        <f t="shared" ref="B98:G98" si="72">SUM(B99+B100+B101)</f>
        <v>28011.224348107658</v>
      </c>
      <c r="C98" s="44">
        <f t="shared" si="72"/>
        <v>100215.00293947938</v>
      </c>
      <c r="D98" s="44">
        <f t="shared" si="72"/>
        <v>18361.90453022554</v>
      </c>
      <c r="E98" s="44">
        <f t="shared" si="72"/>
        <v>65623.462139479365</v>
      </c>
      <c r="F98" s="44">
        <f t="shared" si="72"/>
        <v>23859.404750747486</v>
      </c>
      <c r="G98" s="44">
        <f t="shared" si="72"/>
        <v>85186.721851999988</v>
      </c>
      <c r="H98" s="65">
        <f t="shared" si="39"/>
        <v>52.550756932639359</v>
      </c>
      <c r="I98" s="65">
        <f t="shared" si="40"/>
        <v>52.712154574346357</v>
      </c>
      <c r="J98" s="65">
        <f t="shared" si="41"/>
        <v>17.401186830656783</v>
      </c>
      <c r="K98" s="65">
        <f t="shared" si="42"/>
        <v>17.641576950911357</v>
      </c>
      <c r="L98" s="44"/>
      <c r="M98" s="44"/>
      <c r="N98" s="43" t="s">
        <v>84</v>
      </c>
      <c r="O98" s="44">
        <f t="shared" ref="O98:R98" si="73">SUM(O99+O100+O101)</f>
        <v>189087.8381534286</v>
      </c>
      <c r="P98" s="44">
        <f t="shared" si="73"/>
        <v>672575.72398017778</v>
      </c>
      <c r="Q98" s="44">
        <f t="shared" si="73"/>
        <v>190582.94097428137</v>
      </c>
      <c r="R98" s="44">
        <f t="shared" si="73"/>
        <v>684235.44013118825</v>
      </c>
      <c r="S98" s="65">
        <f t="shared" si="66"/>
        <v>-0.78448932166207896</v>
      </c>
      <c r="T98" s="65">
        <f t="shared" si="67"/>
        <v>-1.7040503118012964</v>
      </c>
    </row>
    <row r="99" spans="1:20" x14ac:dyDescent="0.35">
      <c r="A99" s="45" t="s">
        <v>85</v>
      </c>
      <c r="B99" s="46">
        <v>3631.2574950723524</v>
      </c>
      <c r="C99" s="46">
        <v>12991.452141479369</v>
      </c>
      <c r="D99" s="46">
        <v>1988.7020120000602</v>
      </c>
      <c r="E99" s="46">
        <v>7107.4060414793694</v>
      </c>
      <c r="F99" s="46">
        <v>3177.8423606414631</v>
      </c>
      <c r="G99" s="46">
        <v>11346.04891</v>
      </c>
      <c r="H99" s="65">
        <f t="shared" si="39"/>
        <v>82.594349136317078</v>
      </c>
      <c r="I99" s="65">
        <f t="shared" si="40"/>
        <v>82.787532689989206</v>
      </c>
      <c r="J99" s="65">
        <f t="shared" si="41"/>
        <v>14.268018453230184</v>
      </c>
      <c r="K99" s="65">
        <f t="shared" si="42"/>
        <v>14.501993112590682</v>
      </c>
      <c r="N99" s="45" t="s">
        <v>85</v>
      </c>
      <c r="O99" s="46">
        <v>23935.099487482232</v>
      </c>
      <c r="P99" s="46">
        <v>85135.918965177756</v>
      </c>
      <c r="Q99" s="46">
        <v>32662.001000402852</v>
      </c>
      <c r="R99" s="46">
        <v>117263.89841518829</v>
      </c>
      <c r="S99" s="65">
        <f t="shared" si="66"/>
        <v>-26.718820787535279</v>
      </c>
      <c r="T99" s="65">
        <f t="shared" si="67"/>
        <v>-27.398014123884224</v>
      </c>
    </row>
    <row r="100" spans="1:20" x14ac:dyDescent="0.35">
      <c r="A100" s="45" t="s">
        <v>86</v>
      </c>
      <c r="B100" s="46">
        <v>3110.4946678662377</v>
      </c>
      <c r="C100" s="46">
        <v>11128.333000000001</v>
      </c>
      <c r="D100" s="46">
        <v>281.61839362121589</v>
      </c>
      <c r="E100" s="46">
        <v>1006.4737</v>
      </c>
      <c r="F100" s="46">
        <v>3301.6197365001481</v>
      </c>
      <c r="G100" s="46">
        <v>11787.978999999999</v>
      </c>
      <c r="H100" s="65">
        <f t="shared" si="39"/>
        <v>1004.506927928129</v>
      </c>
      <c r="I100" s="65">
        <f t="shared" si="40"/>
        <v>1005.6754885895182</v>
      </c>
      <c r="J100" s="65">
        <f t="shared" si="41"/>
        <v>-5.7888274207044503</v>
      </c>
      <c r="K100" s="65">
        <f t="shared" si="42"/>
        <v>-5.5959210650103728</v>
      </c>
      <c r="N100" s="45" t="s">
        <v>86</v>
      </c>
      <c r="O100" s="46">
        <v>12719.121114873169</v>
      </c>
      <c r="P100" s="46">
        <v>45241.260230000007</v>
      </c>
      <c r="Q100" s="46">
        <v>20158.931769682295</v>
      </c>
      <c r="R100" s="46">
        <v>72375.079750000004</v>
      </c>
      <c r="S100" s="65">
        <f t="shared" si="66"/>
        <v>-36.905778241673062</v>
      </c>
      <c r="T100" s="65">
        <f t="shared" si="67"/>
        <v>-37.49055560798881</v>
      </c>
    </row>
    <row r="101" spans="1:20" x14ac:dyDescent="0.35">
      <c r="A101" s="59" t="s">
        <v>87</v>
      </c>
      <c r="B101" s="73">
        <v>21269.47218516907</v>
      </c>
      <c r="C101" s="60">
        <v>76095.217798000012</v>
      </c>
      <c r="D101" s="60">
        <v>16091.584124604262</v>
      </c>
      <c r="E101" s="60">
        <v>57509.582397999999</v>
      </c>
      <c r="F101" s="60">
        <v>17379.942653605875</v>
      </c>
      <c r="G101" s="60">
        <v>62052.693941999984</v>
      </c>
      <c r="H101" s="66">
        <f t="shared" si="39"/>
        <v>32.177615457062075</v>
      </c>
      <c r="I101" s="66">
        <f t="shared" si="40"/>
        <v>32.317458456534297</v>
      </c>
      <c r="J101" s="66">
        <f t="shared" si="41"/>
        <v>22.379415220660832</v>
      </c>
      <c r="K101" s="66">
        <f t="shared" si="42"/>
        <v>22.629998738049025</v>
      </c>
      <c r="N101" s="59" t="s">
        <v>87</v>
      </c>
      <c r="O101" s="73">
        <v>152433.6175510732</v>
      </c>
      <c r="P101" s="60">
        <v>542198.54478500003</v>
      </c>
      <c r="Q101" s="60">
        <v>137762.00820419623</v>
      </c>
      <c r="R101" s="60">
        <v>494596.46196599997</v>
      </c>
      <c r="S101" s="66">
        <f t="shared" si="66"/>
        <v>10.649967678411116</v>
      </c>
      <c r="T101" s="66">
        <f t="shared" si="67"/>
        <v>9.6244284946527472</v>
      </c>
    </row>
    <row r="102" spans="1:20" x14ac:dyDescent="0.35">
      <c r="A102" s="56" t="s">
        <v>88</v>
      </c>
      <c r="B102" s="56"/>
      <c r="C102" s="56"/>
      <c r="D102" s="56"/>
      <c r="E102" s="56"/>
      <c r="F102" s="56"/>
      <c r="G102" s="56"/>
      <c r="H102" s="56"/>
      <c r="I102" s="56"/>
      <c r="K102" s="56"/>
      <c r="N102" s="56" t="s">
        <v>88</v>
      </c>
      <c r="O102" s="56"/>
      <c r="P102" s="56"/>
      <c r="Q102" s="56"/>
      <c r="R102" s="56"/>
      <c r="S102" s="56"/>
      <c r="T102" s="56"/>
    </row>
    <row r="103" spans="1:20" x14ac:dyDescent="0.35">
      <c r="A103" s="64" t="s">
        <v>99</v>
      </c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N103" s="64" t="s">
        <v>99</v>
      </c>
      <c r="O103" s="56"/>
      <c r="P103" s="56"/>
      <c r="Q103" s="56"/>
      <c r="R103" s="56"/>
      <c r="S103" s="56"/>
      <c r="T103" s="56"/>
    </row>
    <row r="104" spans="1:20" x14ac:dyDescent="0.35">
      <c r="A104" s="25"/>
      <c r="B104" s="93" t="s">
        <v>90</v>
      </c>
      <c r="C104" s="93"/>
      <c r="D104" s="93"/>
      <c r="E104" s="93"/>
      <c r="F104" s="93"/>
      <c r="G104" s="93"/>
      <c r="H104" s="26"/>
      <c r="I104" s="27" t="s">
        <v>9</v>
      </c>
      <c r="J104" s="28"/>
      <c r="K104" s="28"/>
      <c r="N104" s="25"/>
      <c r="O104" s="93" t="s">
        <v>90</v>
      </c>
      <c r="P104" s="93"/>
      <c r="Q104" s="93"/>
      <c r="R104" s="93"/>
      <c r="S104" s="26"/>
      <c r="T104" s="27" t="s">
        <v>9</v>
      </c>
    </row>
    <row r="105" spans="1:20" x14ac:dyDescent="0.35">
      <c r="A105" s="28"/>
      <c r="B105" s="29"/>
      <c r="C105" s="29"/>
      <c r="D105" s="29"/>
      <c r="E105" s="29"/>
      <c r="F105" s="29"/>
      <c r="G105" s="29"/>
      <c r="H105" s="30"/>
      <c r="I105" s="28" t="s">
        <v>8</v>
      </c>
      <c r="J105" s="31"/>
      <c r="K105" s="31"/>
      <c r="N105" s="28"/>
      <c r="O105" s="29"/>
      <c r="P105" s="29"/>
      <c r="Q105" s="29"/>
      <c r="R105" s="29"/>
      <c r="S105" s="30"/>
      <c r="T105" s="28" t="s">
        <v>8</v>
      </c>
    </row>
    <row r="106" spans="1:20" x14ac:dyDescent="0.35">
      <c r="A106" s="32"/>
      <c r="B106" s="77"/>
      <c r="C106" s="78"/>
      <c r="D106" s="85"/>
      <c r="E106" s="85"/>
      <c r="F106" s="77"/>
      <c r="G106" s="78"/>
      <c r="H106" s="77" t="s">
        <v>110</v>
      </c>
      <c r="I106" s="90"/>
      <c r="J106" s="90"/>
      <c r="K106" s="90"/>
      <c r="N106" s="32"/>
      <c r="O106" s="77"/>
      <c r="P106" s="78"/>
      <c r="Q106" s="85"/>
      <c r="R106" s="85"/>
      <c r="S106" s="77" t="s">
        <v>111</v>
      </c>
      <c r="T106" s="90"/>
    </row>
    <row r="107" spans="1:20" x14ac:dyDescent="0.35">
      <c r="A107" s="33"/>
      <c r="B107" s="85" t="s">
        <v>112</v>
      </c>
      <c r="C107" s="85"/>
      <c r="D107" s="83" t="s">
        <v>117</v>
      </c>
      <c r="E107" s="84"/>
      <c r="F107" s="85" t="s">
        <v>113</v>
      </c>
      <c r="G107" s="85"/>
      <c r="H107" s="91" t="s">
        <v>3</v>
      </c>
      <c r="I107" s="92"/>
      <c r="J107" s="92"/>
      <c r="K107" s="92"/>
      <c r="N107" s="33"/>
      <c r="O107" s="83" t="s">
        <v>114</v>
      </c>
      <c r="P107" s="84"/>
      <c r="Q107" s="83" t="s">
        <v>115</v>
      </c>
      <c r="R107" s="84"/>
      <c r="S107" s="91" t="s">
        <v>3</v>
      </c>
      <c r="T107" s="92"/>
    </row>
    <row r="108" spans="1:20" x14ac:dyDescent="0.35">
      <c r="A108" s="34" t="s">
        <v>0</v>
      </c>
      <c r="B108" s="35"/>
      <c r="C108" s="29"/>
      <c r="D108" s="35"/>
      <c r="E108" s="36"/>
      <c r="F108" s="35"/>
      <c r="G108" s="36"/>
      <c r="H108" s="91" t="s">
        <v>109</v>
      </c>
      <c r="I108" s="92"/>
      <c r="J108" s="94" t="s">
        <v>113</v>
      </c>
      <c r="K108" s="95"/>
      <c r="N108" s="34" t="s">
        <v>0</v>
      </c>
      <c r="O108" s="88"/>
      <c r="P108" s="89"/>
      <c r="Q108" s="88"/>
      <c r="R108" s="89"/>
      <c r="S108" s="94" t="s">
        <v>116</v>
      </c>
      <c r="T108" s="95"/>
    </row>
    <row r="109" spans="1:20" x14ac:dyDescent="0.35">
      <c r="A109" s="33"/>
      <c r="B109" s="37" t="s">
        <v>1</v>
      </c>
      <c r="C109" s="38" t="s">
        <v>2</v>
      </c>
      <c r="D109" s="37" t="s">
        <v>1</v>
      </c>
      <c r="E109" s="39" t="s">
        <v>2</v>
      </c>
      <c r="F109" s="37" t="s">
        <v>1</v>
      </c>
      <c r="G109" s="39" t="s">
        <v>2</v>
      </c>
      <c r="H109" s="40" t="s">
        <v>1</v>
      </c>
      <c r="I109" s="40" t="s">
        <v>2</v>
      </c>
      <c r="J109" s="40" t="s">
        <v>1</v>
      </c>
      <c r="K109" s="40" t="s">
        <v>2</v>
      </c>
      <c r="N109" s="33"/>
      <c r="O109" s="37" t="s">
        <v>1</v>
      </c>
      <c r="P109" s="38" t="s">
        <v>2</v>
      </c>
      <c r="Q109" s="37" t="s">
        <v>1</v>
      </c>
      <c r="R109" s="39" t="s">
        <v>2</v>
      </c>
      <c r="S109" s="40" t="s">
        <v>1</v>
      </c>
      <c r="T109" s="40" t="s">
        <v>2</v>
      </c>
    </row>
    <row r="110" spans="1:20" ht="20" x14ac:dyDescent="0.4">
      <c r="A110" s="41" t="s">
        <v>91</v>
      </c>
      <c r="B110" s="42">
        <f t="shared" ref="B110:G110" si="74">B111+B114+B115+B135+B145+B148+B163+B166+B167+B181+B196+B201</f>
        <v>258772.56014478888</v>
      </c>
      <c r="C110" s="42">
        <f t="shared" si="74"/>
        <v>925803.61905239453</v>
      </c>
      <c r="D110" s="42">
        <f t="shared" si="74"/>
        <v>258120.58360136353</v>
      </c>
      <c r="E110" s="42">
        <f t="shared" si="74"/>
        <v>922495.06675636431</v>
      </c>
      <c r="F110" s="42">
        <f t="shared" si="74"/>
        <v>251329.11367956552</v>
      </c>
      <c r="G110" s="42">
        <f t="shared" si="74"/>
        <v>897336.02007233992</v>
      </c>
      <c r="H110" s="65">
        <f t="shared" ref="H110:H155" si="75">IFERROR(B110/D110*100-100,"0.00")</f>
        <v>0.25258603336813223</v>
      </c>
      <c r="I110" s="65">
        <f t="shared" ref="I110:I155" si="76">IFERROR(C110/E110*100-100,"0.00")</f>
        <v>0.35865257335885303</v>
      </c>
      <c r="J110" s="65">
        <f t="shared" ref="J110:J155" si="77">IFERROR(B110/F110*100-100,"0.00")</f>
        <v>2.961633197303783</v>
      </c>
      <c r="K110" s="65">
        <f t="shared" ref="K110:K155" si="78">IFERROR(C110/G110*100-100,"0.00")</f>
        <v>3.1724569551726773</v>
      </c>
      <c r="L110" s="42"/>
      <c r="M110" s="42"/>
      <c r="N110" s="41" t="s">
        <v>91</v>
      </c>
      <c r="O110" s="42">
        <f>O111+O114+O115+O135+O145+O148+O163+O166+O167+O181+O196+O201</f>
        <v>2669828.0742547545</v>
      </c>
      <c r="P110" s="42">
        <f>P111+P114+P115+P135+P145+P148+P163+P166+P167+P181+P196+P201</f>
        <v>9496441.270260172</v>
      </c>
      <c r="Q110" s="42">
        <f>Q111+Q114+Q115+Q135+Q145+Q148+Q163+Q166+Q167+Q181+Q196+Q201</f>
        <v>2390470.5900237067</v>
      </c>
      <c r="R110" s="42">
        <f>R111+R114+R115+R135+R145+R148+R163+R166+R167+R181+R196+R201</f>
        <v>8582324.7764145751</v>
      </c>
      <c r="S110" s="65">
        <f t="shared" ref="S110:S128" si="79">IFERROR(O110/Q110*100-100,"0.00")</f>
        <v>11.686296639536465</v>
      </c>
      <c r="T110" s="65">
        <f t="shared" ref="T110:T128" si="80">IFERROR(P110/R110*100-100,"0.00")</f>
        <v>10.651152428508851</v>
      </c>
    </row>
    <row r="111" spans="1:20" ht="35.5" x14ac:dyDescent="0.4">
      <c r="A111" s="43" t="s">
        <v>14</v>
      </c>
      <c r="B111" s="44">
        <f t="shared" ref="B111:G111" si="81">SUM(B112:B113)</f>
        <v>0</v>
      </c>
      <c r="C111" s="44">
        <f t="shared" si="81"/>
        <v>0</v>
      </c>
      <c r="D111" s="44">
        <f t="shared" si="81"/>
        <v>0</v>
      </c>
      <c r="E111" s="44">
        <f t="shared" si="81"/>
        <v>0</v>
      </c>
      <c r="F111" s="44">
        <f t="shared" si="81"/>
        <v>0</v>
      </c>
      <c r="G111" s="44">
        <f t="shared" si="81"/>
        <v>0</v>
      </c>
      <c r="H111" s="65" t="str">
        <f t="shared" si="75"/>
        <v>0.00</v>
      </c>
      <c r="I111" s="65" t="str">
        <f t="shared" si="76"/>
        <v>0.00</v>
      </c>
      <c r="J111" s="65" t="str">
        <f t="shared" si="77"/>
        <v>0.00</v>
      </c>
      <c r="K111" s="65" t="str">
        <f t="shared" si="78"/>
        <v>0.00</v>
      </c>
      <c r="L111" s="44"/>
      <c r="M111" s="44"/>
      <c r="N111" s="43" t="s">
        <v>14</v>
      </c>
      <c r="O111" s="44">
        <f t="shared" ref="O111:R111" si="82">SUM(O112:O113)</f>
        <v>0</v>
      </c>
      <c r="P111" s="44">
        <f t="shared" si="82"/>
        <v>0</v>
      </c>
      <c r="Q111" s="44">
        <f t="shared" si="82"/>
        <v>0</v>
      </c>
      <c r="R111" s="44">
        <f t="shared" si="82"/>
        <v>0</v>
      </c>
      <c r="S111" s="65" t="str">
        <f t="shared" si="79"/>
        <v>0.00</v>
      </c>
      <c r="T111" s="65" t="str">
        <f t="shared" si="80"/>
        <v>0.00</v>
      </c>
    </row>
    <row r="112" spans="1:20" ht="31" x14ac:dyDescent="0.35">
      <c r="A112" s="45" t="s">
        <v>15</v>
      </c>
      <c r="B112" s="46">
        <v>0</v>
      </c>
      <c r="C112" s="46">
        <v>0</v>
      </c>
      <c r="D112" s="46">
        <v>0</v>
      </c>
      <c r="E112" s="46">
        <v>0</v>
      </c>
      <c r="F112" s="46">
        <v>0</v>
      </c>
      <c r="G112" s="46">
        <v>0</v>
      </c>
      <c r="H112" s="65" t="str">
        <f t="shared" si="75"/>
        <v>0.00</v>
      </c>
      <c r="I112" s="65" t="str">
        <f t="shared" si="76"/>
        <v>0.00</v>
      </c>
      <c r="J112" s="65" t="str">
        <f t="shared" si="77"/>
        <v>0.00</v>
      </c>
      <c r="K112" s="65" t="str">
        <f t="shared" si="78"/>
        <v>0.00</v>
      </c>
      <c r="N112" s="45" t="s">
        <v>15</v>
      </c>
      <c r="O112" s="46">
        <v>0</v>
      </c>
      <c r="P112" s="46">
        <v>0</v>
      </c>
      <c r="Q112" s="46">
        <v>0</v>
      </c>
      <c r="R112" s="46">
        <v>0</v>
      </c>
      <c r="S112" s="65" t="str">
        <f t="shared" si="79"/>
        <v>0.00</v>
      </c>
      <c r="T112" s="65" t="str">
        <f t="shared" si="80"/>
        <v>0.00</v>
      </c>
    </row>
    <row r="113" spans="1:20" x14ac:dyDescent="0.35">
      <c r="A113" s="45" t="s">
        <v>16</v>
      </c>
      <c r="B113" s="46">
        <v>0</v>
      </c>
      <c r="C113" s="46">
        <v>0</v>
      </c>
      <c r="D113" s="46">
        <v>0</v>
      </c>
      <c r="E113" s="46">
        <v>0</v>
      </c>
      <c r="F113" s="46">
        <v>0</v>
      </c>
      <c r="G113" s="46">
        <v>0</v>
      </c>
      <c r="H113" s="65" t="str">
        <f t="shared" si="75"/>
        <v>0.00</v>
      </c>
      <c r="I113" s="65" t="str">
        <f t="shared" si="76"/>
        <v>0.00</v>
      </c>
      <c r="J113" s="65" t="str">
        <f t="shared" si="77"/>
        <v>0.00</v>
      </c>
      <c r="K113" s="65" t="str">
        <f t="shared" si="78"/>
        <v>0.00</v>
      </c>
      <c r="N113" s="45" t="s">
        <v>16</v>
      </c>
      <c r="O113" s="46">
        <v>0</v>
      </c>
      <c r="P113" s="46">
        <v>0</v>
      </c>
      <c r="Q113" s="46">
        <v>0</v>
      </c>
      <c r="R113" s="46">
        <v>0</v>
      </c>
      <c r="S113" s="65" t="str">
        <f t="shared" si="79"/>
        <v>0.00</v>
      </c>
      <c r="T113" s="65" t="str">
        <f t="shared" si="80"/>
        <v>0.00</v>
      </c>
    </row>
    <row r="114" spans="1:20" ht="35.5" x14ac:dyDescent="0.4">
      <c r="A114" s="43" t="s">
        <v>17</v>
      </c>
      <c r="B114" s="44">
        <v>2574.4558519848997</v>
      </c>
      <c r="C114" s="44">
        <v>9210.5613652569991</v>
      </c>
      <c r="D114" s="44">
        <v>2896.7549697318891</v>
      </c>
      <c r="E114" s="44">
        <v>10352.689165256999</v>
      </c>
      <c r="F114" s="44">
        <v>1111.1979522715167</v>
      </c>
      <c r="G114" s="44">
        <v>3967.3793990899999</v>
      </c>
      <c r="H114" s="65">
        <f t="shared" si="75"/>
        <v>-11.126212645345703</v>
      </c>
      <c r="I114" s="65">
        <f t="shared" si="76"/>
        <v>-11.032184795356486</v>
      </c>
      <c r="J114" s="65">
        <f t="shared" si="77"/>
        <v>131.68291902645998</v>
      </c>
      <c r="K114" s="65">
        <f t="shared" si="78"/>
        <v>132.15731188627009</v>
      </c>
      <c r="N114" s="43" t="s">
        <v>17</v>
      </c>
      <c r="O114" s="44">
        <v>13861.970254998025</v>
      </c>
      <c r="P114" s="44">
        <v>49306.315895800697</v>
      </c>
      <c r="Q114" s="44">
        <v>12989.51389588086</v>
      </c>
      <c r="R114" s="44">
        <v>46635.263954907801</v>
      </c>
      <c r="S114" s="65">
        <f t="shared" si="79"/>
        <v>6.716620545699044</v>
      </c>
      <c r="T114" s="65">
        <f t="shared" si="80"/>
        <v>5.7275368774058393</v>
      </c>
    </row>
    <row r="115" spans="1:20" ht="18" x14ac:dyDescent="0.4">
      <c r="A115" s="43" t="s">
        <v>18</v>
      </c>
      <c r="B115" s="44">
        <f t="shared" ref="B115:G115" si="83">B116+B120+B124+B128+B132+B133+B134</f>
        <v>116515.45220651268</v>
      </c>
      <c r="C115" s="44">
        <f t="shared" si="83"/>
        <v>416854.19531328935</v>
      </c>
      <c r="D115" s="44">
        <f t="shared" si="83"/>
        <v>116433.76707480551</v>
      </c>
      <c r="E115" s="44">
        <f t="shared" si="83"/>
        <v>416121.69874932937</v>
      </c>
      <c r="F115" s="44">
        <f t="shared" si="83"/>
        <v>88903.403093642977</v>
      </c>
      <c r="G115" s="44">
        <f t="shared" si="83"/>
        <v>317417.36854508636</v>
      </c>
      <c r="H115" s="65">
        <f t="shared" si="75"/>
        <v>7.0155878109389391E-2</v>
      </c>
      <c r="I115" s="65">
        <f t="shared" si="76"/>
        <v>0.17602940826242275</v>
      </c>
      <c r="J115" s="65">
        <f t="shared" si="77"/>
        <v>31.058483873542627</v>
      </c>
      <c r="K115" s="65">
        <f t="shared" si="78"/>
        <v>31.326838611252242</v>
      </c>
      <c r="L115" s="44"/>
      <c r="M115" s="44"/>
      <c r="N115" s="43" t="s">
        <v>18</v>
      </c>
      <c r="O115" s="44">
        <f t="shared" ref="O115:R115" si="84">O116+O120+O124+O128+O132+O133+O134</f>
        <v>1094188.964926519</v>
      </c>
      <c r="P115" s="44">
        <f t="shared" si="84"/>
        <v>3891973.9230369469</v>
      </c>
      <c r="Q115" s="44">
        <f t="shared" si="84"/>
        <v>993412.4915842379</v>
      </c>
      <c r="R115" s="44">
        <f t="shared" si="84"/>
        <v>3566573.3246434098</v>
      </c>
      <c r="S115" s="65">
        <f t="shared" si="79"/>
        <v>10.144474143018726</v>
      </c>
      <c r="T115" s="65">
        <f t="shared" si="80"/>
        <v>9.12362003453471</v>
      </c>
    </row>
    <row r="116" spans="1:20" x14ac:dyDescent="0.35">
      <c r="A116" s="47" t="s">
        <v>19</v>
      </c>
      <c r="B116" s="48">
        <f t="shared" ref="B116:G116" si="85">SUM(B117:B119)</f>
        <v>53009.284992811394</v>
      </c>
      <c r="C116" s="48">
        <f t="shared" si="85"/>
        <v>189649.89124915481</v>
      </c>
      <c r="D116" s="48">
        <f t="shared" si="85"/>
        <v>52457.628086872959</v>
      </c>
      <c r="E116" s="48">
        <f t="shared" si="85"/>
        <v>187477.8928851948</v>
      </c>
      <c r="F116" s="48">
        <f t="shared" si="85"/>
        <v>54590.090083305498</v>
      </c>
      <c r="G116" s="48">
        <f t="shared" si="85"/>
        <v>194906.4056032864</v>
      </c>
      <c r="H116" s="65">
        <f t="shared" si="75"/>
        <v>1.0516238077422457</v>
      </c>
      <c r="I116" s="65">
        <f t="shared" si="76"/>
        <v>1.1585357241507239</v>
      </c>
      <c r="J116" s="65">
        <f t="shared" si="77"/>
        <v>-2.8957730021726746</v>
      </c>
      <c r="K116" s="65">
        <f t="shared" si="78"/>
        <v>-2.6969428418020982</v>
      </c>
      <c r="L116" s="48"/>
      <c r="M116" s="48"/>
      <c r="N116" s="47" t="s">
        <v>19</v>
      </c>
      <c r="O116" s="48">
        <f t="shared" ref="O116:R116" si="86">SUM(O117:O119)</f>
        <v>527369.44967800914</v>
      </c>
      <c r="P116" s="48">
        <f t="shared" si="86"/>
        <v>1875826.033477677</v>
      </c>
      <c r="Q116" s="48">
        <f t="shared" si="86"/>
        <v>522359.62005724484</v>
      </c>
      <c r="R116" s="48">
        <f t="shared" si="86"/>
        <v>1875388.0211391093</v>
      </c>
      <c r="S116" s="65">
        <f t="shared" si="79"/>
        <v>0.95907674108026697</v>
      </c>
      <c r="T116" s="65">
        <f t="shared" si="80"/>
        <v>2.3355824694974103E-2</v>
      </c>
    </row>
    <row r="117" spans="1:20" x14ac:dyDescent="0.35">
      <c r="A117" s="49" t="s">
        <v>20</v>
      </c>
      <c r="B117" s="50">
        <v>0</v>
      </c>
      <c r="C117" s="50">
        <v>0</v>
      </c>
      <c r="D117" s="50">
        <v>0</v>
      </c>
      <c r="E117" s="50">
        <v>0</v>
      </c>
      <c r="F117" s="50">
        <v>0</v>
      </c>
      <c r="G117" s="50">
        <v>0</v>
      </c>
      <c r="H117" s="65" t="str">
        <f t="shared" si="75"/>
        <v>0.00</v>
      </c>
      <c r="I117" s="65" t="str">
        <f t="shared" si="76"/>
        <v>0.00</v>
      </c>
      <c r="J117" s="65" t="str">
        <f t="shared" si="77"/>
        <v>0.00</v>
      </c>
      <c r="K117" s="65" t="str">
        <f t="shared" si="78"/>
        <v>0.00</v>
      </c>
      <c r="N117" s="49" t="s">
        <v>20</v>
      </c>
      <c r="O117" s="50">
        <v>0</v>
      </c>
      <c r="P117" s="50">
        <v>0</v>
      </c>
      <c r="Q117" s="50">
        <v>0</v>
      </c>
      <c r="R117" s="50">
        <v>0</v>
      </c>
      <c r="S117" s="65" t="str">
        <f t="shared" si="79"/>
        <v>0.00</v>
      </c>
      <c r="T117" s="65" t="str">
        <f t="shared" si="80"/>
        <v>0.00</v>
      </c>
    </row>
    <row r="118" spans="1:20" x14ac:dyDescent="0.35">
      <c r="A118" s="49" t="s">
        <v>21</v>
      </c>
      <c r="B118" s="50">
        <v>48584.430808868368</v>
      </c>
      <c r="C118" s="50">
        <v>173819.2096074016</v>
      </c>
      <c r="D118" s="50">
        <v>48136.433906899452</v>
      </c>
      <c r="E118" s="50">
        <v>172034.41194344161</v>
      </c>
      <c r="F118" s="50">
        <v>49630.439982699536</v>
      </c>
      <c r="G118" s="50">
        <v>177198.6573163</v>
      </c>
      <c r="H118" s="65">
        <f t="shared" si="75"/>
        <v>0.93068153497905826</v>
      </c>
      <c r="I118" s="65">
        <f t="shared" si="76"/>
        <v>1.0374654953026408</v>
      </c>
      <c r="J118" s="65">
        <f t="shared" si="77"/>
        <v>-2.1075960120357422</v>
      </c>
      <c r="K118" s="65">
        <f t="shared" si="78"/>
        <v>-1.9071519841519375</v>
      </c>
      <c r="N118" s="49" t="s">
        <v>21</v>
      </c>
      <c r="O118" s="50">
        <v>480330.88219995808</v>
      </c>
      <c r="P118" s="50">
        <v>1708512.2660482249</v>
      </c>
      <c r="Q118" s="50">
        <v>467664.30405107653</v>
      </c>
      <c r="R118" s="50">
        <v>1679019.5873785801</v>
      </c>
      <c r="S118" s="65">
        <f t="shared" si="79"/>
        <v>2.7084765801364625</v>
      </c>
      <c r="T118" s="65">
        <f t="shared" si="80"/>
        <v>1.7565416682059833</v>
      </c>
    </row>
    <row r="119" spans="1:20" x14ac:dyDescent="0.35">
      <c r="A119" s="49" t="s">
        <v>22</v>
      </c>
      <c r="B119" s="50">
        <v>4424.8541839430281</v>
      </c>
      <c r="C119" s="50">
        <v>15830.681641753201</v>
      </c>
      <c r="D119" s="50">
        <v>4321.1941799735041</v>
      </c>
      <c r="E119" s="50">
        <v>15443.4809417532</v>
      </c>
      <c r="F119" s="50">
        <v>4959.6501006059634</v>
      </c>
      <c r="G119" s="50">
        <v>17707.7482869864</v>
      </c>
      <c r="H119" s="65">
        <f t="shared" si="75"/>
        <v>2.3988740068644461</v>
      </c>
      <c r="I119" s="65">
        <f t="shared" si="76"/>
        <v>2.5072113046298909</v>
      </c>
      <c r="J119" s="65">
        <f t="shared" si="77"/>
        <v>-10.782936413147254</v>
      </c>
      <c r="K119" s="65">
        <f t="shared" si="78"/>
        <v>-10.600255971634027</v>
      </c>
      <c r="N119" s="49" t="s">
        <v>22</v>
      </c>
      <c r="O119" s="50">
        <v>47038.567478051096</v>
      </c>
      <c r="P119" s="50">
        <v>167313.76742945224</v>
      </c>
      <c r="Q119" s="50">
        <v>54695.316006168301</v>
      </c>
      <c r="R119" s="50">
        <v>196368.43376052906</v>
      </c>
      <c r="S119" s="65">
        <f t="shared" si="79"/>
        <v>-13.998910852354726</v>
      </c>
      <c r="T119" s="65">
        <f t="shared" si="80"/>
        <v>-14.795996370021939</v>
      </c>
    </row>
    <row r="120" spans="1:20" x14ac:dyDescent="0.35">
      <c r="A120" s="47" t="s">
        <v>23</v>
      </c>
      <c r="B120" s="48">
        <f t="shared" ref="B120:G120" si="87">SUM(B121:B123)</f>
        <v>59411.995101432723</v>
      </c>
      <c r="C120" s="48">
        <f t="shared" si="87"/>
        <v>212556.69476413459</v>
      </c>
      <c r="D120" s="48">
        <f t="shared" si="87"/>
        <v>59448.803778564208</v>
      </c>
      <c r="E120" s="48">
        <f t="shared" si="87"/>
        <v>212463.59916413459</v>
      </c>
      <c r="F120" s="48">
        <f t="shared" si="87"/>
        <v>32061.399093416021</v>
      </c>
      <c r="G120" s="48">
        <f t="shared" si="87"/>
        <v>114470.8141418</v>
      </c>
      <c r="H120" s="65">
        <f t="shared" si="75"/>
        <v>-6.1916598471171369E-2</v>
      </c>
      <c r="I120" s="65">
        <f t="shared" si="76"/>
        <v>4.3817199918592564E-2</v>
      </c>
      <c r="J120" s="65">
        <f t="shared" si="77"/>
        <v>85.306932265576933</v>
      </c>
      <c r="K120" s="65">
        <f t="shared" si="78"/>
        <v>85.686365872117676</v>
      </c>
      <c r="L120" s="48"/>
      <c r="M120" s="48"/>
      <c r="N120" s="47" t="s">
        <v>23</v>
      </c>
      <c r="O120" s="48">
        <f t="shared" ref="O120:R120" si="88">SUM(O121:O123)</f>
        <v>495996.62064243946</v>
      </c>
      <c r="P120" s="48">
        <f t="shared" si="88"/>
        <v>1764234.49269977</v>
      </c>
      <c r="Q120" s="48">
        <f t="shared" si="88"/>
        <v>411613.74889951886</v>
      </c>
      <c r="R120" s="48">
        <f t="shared" si="88"/>
        <v>1477785.5415733003</v>
      </c>
      <c r="S120" s="65">
        <f t="shared" si="79"/>
        <v>20.500498821656166</v>
      </c>
      <c r="T120" s="65">
        <f t="shared" si="80"/>
        <v>19.38366177419131</v>
      </c>
    </row>
    <row r="121" spans="1:20" x14ac:dyDescent="0.35">
      <c r="A121" s="49" t="s">
        <v>20</v>
      </c>
      <c r="B121" s="50">
        <v>34252.769688017135</v>
      </c>
      <c r="C121" s="50">
        <v>122545.211602</v>
      </c>
      <c r="D121" s="50">
        <v>34289.008880537294</v>
      </c>
      <c r="E121" s="50">
        <v>122545.211602</v>
      </c>
      <c r="F121" s="50">
        <v>27787.353986350197</v>
      </c>
      <c r="G121" s="50">
        <v>99210.924151999992</v>
      </c>
      <c r="H121" s="65">
        <f t="shared" si="75"/>
        <v>-0.10568748909138037</v>
      </c>
      <c r="I121" s="65">
        <f t="shared" si="76"/>
        <v>0</v>
      </c>
      <c r="J121" s="65">
        <f t="shared" si="77"/>
        <v>23.267475214958935</v>
      </c>
      <c r="K121" s="65">
        <f t="shared" si="78"/>
        <v>23.519877119831875</v>
      </c>
      <c r="N121" s="49" t="s">
        <v>20</v>
      </c>
      <c r="O121" s="50">
        <v>339522.64637063741</v>
      </c>
      <c r="P121" s="50">
        <v>1207664.6066740002</v>
      </c>
      <c r="Q121" s="50">
        <v>313087.45466551802</v>
      </c>
      <c r="R121" s="50">
        <v>1124054.0798010002</v>
      </c>
      <c r="S121" s="65">
        <f t="shared" si="79"/>
        <v>8.4433889992050268</v>
      </c>
      <c r="T121" s="65">
        <f t="shared" si="80"/>
        <v>7.43830109026446</v>
      </c>
    </row>
    <row r="122" spans="1:20" x14ac:dyDescent="0.35">
      <c r="A122" s="49" t="s">
        <v>21</v>
      </c>
      <c r="B122" s="50">
        <v>1023.181780693331</v>
      </c>
      <c r="C122" s="50">
        <v>3660.609899999999</v>
      </c>
      <c r="D122" s="50">
        <v>903.14253397073651</v>
      </c>
      <c r="E122" s="50">
        <v>3227.7338</v>
      </c>
      <c r="F122" s="50">
        <v>995.34579174366252</v>
      </c>
      <c r="G122" s="50">
        <v>3553.7452000000003</v>
      </c>
      <c r="H122" s="65">
        <f t="shared" si="75"/>
        <v>13.291284842363993</v>
      </c>
      <c r="I122" s="65">
        <f t="shared" si="76"/>
        <v>13.411146235169682</v>
      </c>
      <c r="J122" s="65">
        <f t="shared" si="77"/>
        <v>2.7966149232323545</v>
      </c>
      <c r="K122" s="65">
        <f t="shared" si="78"/>
        <v>3.0071007904561782</v>
      </c>
      <c r="N122" s="49" t="s">
        <v>21</v>
      </c>
      <c r="O122" s="50">
        <v>9515.8301303341814</v>
      </c>
      <c r="P122" s="50">
        <v>33847.318800000001</v>
      </c>
      <c r="Q122" s="50">
        <v>6687.5916376958112</v>
      </c>
      <c r="R122" s="50">
        <v>24009.951700000001</v>
      </c>
      <c r="S122" s="65">
        <f t="shared" si="79"/>
        <v>42.290837208068979</v>
      </c>
      <c r="T122" s="65">
        <f t="shared" si="80"/>
        <v>40.972040356082829</v>
      </c>
    </row>
    <row r="123" spans="1:20" x14ac:dyDescent="0.35">
      <c r="A123" s="49" t="s">
        <v>22</v>
      </c>
      <c r="B123" s="50">
        <v>24136.04363272226</v>
      </c>
      <c r="C123" s="50">
        <v>86350.873262134613</v>
      </c>
      <c r="D123" s="50">
        <v>24256.652364056175</v>
      </c>
      <c r="E123" s="50">
        <v>86690.653762134607</v>
      </c>
      <c r="F123" s="50">
        <v>3278.6993153221642</v>
      </c>
      <c r="G123" s="50">
        <v>11706.144789799999</v>
      </c>
      <c r="H123" s="65">
        <f t="shared" si="75"/>
        <v>-0.49721919382675139</v>
      </c>
      <c r="I123" s="65">
        <f t="shared" si="76"/>
        <v>-0.39194594256065329</v>
      </c>
      <c r="J123" s="65">
        <f t="shared" si="77"/>
        <v>636.14690801100983</v>
      </c>
      <c r="K123" s="65">
        <f t="shared" si="78"/>
        <v>637.65423897178653</v>
      </c>
      <c r="N123" s="49" t="s">
        <v>22</v>
      </c>
      <c r="O123" s="50">
        <v>146958.14414146784</v>
      </c>
      <c r="P123" s="50">
        <v>522722.5672257698</v>
      </c>
      <c r="Q123" s="50">
        <v>91838.70259630504</v>
      </c>
      <c r="R123" s="50">
        <v>329721.51007230004</v>
      </c>
      <c r="S123" s="65">
        <f t="shared" si="79"/>
        <v>60.017661385582812</v>
      </c>
      <c r="T123" s="65">
        <f t="shared" si="80"/>
        <v>58.534566674509421</v>
      </c>
    </row>
    <row r="124" spans="1:20" x14ac:dyDescent="0.35">
      <c r="A124" s="47" t="s">
        <v>24</v>
      </c>
      <c r="B124" s="48">
        <f t="shared" ref="B124:G124" si="89">SUM(B125:B127)</f>
        <v>705.19724758524717</v>
      </c>
      <c r="C124" s="48">
        <f t="shared" si="89"/>
        <v>2522.9652000000001</v>
      </c>
      <c r="D124" s="48">
        <f t="shared" si="89"/>
        <v>1916.3436565573356</v>
      </c>
      <c r="E124" s="48">
        <f t="shared" si="89"/>
        <v>6848.8050999999996</v>
      </c>
      <c r="F124" s="48">
        <f t="shared" si="89"/>
        <v>1915.6530946117896</v>
      </c>
      <c r="G124" s="48">
        <f t="shared" si="89"/>
        <v>6839.5757999999996</v>
      </c>
      <c r="H124" s="65">
        <f t="shared" si="75"/>
        <v>-63.200898483306659</v>
      </c>
      <c r="I124" s="65">
        <f t="shared" si="76"/>
        <v>-63.161965289390402</v>
      </c>
      <c r="J124" s="65">
        <f t="shared" si="77"/>
        <v>-63.187633002615399</v>
      </c>
      <c r="K124" s="65">
        <f t="shared" si="78"/>
        <v>-63.112256172378409</v>
      </c>
      <c r="L124" s="48"/>
      <c r="M124" s="48"/>
      <c r="N124" s="47" t="s">
        <v>24</v>
      </c>
      <c r="O124" s="48">
        <f t="shared" ref="O124:R124" si="90">SUM(O125:O127)</f>
        <v>21393.479493264182</v>
      </c>
      <c r="P124" s="48">
        <f t="shared" si="90"/>
        <v>76095.507247600006</v>
      </c>
      <c r="Q124" s="48">
        <f t="shared" si="90"/>
        <v>33474.695729548133</v>
      </c>
      <c r="R124" s="48">
        <f t="shared" si="90"/>
        <v>120181.65449999998</v>
      </c>
      <c r="S124" s="65">
        <f t="shared" si="79"/>
        <v>-36.090593127094074</v>
      </c>
      <c r="T124" s="65">
        <f t="shared" si="80"/>
        <v>-36.682925888992472</v>
      </c>
    </row>
    <row r="125" spans="1:20" x14ac:dyDescent="0.35">
      <c r="A125" s="49" t="s">
        <v>25</v>
      </c>
      <c r="B125" s="50">
        <v>0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65" t="str">
        <f t="shared" si="75"/>
        <v>0.00</v>
      </c>
      <c r="I125" s="65" t="str">
        <f t="shared" si="76"/>
        <v>0.00</v>
      </c>
      <c r="J125" s="65" t="str">
        <f t="shared" si="77"/>
        <v>0.00</v>
      </c>
      <c r="K125" s="65" t="str">
        <f t="shared" si="78"/>
        <v>0.00</v>
      </c>
      <c r="N125" s="49" t="s">
        <v>25</v>
      </c>
      <c r="O125" s="50">
        <v>0</v>
      </c>
      <c r="P125" s="50">
        <v>0</v>
      </c>
      <c r="Q125" s="50">
        <v>0</v>
      </c>
      <c r="R125" s="50">
        <v>0</v>
      </c>
      <c r="S125" s="65" t="str">
        <f t="shared" si="79"/>
        <v>0.00</v>
      </c>
      <c r="T125" s="65" t="str">
        <f t="shared" si="80"/>
        <v>0.00</v>
      </c>
    </row>
    <row r="126" spans="1:20" x14ac:dyDescent="0.35">
      <c r="A126" s="49" t="s">
        <v>26</v>
      </c>
      <c r="B126" s="50">
        <v>157.66127573680299</v>
      </c>
      <c r="C126" s="50">
        <v>564.06049999999993</v>
      </c>
      <c r="D126" s="50">
        <v>385.85341496178881</v>
      </c>
      <c r="E126" s="50">
        <v>1378.9983999999999</v>
      </c>
      <c r="F126" s="50">
        <v>339.16332878083199</v>
      </c>
      <c r="G126" s="50">
        <v>1210.9359999999999</v>
      </c>
      <c r="H126" s="65">
        <f t="shared" si="75"/>
        <v>-59.139593010362177</v>
      </c>
      <c r="I126" s="65">
        <f t="shared" si="76"/>
        <v>-59.096362983452337</v>
      </c>
      <c r="J126" s="65">
        <f t="shared" si="77"/>
        <v>-53.514645494388333</v>
      </c>
      <c r="K126" s="65">
        <f t="shared" si="78"/>
        <v>-53.419462300237171</v>
      </c>
      <c r="N126" s="49" t="s">
        <v>26</v>
      </c>
      <c r="O126" s="50">
        <v>2755.059845241055</v>
      </c>
      <c r="P126" s="50">
        <v>9799.6062999999995</v>
      </c>
      <c r="Q126" s="50">
        <v>2154.8482480808939</v>
      </c>
      <c r="R126" s="50">
        <v>7736.3877999999995</v>
      </c>
      <c r="S126" s="65">
        <f t="shared" si="79"/>
        <v>27.854007710042183</v>
      </c>
      <c r="T126" s="65">
        <f t="shared" si="80"/>
        <v>26.669015997362493</v>
      </c>
    </row>
    <row r="127" spans="1:20" x14ac:dyDescent="0.35">
      <c r="A127" s="49" t="s">
        <v>27</v>
      </c>
      <c r="B127" s="50">
        <v>547.53597184844421</v>
      </c>
      <c r="C127" s="50">
        <v>1958.9047</v>
      </c>
      <c r="D127" s="50">
        <v>1530.4902415955469</v>
      </c>
      <c r="E127" s="50">
        <v>5469.8067000000001</v>
      </c>
      <c r="F127" s="50">
        <v>1576.4897658309576</v>
      </c>
      <c r="G127" s="50">
        <v>5628.6397999999999</v>
      </c>
      <c r="H127" s="65">
        <f t="shared" si="75"/>
        <v>-64.224798239965651</v>
      </c>
      <c r="I127" s="65">
        <f t="shared" si="76"/>
        <v>-64.186948324883218</v>
      </c>
      <c r="J127" s="65">
        <f t="shared" si="77"/>
        <v>-65.268663094692442</v>
      </c>
      <c r="K127" s="65">
        <f t="shared" si="78"/>
        <v>-65.197547371924571</v>
      </c>
      <c r="N127" s="49" t="s">
        <v>27</v>
      </c>
      <c r="O127" s="50">
        <v>18638.419648023126</v>
      </c>
      <c r="P127" s="50">
        <v>66295.900947600006</v>
      </c>
      <c r="Q127" s="50">
        <v>31319.847481467241</v>
      </c>
      <c r="R127" s="50">
        <v>112445.26669999998</v>
      </c>
      <c r="S127" s="65">
        <f t="shared" si="79"/>
        <v>-40.490068928170999</v>
      </c>
      <c r="T127" s="65">
        <f t="shared" si="80"/>
        <v>-41.04162594546986</v>
      </c>
    </row>
    <row r="128" spans="1:20" x14ac:dyDescent="0.35">
      <c r="A128" s="47" t="s">
        <v>28</v>
      </c>
      <c r="B128" s="48">
        <f t="shared" ref="B128:G128" si="91">SUM(B129:B131)</f>
        <v>0</v>
      </c>
      <c r="C128" s="48">
        <f t="shared" si="91"/>
        <v>0</v>
      </c>
      <c r="D128" s="48">
        <f t="shared" si="91"/>
        <v>0</v>
      </c>
      <c r="E128" s="48">
        <f t="shared" si="91"/>
        <v>0</v>
      </c>
      <c r="F128" s="48">
        <f t="shared" si="91"/>
        <v>0</v>
      </c>
      <c r="G128" s="48">
        <f t="shared" si="91"/>
        <v>0</v>
      </c>
      <c r="H128" s="65" t="str">
        <f t="shared" si="75"/>
        <v>0.00</v>
      </c>
      <c r="I128" s="65" t="str">
        <f t="shared" si="76"/>
        <v>0.00</v>
      </c>
      <c r="J128" s="65" t="str">
        <f t="shared" si="77"/>
        <v>0.00</v>
      </c>
      <c r="K128" s="65" t="str">
        <f t="shared" si="78"/>
        <v>0.00</v>
      </c>
      <c r="L128" s="48"/>
      <c r="M128" s="48"/>
      <c r="N128" s="47" t="s">
        <v>28</v>
      </c>
      <c r="O128" s="48">
        <f t="shared" ref="O128:R128" si="92">SUM(O129:O131)</f>
        <v>0</v>
      </c>
      <c r="P128" s="48">
        <f t="shared" si="92"/>
        <v>0</v>
      </c>
      <c r="Q128" s="48">
        <f t="shared" si="92"/>
        <v>0</v>
      </c>
      <c r="R128" s="48">
        <f t="shared" si="92"/>
        <v>0</v>
      </c>
      <c r="S128" s="65" t="str">
        <f t="shared" si="79"/>
        <v>0.00</v>
      </c>
      <c r="T128" s="65" t="str">
        <f t="shared" si="80"/>
        <v>0.00</v>
      </c>
    </row>
    <row r="129" spans="1:20" x14ac:dyDescent="0.35">
      <c r="A129" s="49" t="s">
        <v>29</v>
      </c>
      <c r="B129" s="50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65" t="str">
        <f t="shared" si="75"/>
        <v>0.00</v>
      </c>
      <c r="I129" s="65" t="str">
        <f t="shared" si="76"/>
        <v>0.00</v>
      </c>
      <c r="J129" s="65" t="str">
        <f t="shared" si="77"/>
        <v>0.00</v>
      </c>
      <c r="K129" s="65" t="str">
        <f t="shared" si="78"/>
        <v>0.00</v>
      </c>
      <c r="N129" s="49" t="s">
        <v>29</v>
      </c>
      <c r="O129" s="50">
        <v>0</v>
      </c>
      <c r="P129" s="50">
        <v>0</v>
      </c>
      <c r="Q129" s="50">
        <v>0</v>
      </c>
      <c r="R129" s="50">
        <v>0</v>
      </c>
      <c r="S129" s="65" t="str">
        <f t="shared" ref="S129:T131" si="93">IFERROR(O129/Q129*100-100,"0.00")</f>
        <v>0.00</v>
      </c>
      <c r="T129" s="65" t="str">
        <f t="shared" si="93"/>
        <v>0.00</v>
      </c>
    </row>
    <row r="130" spans="1:20" x14ac:dyDescent="0.35">
      <c r="A130" s="49" t="s">
        <v>30</v>
      </c>
      <c r="B130" s="50">
        <v>0</v>
      </c>
      <c r="C130" s="50">
        <v>0</v>
      </c>
      <c r="D130" s="50">
        <v>0</v>
      </c>
      <c r="E130" s="50">
        <v>0</v>
      </c>
      <c r="F130" s="50">
        <v>0</v>
      </c>
      <c r="G130" s="50">
        <v>0</v>
      </c>
      <c r="H130" s="65" t="str">
        <f t="shared" si="75"/>
        <v>0.00</v>
      </c>
      <c r="I130" s="65" t="str">
        <f t="shared" si="76"/>
        <v>0.00</v>
      </c>
      <c r="J130" s="65" t="str">
        <f t="shared" si="77"/>
        <v>0.00</v>
      </c>
      <c r="K130" s="65" t="str">
        <f t="shared" si="78"/>
        <v>0.00</v>
      </c>
      <c r="N130" s="49" t="s">
        <v>30</v>
      </c>
      <c r="O130" s="50">
        <v>0</v>
      </c>
      <c r="P130" s="50">
        <v>0</v>
      </c>
      <c r="Q130" s="50">
        <v>0</v>
      </c>
      <c r="R130" s="50">
        <v>0</v>
      </c>
      <c r="S130" s="65" t="str">
        <f t="shared" si="93"/>
        <v>0.00</v>
      </c>
      <c r="T130" s="65" t="str">
        <f t="shared" si="93"/>
        <v>0.00</v>
      </c>
    </row>
    <row r="131" spans="1:20" x14ac:dyDescent="0.35">
      <c r="A131" s="49" t="s">
        <v>31</v>
      </c>
      <c r="B131" s="50">
        <v>0</v>
      </c>
      <c r="C131" s="50">
        <v>0</v>
      </c>
      <c r="D131" s="50">
        <v>0</v>
      </c>
      <c r="E131" s="50">
        <v>0</v>
      </c>
      <c r="F131" s="50">
        <v>0</v>
      </c>
      <c r="G131" s="50">
        <v>0</v>
      </c>
      <c r="H131" s="65" t="str">
        <f t="shared" si="75"/>
        <v>0.00</v>
      </c>
      <c r="I131" s="65" t="str">
        <f t="shared" si="76"/>
        <v>0.00</v>
      </c>
      <c r="J131" s="65" t="str">
        <f t="shared" si="77"/>
        <v>0.00</v>
      </c>
      <c r="K131" s="65" t="str">
        <f t="shared" si="78"/>
        <v>0.00</v>
      </c>
      <c r="N131" s="49" t="s">
        <v>31</v>
      </c>
      <c r="O131" s="50">
        <v>0</v>
      </c>
      <c r="P131" s="50">
        <v>0</v>
      </c>
      <c r="Q131" s="50">
        <v>0</v>
      </c>
      <c r="R131" s="50">
        <v>0</v>
      </c>
      <c r="S131" s="65" t="str">
        <f t="shared" si="93"/>
        <v>0.00</v>
      </c>
      <c r="T131" s="65" t="str">
        <f t="shared" si="93"/>
        <v>0.00</v>
      </c>
    </row>
    <row r="132" spans="1:20" x14ac:dyDescent="0.35">
      <c r="A132" s="47" t="s">
        <v>32</v>
      </c>
      <c r="B132" s="48">
        <v>3388.9748646833123</v>
      </c>
      <c r="C132" s="48">
        <v>12124.6441</v>
      </c>
      <c r="D132" s="48">
        <v>2610.9915528110114</v>
      </c>
      <c r="E132" s="48">
        <v>9331.4015999999992</v>
      </c>
      <c r="F132" s="48">
        <v>336.26082230967603</v>
      </c>
      <c r="G132" s="48">
        <v>1200.5730000000001</v>
      </c>
      <c r="H132" s="65">
        <f t="shared" si="75"/>
        <v>29.796469890326478</v>
      </c>
      <c r="I132" s="65">
        <f t="shared" si="76"/>
        <v>29.933793654320908</v>
      </c>
      <c r="J132" s="65">
        <f t="shared" si="77"/>
        <v>907.84112802837012</v>
      </c>
      <c r="K132" s="65">
        <f t="shared" si="78"/>
        <v>909.90477880145556</v>
      </c>
      <c r="N132" s="47" t="s">
        <v>32</v>
      </c>
      <c r="O132" s="48">
        <v>49429.415112806128</v>
      </c>
      <c r="P132" s="48">
        <v>175817.8896119</v>
      </c>
      <c r="Q132" s="48">
        <v>25964.426897926052</v>
      </c>
      <c r="R132" s="48">
        <v>93218.107431000011</v>
      </c>
      <c r="S132" s="65">
        <f t="shared" ref="S132" si="94">IFERROR(O132/Q132*100-100,"0.00")</f>
        <v>90.373603496537726</v>
      </c>
      <c r="T132" s="65">
        <f t="shared" ref="T132" si="95">IFERROR(P132/R132*100-100,"0.00")</f>
        <v>88.609160234282058</v>
      </c>
    </row>
    <row r="133" spans="1:20" x14ac:dyDescent="0.35">
      <c r="A133" s="47" t="s">
        <v>33</v>
      </c>
      <c r="B133" s="48">
        <v>0</v>
      </c>
      <c r="C133" s="48">
        <v>0</v>
      </c>
      <c r="D133" s="48">
        <v>0</v>
      </c>
      <c r="E133" s="48">
        <v>0</v>
      </c>
      <c r="F133" s="48">
        <v>0</v>
      </c>
      <c r="G133" s="48">
        <v>0</v>
      </c>
      <c r="H133" s="65" t="str">
        <f t="shared" si="75"/>
        <v>0.00</v>
      </c>
      <c r="I133" s="65" t="str">
        <f t="shared" si="76"/>
        <v>0.00</v>
      </c>
      <c r="J133" s="65" t="str">
        <f t="shared" si="77"/>
        <v>0.00</v>
      </c>
      <c r="K133" s="65" t="str">
        <f t="shared" si="78"/>
        <v>0.00</v>
      </c>
      <c r="N133" s="47" t="s">
        <v>33</v>
      </c>
      <c r="O133" s="48">
        <v>0</v>
      </c>
      <c r="P133" s="48">
        <v>0</v>
      </c>
      <c r="Q133" s="48">
        <v>0</v>
      </c>
      <c r="R133" s="48">
        <v>0</v>
      </c>
      <c r="S133" s="65" t="str">
        <f t="shared" ref="S133" si="96">IFERROR(O133/Q133*100-100,"0.00")</f>
        <v>0.00</v>
      </c>
      <c r="T133" s="65" t="str">
        <f t="shared" ref="T133" si="97">IFERROR(P133/R133*100-100,"0.00")</f>
        <v>0.00</v>
      </c>
    </row>
    <row r="134" spans="1:20" ht="31" x14ac:dyDescent="0.35">
      <c r="A134" s="47" t="s">
        <v>34</v>
      </c>
      <c r="B134" s="48">
        <v>0</v>
      </c>
      <c r="C134" s="48">
        <v>0</v>
      </c>
      <c r="D134" s="48">
        <v>0</v>
      </c>
      <c r="E134" s="48">
        <v>0</v>
      </c>
      <c r="F134" s="48">
        <v>0</v>
      </c>
      <c r="G134" s="48">
        <v>0</v>
      </c>
      <c r="H134" s="65" t="str">
        <f t="shared" si="75"/>
        <v>0.00</v>
      </c>
      <c r="I134" s="65" t="str">
        <f t="shared" si="76"/>
        <v>0.00</v>
      </c>
      <c r="J134" s="65" t="str">
        <f t="shared" si="77"/>
        <v>0.00</v>
      </c>
      <c r="K134" s="65" t="str">
        <f t="shared" si="78"/>
        <v>0.00</v>
      </c>
      <c r="N134" s="47" t="s">
        <v>34</v>
      </c>
      <c r="O134" s="48">
        <v>0</v>
      </c>
      <c r="P134" s="48">
        <v>0</v>
      </c>
      <c r="Q134" s="48">
        <v>0</v>
      </c>
      <c r="R134" s="48">
        <v>0</v>
      </c>
      <c r="S134" s="65" t="str">
        <f t="shared" ref="S134:T138" si="98">IFERROR(O134/Q134*100-100,"0.00")</f>
        <v>0.00</v>
      </c>
      <c r="T134" s="65" t="str">
        <f t="shared" si="98"/>
        <v>0.00</v>
      </c>
    </row>
    <row r="135" spans="1:20" ht="18" x14ac:dyDescent="0.4">
      <c r="A135" s="43" t="s">
        <v>35</v>
      </c>
      <c r="B135" s="44">
        <f t="shared" ref="B135:G135" si="99">B136+B139</f>
        <v>43660.246334940239</v>
      </c>
      <c r="C135" s="44">
        <f t="shared" si="99"/>
        <v>156202.08743535401</v>
      </c>
      <c r="D135" s="44">
        <f t="shared" si="99"/>
        <v>53500.961927420482</v>
      </c>
      <c r="E135" s="44">
        <f t="shared" si="99"/>
        <v>191206.65526228398</v>
      </c>
      <c r="F135" s="44">
        <f t="shared" si="99"/>
        <v>60098.811206320126</v>
      </c>
      <c r="G135" s="44">
        <f t="shared" si="99"/>
        <v>214574.53642921499</v>
      </c>
      <c r="H135" s="65">
        <f t="shared" si="75"/>
        <v>-18.393530205737576</v>
      </c>
      <c r="I135" s="65">
        <f t="shared" si="76"/>
        <v>-18.307191127271778</v>
      </c>
      <c r="J135" s="65">
        <f t="shared" si="77"/>
        <v>-27.352562457427069</v>
      </c>
      <c r="K135" s="65">
        <f t="shared" si="78"/>
        <v>-27.203809904590983</v>
      </c>
      <c r="L135" s="44"/>
      <c r="M135" s="44"/>
      <c r="N135" s="43" t="s">
        <v>35</v>
      </c>
      <c r="O135" s="44">
        <f t="shared" ref="O135:R135" si="100">O136+O139</f>
        <v>694150.77927075664</v>
      </c>
      <c r="P135" s="44">
        <f t="shared" si="100"/>
        <v>2469058.6527337073</v>
      </c>
      <c r="Q135" s="44">
        <f t="shared" si="100"/>
        <v>522493.2178847451</v>
      </c>
      <c r="R135" s="44">
        <f t="shared" si="100"/>
        <v>1875867.6672597583</v>
      </c>
      <c r="S135" s="65">
        <f t="shared" si="98"/>
        <v>32.853548239525054</v>
      </c>
      <c r="T135" s="65">
        <f t="shared" si="98"/>
        <v>31.622219190998379</v>
      </c>
    </row>
    <row r="136" spans="1:20" x14ac:dyDescent="0.35">
      <c r="A136" s="47" t="s">
        <v>36</v>
      </c>
      <c r="B136" s="48">
        <f t="shared" ref="B136:G136" si="101">SUM(B137:B138)</f>
        <v>625.22446593264795</v>
      </c>
      <c r="C136" s="48">
        <f t="shared" si="101"/>
        <v>2236.8487329439999</v>
      </c>
      <c r="D136" s="48">
        <f t="shared" si="101"/>
        <v>334.47512426430484</v>
      </c>
      <c r="E136" s="48">
        <f t="shared" si="101"/>
        <v>1195.377942284</v>
      </c>
      <c r="F136" s="48">
        <f t="shared" si="101"/>
        <v>66.20297943402592</v>
      </c>
      <c r="G136" s="48">
        <f t="shared" si="101"/>
        <v>236.368629215</v>
      </c>
      <c r="H136" s="65">
        <f t="shared" si="75"/>
        <v>86.927044965708944</v>
      </c>
      <c r="I136" s="65">
        <f t="shared" si="76"/>
        <v>87.124812481487567</v>
      </c>
      <c r="J136" s="65">
        <f t="shared" si="77"/>
        <v>844.40532930351071</v>
      </c>
      <c r="K136" s="65">
        <f t="shared" si="78"/>
        <v>846.33908923225624</v>
      </c>
      <c r="L136" s="48"/>
      <c r="M136" s="48"/>
      <c r="N136" s="47" t="s">
        <v>36</v>
      </c>
      <c r="O136" s="48">
        <f t="shared" ref="O136:R136" si="102">SUM(O137:O138)</f>
        <v>3868.1589959133703</v>
      </c>
      <c r="P136" s="48">
        <f t="shared" si="102"/>
        <v>13758.842782029549</v>
      </c>
      <c r="Q136" s="48">
        <f t="shared" si="102"/>
        <v>3520.2895701908947</v>
      </c>
      <c r="R136" s="48">
        <f t="shared" si="102"/>
        <v>12638.627944008098</v>
      </c>
      <c r="S136" s="65">
        <f t="shared" si="98"/>
        <v>9.8818412174999537</v>
      </c>
      <c r="T136" s="65">
        <f t="shared" si="98"/>
        <v>8.8634212747162877</v>
      </c>
    </row>
    <row r="137" spans="1:20" ht="46.5" x14ac:dyDescent="0.35">
      <c r="A137" s="49" t="s">
        <v>92</v>
      </c>
      <c r="B137" s="50">
        <v>0</v>
      </c>
      <c r="C137" s="50">
        <v>0</v>
      </c>
      <c r="D137" s="50">
        <v>0</v>
      </c>
      <c r="E137" s="50">
        <v>0</v>
      </c>
      <c r="F137" s="50">
        <v>0</v>
      </c>
      <c r="G137" s="50">
        <v>0</v>
      </c>
      <c r="H137" s="65" t="str">
        <f t="shared" si="75"/>
        <v>0.00</v>
      </c>
      <c r="I137" s="65" t="str">
        <f t="shared" si="76"/>
        <v>0.00</v>
      </c>
      <c r="J137" s="65" t="str">
        <f t="shared" si="77"/>
        <v>0.00</v>
      </c>
      <c r="K137" s="65" t="str">
        <f t="shared" si="78"/>
        <v>0.00</v>
      </c>
      <c r="N137" s="49" t="s">
        <v>92</v>
      </c>
      <c r="O137" s="50">
        <v>0</v>
      </c>
      <c r="P137" s="50">
        <v>0</v>
      </c>
      <c r="Q137" s="50">
        <v>0</v>
      </c>
      <c r="R137" s="50">
        <v>0</v>
      </c>
      <c r="S137" s="65" t="str">
        <f t="shared" si="98"/>
        <v>0.00</v>
      </c>
      <c r="T137" s="65" t="str">
        <f t="shared" si="98"/>
        <v>0.00</v>
      </c>
    </row>
    <row r="138" spans="1:20" x14ac:dyDescent="0.35">
      <c r="A138" s="49" t="s">
        <v>37</v>
      </c>
      <c r="B138" s="50">
        <v>625.22446593264795</v>
      </c>
      <c r="C138" s="50">
        <v>2236.8487329439999</v>
      </c>
      <c r="D138" s="50">
        <v>334.47512426430484</v>
      </c>
      <c r="E138" s="50">
        <v>1195.377942284</v>
      </c>
      <c r="F138" s="50">
        <v>66.20297943402592</v>
      </c>
      <c r="G138" s="50">
        <v>236.368629215</v>
      </c>
      <c r="H138" s="65">
        <f t="shared" si="75"/>
        <v>86.927044965708944</v>
      </c>
      <c r="I138" s="65">
        <f t="shared" si="76"/>
        <v>87.124812481487567</v>
      </c>
      <c r="J138" s="65">
        <f t="shared" si="77"/>
        <v>844.40532930351071</v>
      </c>
      <c r="K138" s="65">
        <f t="shared" si="78"/>
        <v>846.33908923225624</v>
      </c>
      <c r="N138" s="49" t="s">
        <v>37</v>
      </c>
      <c r="O138" s="50">
        <v>3868.1589959133703</v>
      </c>
      <c r="P138" s="50">
        <v>13758.842782029549</v>
      </c>
      <c r="Q138" s="50">
        <v>3520.2895701908947</v>
      </c>
      <c r="R138" s="50">
        <v>12638.627944008098</v>
      </c>
      <c r="S138" s="65">
        <f t="shared" si="98"/>
        <v>9.8818412174999537</v>
      </c>
      <c r="T138" s="65">
        <f t="shared" si="98"/>
        <v>8.8634212747162877</v>
      </c>
    </row>
    <row r="139" spans="1:20" x14ac:dyDescent="0.35">
      <c r="A139" s="47" t="s">
        <v>38</v>
      </c>
      <c r="B139" s="48">
        <f t="shared" ref="B139:G139" si="103">SUM(B140:B142)</f>
        <v>43035.021869007593</v>
      </c>
      <c r="C139" s="48">
        <f t="shared" si="103"/>
        <v>153965.23870241002</v>
      </c>
      <c r="D139" s="48">
        <f t="shared" si="103"/>
        <v>53166.486803156178</v>
      </c>
      <c r="E139" s="48">
        <f t="shared" si="103"/>
        <v>190011.27731999999</v>
      </c>
      <c r="F139" s="48">
        <f t="shared" si="103"/>
        <v>60032.608226886099</v>
      </c>
      <c r="G139" s="48">
        <f t="shared" si="103"/>
        <v>214338.1678</v>
      </c>
      <c r="H139" s="65">
        <f t="shared" si="75"/>
        <v>-19.056111365152574</v>
      </c>
      <c r="I139" s="65">
        <f t="shared" si="76"/>
        <v>-18.970473292953272</v>
      </c>
      <c r="J139" s="65">
        <f t="shared" si="77"/>
        <v>-28.313922816143773</v>
      </c>
      <c r="K139" s="65">
        <f t="shared" si="78"/>
        <v>-28.167138740275249</v>
      </c>
      <c r="L139" s="48"/>
      <c r="M139" s="48"/>
      <c r="N139" s="47" t="s">
        <v>38</v>
      </c>
      <c r="O139" s="48">
        <f t="shared" ref="O139:R139" si="104">SUM(O140:O142)</f>
        <v>690282.6202748433</v>
      </c>
      <c r="P139" s="48">
        <f t="shared" si="104"/>
        <v>2455299.8099516779</v>
      </c>
      <c r="Q139" s="48">
        <f t="shared" si="104"/>
        <v>518972.92831455421</v>
      </c>
      <c r="R139" s="48">
        <f t="shared" si="104"/>
        <v>1863229.0393157501</v>
      </c>
      <c r="S139" s="65">
        <f t="shared" ref="S139" si="105">IFERROR(O139/Q139*100-100,"0.00")</f>
        <v>33.009369586318115</v>
      </c>
      <c r="T139" s="65">
        <f t="shared" ref="T139" si="106">IFERROR(P139/R139*100-100,"0.00")</f>
        <v>31.776596335862138</v>
      </c>
    </row>
    <row r="140" spans="1:20" x14ac:dyDescent="0.35">
      <c r="A140" s="49" t="s">
        <v>93</v>
      </c>
      <c r="B140" s="50">
        <v>369.92006335399253</v>
      </c>
      <c r="C140" s="50">
        <v>1323.4530478099998</v>
      </c>
      <c r="D140" s="50">
        <v>1023.7251227235536</v>
      </c>
      <c r="E140" s="50">
        <v>3658.6829389999998</v>
      </c>
      <c r="F140" s="50">
        <v>166.85939172358204</v>
      </c>
      <c r="G140" s="50">
        <v>595.74850000000004</v>
      </c>
      <c r="H140" s="65">
        <f t="shared" si="75"/>
        <v>-63.865293999052746</v>
      </c>
      <c r="I140" s="65">
        <f t="shared" si="76"/>
        <v>-63.827063730979397</v>
      </c>
      <c r="J140" s="65">
        <f t="shared" si="77"/>
        <v>121.69568013696178</v>
      </c>
      <c r="K140" s="65">
        <f t="shared" si="78"/>
        <v>122.14962317320141</v>
      </c>
      <c r="N140" s="49" t="s">
        <v>93</v>
      </c>
      <c r="O140" s="50">
        <v>3955.7818955528737</v>
      </c>
      <c r="P140" s="50">
        <v>14070.512933520002</v>
      </c>
      <c r="Q140" s="50">
        <v>2190.0617005420449</v>
      </c>
      <c r="R140" s="50">
        <v>7862.8119805699989</v>
      </c>
      <c r="S140" s="65">
        <f t="shared" ref="S140:S149" si="107">IFERROR(O140/Q140*100-100,"0.00")</f>
        <v>80.624221435122564</v>
      </c>
      <c r="T140" s="65">
        <f t="shared" ref="T140:T149" si="108">IFERROR(P140/R140*100-100,"0.00")</f>
        <v>78.950138554629234</v>
      </c>
    </row>
    <row r="141" spans="1:20" ht="31" x14ac:dyDescent="0.35">
      <c r="A141" s="49" t="s">
        <v>94</v>
      </c>
      <c r="B141" s="50">
        <v>9749.0166509181799</v>
      </c>
      <c r="C141" s="50">
        <v>34878.79430714</v>
      </c>
      <c r="D141" s="50">
        <v>8953.8803138328149</v>
      </c>
      <c r="E141" s="50">
        <v>32000.200459</v>
      </c>
      <c r="F141" s="50">
        <v>11396.518231221484</v>
      </c>
      <c r="G141" s="50">
        <v>40689.700299999997</v>
      </c>
      <c r="H141" s="65">
        <f t="shared" si="75"/>
        <v>8.8803547648159054</v>
      </c>
      <c r="I141" s="65">
        <f t="shared" si="76"/>
        <v>8.9955494242236966</v>
      </c>
      <c r="J141" s="65">
        <f t="shared" si="77"/>
        <v>-14.456183431443719</v>
      </c>
      <c r="K141" s="65">
        <f t="shared" si="78"/>
        <v>-14.28102431331989</v>
      </c>
      <c r="N141" s="49" t="s">
        <v>94</v>
      </c>
      <c r="O141" s="50">
        <v>132932.08817487999</v>
      </c>
      <c r="P141" s="50">
        <v>472832.6068854343</v>
      </c>
      <c r="Q141" s="50">
        <v>131957.05820904847</v>
      </c>
      <c r="R141" s="50">
        <v>473755.3914349</v>
      </c>
      <c r="S141" s="65">
        <f t="shared" si="107"/>
        <v>0.73889944127647311</v>
      </c>
      <c r="T141" s="65">
        <f t="shared" si="108"/>
        <v>-0.19478080168561007</v>
      </c>
    </row>
    <row r="142" spans="1:20" x14ac:dyDescent="0.35">
      <c r="A142" s="51" t="s">
        <v>39</v>
      </c>
      <c r="B142" s="52">
        <f t="shared" ref="B142:G142" si="109">SUM(B143:B144)</f>
        <v>32916.085154735418</v>
      </c>
      <c r="C142" s="52">
        <f t="shared" si="109"/>
        <v>117762.99134746</v>
      </c>
      <c r="D142" s="52">
        <f t="shared" si="109"/>
        <v>43188.88136659981</v>
      </c>
      <c r="E142" s="52">
        <f t="shared" si="109"/>
        <v>154352.39392199999</v>
      </c>
      <c r="F142" s="52">
        <f t="shared" si="109"/>
        <v>48469.230603941032</v>
      </c>
      <c r="G142" s="52">
        <f t="shared" si="109"/>
        <v>173052.71900000001</v>
      </c>
      <c r="H142" s="65">
        <f t="shared" si="75"/>
        <v>-23.785742734723556</v>
      </c>
      <c r="I142" s="65">
        <f t="shared" si="76"/>
        <v>-23.705108579676434</v>
      </c>
      <c r="J142" s="65">
        <f t="shared" si="77"/>
        <v>-32.088698861955905</v>
      </c>
      <c r="K142" s="65">
        <f t="shared" si="78"/>
        <v>-31.949643999838003</v>
      </c>
      <c r="L142" s="52"/>
      <c r="M142" s="52"/>
      <c r="N142" s="51" t="s">
        <v>39</v>
      </c>
      <c r="O142" s="52">
        <f t="shared" ref="O142:R142" si="110">SUM(O143:O144)</f>
        <v>553394.7502044104</v>
      </c>
      <c r="P142" s="52">
        <f t="shared" si="110"/>
        <v>1968396.6901327234</v>
      </c>
      <c r="Q142" s="52">
        <f t="shared" si="110"/>
        <v>384825.8084049637</v>
      </c>
      <c r="R142" s="52">
        <f t="shared" si="110"/>
        <v>1381610.8359002802</v>
      </c>
      <c r="S142" s="65">
        <f t="shared" si="107"/>
        <v>43.803959640372284</v>
      </c>
      <c r="T142" s="65">
        <f t="shared" si="108"/>
        <v>42.471138687189296</v>
      </c>
    </row>
    <row r="143" spans="1:20" x14ac:dyDescent="0.35">
      <c r="A143" s="53" t="s">
        <v>40</v>
      </c>
      <c r="B143" s="50">
        <v>8734.0071336955243</v>
      </c>
      <c r="C143" s="50">
        <v>31247.422094060003</v>
      </c>
      <c r="D143" s="50">
        <v>14005.902627552385</v>
      </c>
      <c r="E143" s="50">
        <v>50055.58215899999</v>
      </c>
      <c r="F143" s="50">
        <v>28976.516138590367</v>
      </c>
      <c r="G143" s="50">
        <v>103456.66399999999</v>
      </c>
      <c r="H143" s="65">
        <f t="shared" si="75"/>
        <v>-37.640526526908715</v>
      </c>
      <c r="I143" s="65">
        <f t="shared" si="76"/>
        <v>-37.574550636922886</v>
      </c>
      <c r="J143" s="65">
        <f t="shared" si="77"/>
        <v>-69.858325645767536</v>
      </c>
      <c r="K143" s="65">
        <f t="shared" si="78"/>
        <v>-69.796607694541549</v>
      </c>
      <c r="N143" s="53" t="s">
        <v>40</v>
      </c>
      <c r="O143" s="50">
        <v>228497.50041985308</v>
      </c>
      <c r="P143" s="50">
        <v>812753.86758530699</v>
      </c>
      <c r="Q143" s="50">
        <v>132324.88292271883</v>
      </c>
      <c r="R143" s="50">
        <v>475075.96453322005</v>
      </c>
      <c r="S143" s="65">
        <f t="shared" si="107"/>
        <v>72.679163111976123</v>
      </c>
      <c r="T143" s="65">
        <f t="shared" si="108"/>
        <v>71.078717565488319</v>
      </c>
    </row>
    <row r="144" spans="1:20" x14ac:dyDescent="0.35">
      <c r="A144" s="53" t="s">
        <v>41</v>
      </c>
      <c r="B144" s="50">
        <v>24182.078021039892</v>
      </c>
      <c r="C144" s="50">
        <v>86515.569253399997</v>
      </c>
      <c r="D144" s="50">
        <v>29182.978739047423</v>
      </c>
      <c r="E144" s="50">
        <v>104296.81176300001</v>
      </c>
      <c r="F144" s="50">
        <v>19492.714465350669</v>
      </c>
      <c r="G144" s="50">
        <v>69596.055000000022</v>
      </c>
      <c r="H144" s="65">
        <f t="shared" si="75"/>
        <v>-17.136361447970444</v>
      </c>
      <c r="I144" s="65">
        <f t="shared" si="76"/>
        <v>-17.048692293687182</v>
      </c>
      <c r="J144" s="65">
        <f t="shared" si="77"/>
        <v>24.057006344728521</v>
      </c>
      <c r="K144" s="65">
        <f t="shared" si="78"/>
        <v>24.311024889844646</v>
      </c>
      <c r="N144" s="53" t="s">
        <v>41</v>
      </c>
      <c r="O144" s="50">
        <v>324897.24978455727</v>
      </c>
      <c r="P144" s="50">
        <v>1155642.8225474164</v>
      </c>
      <c r="Q144" s="50">
        <v>252500.92548224484</v>
      </c>
      <c r="R144" s="50">
        <v>906534.87136706011</v>
      </c>
      <c r="S144" s="65">
        <f t="shared" si="107"/>
        <v>28.671706515152209</v>
      </c>
      <c r="T144" s="65">
        <f t="shared" si="108"/>
        <v>27.479136109204489</v>
      </c>
    </row>
    <row r="145" spans="1:20" ht="18" x14ac:dyDescent="0.4">
      <c r="A145" s="43" t="s">
        <v>42</v>
      </c>
      <c r="B145" s="44">
        <f t="shared" ref="B145:G145" si="111">SUM(B146:B147)</f>
        <v>3069.2201027476049</v>
      </c>
      <c r="C145" s="44">
        <f t="shared" si="111"/>
        <v>10980.6661</v>
      </c>
      <c r="D145" s="44">
        <f t="shared" si="111"/>
        <v>529.32462568524306</v>
      </c>
      <c r="E145" s="44">
        <f t="shared" si="111"/>
        <v>1891.749</v>
      </c>
      <c r="F145" s="44">
        <f t="shared" si="111"/>
        <v>0</v>
      </c>
      <c r="G145" s="44">
        <f t="shared" si="111"/>
        <v>0</v>
      </c>
      <c r="H145" s="65">
        <f t="shared" si="75"/>
        <v>479.83701377473449</v>
      </c>
      <c r="I145" s="65">
        <f t="shared" si="76"/>
        <v>480.45047730962199</v>
      </c>
      <c r="J145" s="65">
        <v>100</v>
      </c>
      <c r="K145" s="65">
        <v>100</v>
      </c>
      <c r="L145" s="44"/>
      <c r="M145" s="44"/>
      <c r="N145" s="43" t="s">
        <v>42</v>
      </c>
      <c r="O145" s="44">
        <f t="shared" ref="O145:R145" si="112">SUM(O146:O147)</f>
        <v>14017.861572040007</v>
      </c>
      <c r="P145" s="44">
        <f t="shared" si="112"/>
        <v>49860.813300000002</v>
      </c>
      <c r="Q145" s="44">
        <f t="shared" si="112"/>
        <v>8805.5849369900861</v>
      </c>
      <c r="R145" s="44">
        <f t="shared" si="112"/>
        <v>31614.021979999998</v>
      </c>
      <c r="S145" s="65">
        <f t="shared" si="107"/>
        <v>59.192849451198128</v>
      </c>
      <c r="T145" s="65">
        <f t="shared" si="108"/>
        <v>57.717399360143077</v>
      </c>
    </row>
    <row r="146" spans="1:20" x14ac:dyDescent="0.35">
      <c r="A146" s="71" t="s">
        <v>43</v>
      </c>
      <c r="B146" s="46">
        <v>3069.2201027476049</v>
      </c>
      <c r="C146" s="46">
        <v>10980.6661</v>
      </c>
      <c r="D146" s="46">
        <v>529.32462568524306</v>
      </c>
      <c r="E146" s="46">
        <v>1891.749</v>
      </c>
      <c r="F146" s="46">
        <v>0</v>
      </c>
      <c r="G146" s="46">
        <v>0</v>
      </c>
      <c r="H146" s="65">
        <f t="shared" si="75"/>
        <v>479.83701377473449</v>
      </c>
      <c r="I146" s="65">
        <f t="shared" si="76"/>
        <v>480.45047730962199</v>
      </c>
      <c r="J146" s="65">
        <v>100</v>
      </c>
      <c r="K146" s="65">
        <v>100</v>
      </c>
      <c r="N146" s="71" t="s">
        <v>43</v>
      </c>
      <c r="O146" s="46">
        <v>14017.861572040007</v>
      </c>
      <c r="P146" s="46">
        <v>49860.813300000002</v>
      </c>
      <c r="Q146" s="46">
        <v>8805.5849369900861</v>
      </c>
      <c r="R146" s="46">
        <v>31614.021979999998</v>
      </c>
      <c r="S146" s="65">
        <f t="shared" si="107"/>
        <v>59.192849451198128</v>
      </c>
      <c r="T146" s="65">
        <f t="shared" si="108"/>
        <v>57.717399360143077</v>
      </c>
    </row>
    <row r="147" spans="1:20" x14ac:dyDescent="0.35">
      <c r="A147" s="71" t="s">
        <v>44</v>
      </c>
      <c r="B147" s="46">
        <v>0</v>
      </c>
      <c r="C147" s="46">
        <v>0</v>
      </c>
      <c r="D147" s="46">
        <v>0</v>
      </c>
      <c r="E147" s="46">
        <v>0</v>
      </c>
      <c r="F147" s="46">
        <v>0</v>
      </c>
      <c r="G147" s="46">
        <v>0</v>
      </c>
      <c r="H147" s="65" t="str">
        <f t="shared" si="75"/>
        <v>0.00</v>
      </c>
      <c r="I147" s="65" t="str">
        <f t="shared" si="76"/>
        <v>0.00</v>
      </c>
      <c r="J147" s="65" t="str">
        <f t="shared" si="77"/>
        <v>0.00</v>
      </c>
      <c r="K147" s="65" t="str">
        <f t="shared" si="78"/>
        <v>0.00</v>
      </c>
      <c r="N147" s="71" t="s">
        <v>44</v>
      </c>
      <c r="O147" s="46">
        <v>0</v>
      </c>
      <c r="P147" s="46">
        <v>0</v>
      </c>
      <c r="Q147" s="46">
        <v>0</v>
      </c>
      <c r="R147" s="46">
        <v>0</v>
      </c>
      <c r="S147" s="65" t="str">
        <f t="shared" si="107"/>
        <v>0.00</v>
      </c>
      <c r="T147" s="65" t="str">
        <f t="shared" si="108"/>
        <v>0.00</v>
      </c>
    </row>
    <row r="148" spans="1:20" ht="18" x14ac:dyDescent="0.4">
      <c r="A148" s="43" t="s">
        <v>45</v>
      </c>
      <c r="B148" s="44">
        <f t="shared" ref="B148:G148" si="113">B149+B153+B154+B155</f>
        <v>6872.9853612591487</v>
      </c>
      <c r="C148" s="44">
        <f t="shared" si="113"/>
        <v>24589.294620680001</v>
      </c>
      <c r="D148" s="44">
        <f t="shared" si="113"/>
        <v>3768.1477901453786</v>
      </c>
      <c r="E148" s="44">
        <f t="shared" si="113"/>
        <v>13466.95292068</v>
      </c>
      <c r="F148" s="44">
        <f t="shared" si="113"/>
        <v>6901.8265369723222</v>
      </c>
      <c r="G148" s="44">
        <f t="shared" si="113"/>
        <v>24642.022029380001</v>
      </c>
      <c r="H148" s="65">
        <f t="shared" si="75"/>
        <v>82.396916045428839</v>
      </c>
      <c r="I148" s="65">
        <f t="shared" si="76"/>
        <v>82.589890716261522</v>
      </c>
      <c r="J148" s="65">
        <f t="shared" si="77"/>
        <v>-0.41787743517855347</v>
      </c>
      <c r="K148" s="65">
        <f t="shared" si="78"/>
        <v>-0.21397354745131736</v>
      </c>
      <c r="L148" s="44"/>
      <c r="M148" s="44"/>
      <c r="N148" s="43" t="s">
        <v>45</v>
      </c>
      <c r="O148" s="44">
        <f t="shared" ref="O148:R148" si="114">O149+O153+O154+O155</f>
        <v>71924.470740701319</v>
      </c>
      <c r="P148" s="44">
        <f t="shared" si="114"/>
        <v>255831.64656558409</v>
      </c>
      <c r="Q148" s="44">
        <f t="shared" si="114"/>
        <v>73951.032041515195</v>
      </c>
      <c r="R148" s="44">
        <f t="shared" si="114"/>
        <v>265500.76674443838</v>
      </c>
      <c r="S148" s="65">
        <f t="shared" si="107"/>
        <v>-2.740409761524603</v>
      </c>
      <c r="T148" s="65">
        <f t="shared" si="108"/>
        <v>-3.64184265733644</v>
      </c>
    </row>
    <row r="149" spans="1:20" x14ac:dyDescent="0.35">
      <c r="A149" s="47" t="s">
        <v>46</v>
      </c>
      <c r="B149" s="48">
        <f t="shared" ref="B149:G149" si="115">SUM(B150:B152)</f>
        <v>557.14428988950203</v>
      </c>
      <c r="C149" s="48">
        <f t="shared" si="115"/>
        <v>1993.28012068</v>
      </c>
      <c r="D149" s="48">
        <f t="shared" si="115"/>
        <v>888.08494952104616</v>
      </c>
      <c r="E149" s="48">
        <f t="shared" si="115"/>
        <v>3173.9196206800002</v>
      </c>
      <c r="F149" s="48">
        <f t="shared" si="115"/>
        <v>1515.5511143377769</v>
      </c>
      <c r="G149" s="48">
        <f t="shared" si="115"/>
        <v>5411.0667293799997</v>
      </c>
      <c r="H149" s="65">
        <f t="shared" si="75"/>
        <v>-37.264527431753457</v>
      </c>
      <c r="I149" s="65">
        <f t="shared" si="76"/>
        <v>-37.198153737335439</v>
      </c>
      <c r="J149" s="65">
        <f t="shared" si="77"/>
        <v>-63.238172264948822</v>
      </c>
      <c r="K149" s="65">
        <f t="shared" si="78"/>
        <v>-63.162898918668667</v>
      </c>
      <c r="L149" s="48"/>
      <c r="M149" s="48"/>
      <c r="N149" s="47" t="s">
        <v>46</v>
      </c>
      <c r="O149" s="48">
        <f t="shared" ref="O149:R149" si="116">SUM(O150:O152)</f>
        <v>12062.860018276144</v>
      </c>
      <c r="P149" s="48">
        <f t="shared" si="116"/>
        <v>42906.9732315648</v>
      </c>
      <c r="Q149" s="48">
        <f t="shared" si="116"/>
        <v>16654.183469101132</v>
      </c>
      <c r="R149" s="48">
        <f t="shared" si="116"/>
        <v>59792.248444438395</v>
      </c>
      <c r="S149" s="65">
        <f t="shared" si="107"/>
        <v>-27.56858935380032</v>
      </c>
      <c r="T149" s="65">
        <f t="shared" si="108"/>
        <v>-28.239906764108639</v>
      </c>
    </row>
    <row r="150" spans="1:20" x14ac:dyDescent="0.35">
      <c r="A150" s="49" t="s">
        <v>47</v>
      </c>
      <c r="B150" s="50">
        <v>0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65" t="str">
        <f t="shared" si="75"/>
        <v>0.00</v>
      </c>
      <c r="I150" s="65" t="str">
        <f t="shared" si="76"/>
        <v>0.00</v>
      </c>
      <c r="J150" s="65" t="str">
        <f t="shared" si="77"/>
        <v>0.00</v>
      </c>
      <c r="K150" s="65" t="str">
        <f t="shared" si="78"/>
        <v>0.00</v>
      </c>
      <c r="N150" s="49" t="s">
        <v>47</v>
      </c>
      <c r="O150" s="50">
        <v>1126.8872941859702</v>
      </c>
      <c r="P150" s="50">
        <v>4008.2802000000001</v>
      </c>
      <c r="Q150" s="50">
        <v>397.04018963782886</v>
      </c>
      <c r="R150" s="50">
        <v>1425.4632000000001</v>
      </c>
      <c r="S150" s="65">
        <f t="shared" ref="S150" si="117">IFERROR(O150/Q150*100-100,"0.00")</f>
        <v>183.82197157771139</v>
      </c>
      <c r="T150" s="65">
        <f t="shared" ref="T150" si="118">IFERROR(P150/R150*100-100,"0.00")</f>
        <v>181.19141904189456</v>
      </c>
    </row>
    <row r="151" spans="1:20" x14ac:dyDescent="0.35">
      <c r="A151" s="49" t="s">
        <v>48</v>
      </c>
      <c r="B151" s="50">
        <v>342.34853144836796</v>
      </c>
      <c r="C151" s="50">
        <v>1224.8111206799999</v>
      </c>
      <c r="D151" s="50">
        <v>102.84399457238202</v>
      </c>
      <c r="E151" s="50">
        <v>367.55332068000001</v>
      </c>
      <c r="F151" s="50">
        <v>223.68517187406175</v>
      </c>
      <c r="G151" s="50">
        <v>798.63712938000003</v>
      </c>
      <c r="H151" s="65">
        <f t="shared" si="75"/>
        <v>232.88140243076782</v>
      </c>
      <c r="I151" s="65">
        <f t="shared" si="76"/>
        <v>233.23358864341407</v>
      </c>
      <c r="J151" s="65">
        <f t="shared" si="77"/>
        <v>53.049273932701965</v>
      </c>
      <c r="K151" s="65">
        <f t="shared" si="78"/>
        <v>53.362656909133221</v>
      </c>
      <c r="N151" s="49" t="s">
        <v>48</v>
      </c>
      <c r="O151" s="50">
        <v>2840.5018590241953</v>
      </c>
      <c r="P151" s="50">
        <v>10103.519152564801</v>
      </c>
      <c r="Q151" s="50">
        <v>2988.2313550416866</v>
      </c>
      <c r="R151" s="50">
        <v>10728.4197944384</v>
      </c>
      <c r="S151" s="65">
        <f t="shared" ref="S151:T155" si="119">IFERROR(O151/Q151*100-100,"0.00")</f>
        <v>-4.943710123657084</v>
      </c>
      <c r="T151" s="65">
        <f t="shared" si="119"/>
        <v>-5.8247221291391611</v>
      </c>
    </row>
    <row r="152" spans="1:20" x14ac:dyDescent="0.35">
      <c r="A152" s="49" t="s">
        <v>49</v>
      </c>
      <c r="B152" s="50">
        <v>214.79575844113401</v>
      </c>
      <c r="C152" s="50">
        <v>768.46900000000005</v>
      </c>
      <c r="D152" s="50">
        <v>785.24095494866413</v>
      </c>
      <c r="E152" s="50">
        <v>2806.3663000000001</v>
      </c>
      <c r="F152" s="50">
        <v>1291.8659424637151</v>
      </c>
      <c r="G152" s="50">
        <v>4612.4295999999995</v>
      </c>
      <c r="H152" s="65">
        <f t="shared" si="75"/>
        <v>-72.64587932054863</v>
      </c>
      <c r="I152" s="65">
        <f t="shared" si="76"/>
        <v>-72.616938850783669</v>
      </c>
      <c r="J152" s="65">
        <f t="shared" si="77"/>
        <v>-83.373216106967149</v>
      </c>
      <c r="K152" s="65">
        <f t="shared" si="78"/>
        <v>-83.3391711821466</v>
      </c>
      <c r="N152" s="49" t="s">
        <v>49</v>
      </c>
      <c r="O152" s="50">
        <v>8095.4708650659795</v>
      </c>
      <c r="P152" s="50">
        <v>28795.173879000002</v>
      </c>
      <c r="Q152" s="50">
        <v>13268.911924421614</v>
      </c>
      <c r="R152" s="50">
        <v>47638.365449999998</v>
      </c>
      <c r="S152" s="65">
        <f t="shared" si="119"/>
        <v>-38.989188328500731</v>
      </c>
      <c r="T152" s="65">
        <f t="shared" si="119"/>
        <v>-39.554655985788024</v>
      </c>
    </row>
    <row r="153" spans="1:20" x14ac:dyDescent="0.35">
      <c r="A153" s="47" t="s">
        <v>50</v>
      </c>
      <c r="B153" s="48">
        <v>6135.2474319286166</v>
      </c>
      <c r="C153" s="48">
        <v>21949.909500000002</v>
      </c>
      <c r="D153" s="48">
        <v>2846.0667929264455</v>
      </c>
      <c r="E153" s="48">
        <v>10171.535099999999</v>
      </c>
      <c r="F153" s="48">
        <v>5383.8643788773652</v>
      </c>
      <c r="G153" s="48">
        <v>19222.347000000002</v>
      </c>
      <c r="H153" s="65">
        <f t="shared" si="75"/>
        <v>115.56934107017557</v>
      </c>
      <c r="I153" s="65">
        <f t="shared" si="76"/>
        <v>115.79741193637528</v>
      </c>
      <c r="J153" s="65">
        <f t="shared" si="77"/>
        <v>13.956203205994001</v>
      </c>
      <c r="K153" s="65">
        <f t="shared" si="78"/>
        <v>14.189539393914814</v>
      </c>
      <c r="N153" s="47" t="s">
        <v>50</v>
      </c>
      <c r="O153" s="48">
        <v>59257.202150110541</v>
      </c>
      <c r="P153" s="48">
        <v>210774.82310000001</v>
      </c>
      <c r="Q153" s="48">
        <v>57242.242146060598</v>
      </c>
      <c r="R153" s="48">
        <v>205512.46899999998</v>
      </c>
      <c r="S153" s="65">
        <f t="shared" si="119"/>
        <v>3.5200577903788712</v>
      </c>
      <c r="T153" s="65">
        <f t="shared" si="119"/>
        <v>2.5606008850003263</v>
      </c>
    </row>
    <row r="154" spans="1:20" x14ac:dyDescent="0.35">
      <c r="A154" s="47" t="s">
        <v>51</v>
      </c>
      <c r="B154" s="48">
        <v>180.59363944102998</v>
      </c>
      <c r="C154" s="48">
        <v>646.10500000000002</v>
      </c>
      <c r="D154" s="48">
        <v>33.996047697887398</v>
      </c>
      <c r="E154" s="48">
        <v>121.4982</v>
      </c>
      <c r="F154" s="48">
        <v>2.4110437571796002</v>
      </c>
      <c r="G154" s="48">
        <v>8.6082999999999998</v>
      </c>
      <c r="H154" s="65">
        <f t="shared" si="75"/>
        <v>431.21951423857001</v>
      </c>
      <c r="I154" s="65">
        <f t="shared" si="76"/>
        <v>431.78154079648914</v>
      </c>
      <c r="J154" s="65">
        <f t="shared" si="77"/>
        <v>7390.2680178764358</v>
      </c>
      <c r="K154" s="65">
        <f t="shared" si="78"/>
        <v>7405.6050555858892</v>
      </c>
      <c r="N154" s="47" t="s">
        <v>51</v>
      </c>
      <c r="O154" s="48">
        <v>604.40857231464656</v>
      </c>
      <c r="P154" s="48">
        <v>2149.8502340192845</v>
      </c>
      <c r="Q154" s="48">
        <v>54.606426353457316</v>
      </c>
      <c r="R154" s="48">
        <v>196.04930000000002</v>
      </c>
      <c r="S154" s="65">
        <f t="shared" si="119"/>
        <v>1006.8451328464923</v>
      </c>
      <c r="T154" s="65">
        <f t="shared" si="119"/>
        <v>996.5865392119656</v>
      </c>
    </row>
    <row r="155" spans="1:20" ht="31" x14ac:dyDescent="0.35">
      <c r="A155" s="54" t="s">
        <v>52</v>
      </c>
      <c r="B155" s="55">
        <v>0</v>
      </c>
      <c r="C155" s="55">
        <v>0</v>
      </c>
      <c r="D155" s="55">
        <v>0</v>
      </c>
      <c r="E155" s="55">
        <v>0</v>
      </c>
      <c r="F155" s="55">
        <v>0</v>
      </c>
      <c r="G155" s="55">
        <v>0</v>
      </c>
      <c r="H155" s="66" t="str">
        <f t="shared" si="75"/>
        <v>0.00</v>
      </c>
      <c r="I155" s="66" t="str">
        <f t="shared" si="76"/>
        <v>0.00</v>
      </c>
      <c r="J155" s="66" t="str">
        <f t="shared" si="77"/>
        <v>0.00</v>
      </c>
      <c r="K155" s="66" t="str">
        <f t="shared" si="78"/>
        <v>0.00</v>
      </c>
      <c r="N155" s="54" t="s">
        <v>52</v>
      </c>
      <c r="O155" s="55">
        <v>0</v>
      </c>
      <c r="P155" s="55">
        <v>0</v>
      </c>
      <c r="Q155" s="55">
        <v>0</v>
      </c>
      <c r="R155" s="55">
        <v>0</v>
      </c>
      <c r="S155" s="66" t="str">
        <f t="shared" si="119"/>
        <v>0.00</v>
      </c>
      <c r="T155" s="66" t="str">
        <f t="shared" si="119"/>
        <v>0.00</v>
      </c>
    </row>
    <row r="156" spans="1:20" x14ac:dyDescent="0.35">
      <c r="A156" s="45"/>
      <c r="B156" s="61"/>
      <c r="C156" s="61"/>
      <c r="D156" s="61"/>
      <c r="E156" s="61"/>
      <c r="F156" s="61"/>
      <c r="G156" s="61"/>
      <c r="J156" s="16" t="s">
        <v>98</v>
      </c>
      <c r="N156" s="45"/>
      <c r="O156" s="61"/>
      <c r="P156" s="61"/>
      <c r="Q156" s="61"/>
      <c r="R156" s="61"/>
    </row>
    <row r="157" spans="1:20" x14ac:dyDescent="0.35">
      <c r="A157" s="25"/>
      <c r="B157" s="93" t="s">
        <v>90</v>
      </c>
      <c r="C157" s="93"/>
      <c r="D157" s="93"/>
      <c r="E157" s="93"/>
      <c r="F157" s="93"/>
      <c r="G157" s="93"/>
      <c r="H157" s="26"/>
      <c r="I157" s="27" t="s">
        <v>9</v>
      </c>
      <c r="J157" s="28"/>
      <c r="K157" s="28"/>
      <c r="N157" s="25"/>
      <c r="O157" s="93" t="s">
        <v>90</v>
      </c>
      <c r="P157" s="93"/>
      <c r="Q157" s="93"/>
      <c r="R157" s="93"/>
      <c r="S157" s="26"/>
      <c r="T157" s="27" t="s">
        <v>9</v>
      </c>
    </row>
    <row r="158" spans="1:20" x14ac:dyDescent="0.35">
      <c r="A158" s="28"/>
      <c r="B158" s="29"/>
      <c r="C158" s="29"/>
      <c r="D158" s="29"/>
      <c r="E158" s="29"/>
      <c r="F158" s="29"/>
      <c r="G158" s="29"/>
      <c r="H158" s="30"/>
      <c r="I158" s="28" t="s">
        <v>8</v>
      </c>
      <c r="J158" s="31"/>
      <c r="K158" s="31"/>
      <c r="N158" s="28"/>
      <c r="O158" s="29"/>
      <c r="P158" s="29"/>
      <c r="Q158" s="29"/>
      <c r="R158" s="29"/>
      <c r="S158" s="30"/>
      <c r="T158" s="28" t="s">
        <v>8</v>
      </c>
    </row>
    <row r="159" spans="1:20" x14ac:dyDescent="0.35">
      <c r="A159" s="32"/>
      <c r="B159" s="77"/>
      <c r="C159" s="78"/>
      <c r="D159" s="85"/>
      <c r="E159" s="85"/>
      <c r="F159" s="77"/>
      <c r="G159" s="78"/>
      <c r="H159" s="77" t="s">
        <v>110</v>
      </c>
      <c r="I159" s="90"/>
      <c r="J159" s="90"/>
      <c r="K159" s="90"/>
      <c r="N159" s="32"/>
      <c r="O159" s="77"/>
      <c r="P159" s="78"/>
      <c r="Q159" s="85"/>
      <c r="R159" s="85"/>
      <c r="S159" s="77" t="s">
        <v>111</v>
      </c>
      <c r="T159" s="90"/>
    </row>
    <row r="160" spans="1:20" x14ac:dyDescent="0.35">
      <c r="A160" s="33"/>
      <c r="B160" s="85" t="s">
        <v>112</v>
      </c>
      <c r="C160" s="85"/>
      <c r="D160" s="83" t="s">
        <v>117</v>
      </c>
      <c r="E160" s="84"/>
      <c r="F160" s="85" t="s">
        <v>113</v>
      </c>
      <c r="G160" s="85"/>
      <c r="H160" s="91" t="s">
        <v>3</v>
      </c>
      <c r="I160" s="92"/>
      <c r="J160" s="92"/>
      <c r="K160" s="92"/>
      <c r="N160" s="33"/>
      <c r="O160" s="83" t="s">
        <v>114</v>
      </c>
      <c r="P160" s="84"/>
      <c r="Q160" s="83" t="s">
        <v>115</v>
      </c>
      <c r="R160" s="84"/>
      <c r="S160" s="91" t="s">
        <v>3</v>
      </c>
      <c r="T160" s="92"/>
    </row>
    <row r="161" spans="1:20" x14ac:dyDescent="0.35">
      <c r="A161" s="34" t="s">
        <v>0</v>
      </c>
      <c r="B161" s="35"/>
      <c r="C161" s="29"/>
      <c r="D161" s="35"/>
      <c r="E161" s="36"/>
      <c r="F161" s="35"/>
      <c r="G161" s="36"/>
      <c r="H161" s="91" t="s">
        <v>109</v>
      </c>
      <c r="I161" s="92"/>
      <c r="J161" s="94" t="s">
        <v>113</v>
      </c>
      <c r="K161" s="95"/>
      <c r="N161" s="34" t="s">
        <v>0</v>
      </c>
      <c r="O161" s="88"/>
      <c r="P161" s="89"/>
      <c r="Q161" s="88"/>
      <c r="R161" s="89"/>
      <c r="S161" s="94" t="s">
        <v>116</v>
      </c>
      <c r="T161" s="95"/>
    </row>
    <row r="162" spans="1:20" x14ac:dyDescent="0.35">
      <c r="A162" s="33"/>
      <c r="B162" s="37" t="s">
        <v>1</v>
      </c>
      <c r="C162" s="38" t="s">
        <v>2</v>
      </c>
      <c r="D162" s="37" t="s">
        <v>1</v>
      </c>
      <c r="E162" s="39" t="s">
        <v>2</v>
      </c>
      <c r="F162" s="37" t="s">
        <v>1</v>
      </c>
      <c r="G162" s="39" t="s">
        <v>2</v>
      </c>
      <c r="H162" s="40" t="s">
        <v>1</v>
      </c>
      <c r="I162" s="40" t="s">
        <v>2</v>
      </c>
      <c r="J162" s="40" t="s">
        <v>1</v>
      </c>
      <c r="K162" s="40" t="s">
        <v>2</v>
      </c>
      <c r="N162" s="33"/>
      <c r="O162" s="37" t="s">
        <v>1</v>
      </c>
      <c r="P162" s="38" t="s">
        <v>2</v>
      </c>
      <c r="Q162" s="37" t="s">
        <v>1</v>
      </c>
      <c r="R162" s="39" t="s">
        <v>2</v>
      </c>
      <c r="S162" s="40" t="s">
        <v>1</v>
      </c>
      <c r="T162" s="40" t="s">
        <v>2</v>
      </c>
    </row>
    <row r="163" spans="1:20" ht="18" x14ac:dyDescent="0.4">
      <c r="A163" s="57" t="s">
        <v>53</v>
      </c>
      <c r="B163" s="44">
        <f t="shared" ref="B163:G163" si="120">SUM(B164:B165)</f>
        <v>15649.137092130797</v>
      </c>
      <c r="C163" s="44">
        <f t="shared" si="120"/>
        <v>55987.496305000001</v>
      </c>
      <c r="D163" s="44">
        <f t="shared" si="120"/>
        <v>15563.433926713747</v>
      </c>
      <c r="E163" s="44">
        <f t="shared" si="120"/>
        <v>55622.030676000002</v>
      </c>
      <c r="F163" s="44">
        <f t="shared" si="120"/>
        <v>24214.406045772626</v>
      </c>
      <c r="G163" s="44">
        <f t="shared" si="120"/>
        <v>86454.205131332797</v>
      </c>
      <c r="H163" s="65">
        <f t="shared" ref="H163:H204" si="121">IFERROR(B163/D163*100-100,"0.00")</f>
        <v>0.55067002449855806</v>
      </c>
      <c r="I163" s="65">
        <f t="shared" ref="I163:I204" si="122">IFERROR(C163/E163*100-100,"0.00")</f>
        <v>0.65705193528233963</v>
      </c>
      <c r="J163" s="65">
        <f t="shared" ref="J163:J204" si="123">IFERROR(B163/F163*100-100,"0.00")</f>
        <v>-35.372616356770649</v>
      </c>
      <c r="K163" s="65">
        <f t="shared" ref="K163:K204" si="124">IFERROR(C163/G163*100-100,"0.00")</f>
        <v>-35.240285628733432</v>
      </c>
      <c r="L163" s="44"/>
      <c r="M163" s="44"/>
      <c r="N163" s="57" t="s">
        <v>53</v>
      </c>
      <c r="O163" s="44">
        <f t="shared" ref="O163:R163" si="125">SUM(O164:O165)</f>
        <v>152536.66711272555</v>
      </c>
      <c r="P163" s="44">
        <f t="shared" si="125"/>
        <v>542565.08678056684</v>
      </c>
      <c r="Q163" s="44">
        <f t="shared" si="125"/>
        <v>175285.61024632942</v>
      </c>
      <c r="R163" s="44">
        <f t="shared" si="125"/>
        <v>629314.59690165159</v>
      </c>
      <c r="S163" s="65">
        <f t="shared" ref="S163:S176" si="126">IFERROR(O163/Q163*100-100,"0.00")</f>
        <v>-12.978214869797185</v>
      </c>
      <c r="T163" s="65">
        <f t="shared" ref="T163:T176" si="127">IFERROR(P163/R163*100-100,"0.00")</f>
        <v>-13.78476052330339</v>
      </c>
    </row>
    <row r="164" spans="1:20" ht="31" x14ac:dyDescent="0.35">
      <c r="A164" s="45" t="s">
        <v>54</v>
      </c>
      <c r="B164" s="50">
        <v>15649.137092130797</v>
      </c>
      <c r="C164" s="46">
        <v>55987.496305000001</v>
      </c>
      <c r="D164" s="46">
        <v>15563.433926713747</v>
      </c>
      <c r="E164" s="46">
        <v>55622.030676000002</v>
      </c>
      <c r="F164" s="46">
        <v>21601.140122218942</v>
      </c>
      <c r="G164" s="46">
        <v>77123.898709999994</v>
      </c>
      <c r="H164" s="65">
        <f t="shared" si="121"/>
        <v>0.55067002449855806</v>
      </c>
      <c r="I164" s="65">
        <f t="shared" si="122"/>
        <v>0.65705193528233963</v>
      </c>
      <c r="J164" s="65">
        <f t="shared" si="123"/>
        <v>-27.554115182864408</v>
      </c>
      <c r="K164" s="65">
        <f t="shared" si="124"/>
        <v>-27.405775328444875</v>
      </c>
      <c r="N164" s="45" t="s">
        <v>54</v>
      </c>
      <c r="O164" s="50">
        <v>152536.66711272555</v>
      </c>
      <c r="P164" s="46">
        <v>542565.08678056684</v>
      </c>
      <c r="Q164" s="46">
        <v>145177.31951459541</v>
      </c>
      <c r="R164" s="46">
        <v>521219.09026758268</v>
      </c>
      <c r="S164" s="65">
        <f t="shared" si="126"/>
        <v>5.0692130304763339</v>
      </c>
      <c r="T164" s="65">
        <f t="shared" si="127"/>
        <v>4.0953980603484013</v>
      </c>
    </row>
    <row r="165" spans="1:20" ht="31" x14ac:dyDescent="0.35">
      <c r="A165" s="45" t="s">
        <v>55</v>
      </c>
      <c r="B165" s="46">
        <v>0</v>
      </c>
      <c r="C165" s="46">
        <v>0</v>
      </c>
      <c r="D165" s="46">
        <v>0</v>
      </c>
      <c r="E165" s="46">
        <v>0</v>
      </c>
      <c r="F165" s="46">
        <v>2613.2659235536858</v>
      </c>
      <c r="G165" s="46">
        <v>9330.3064213328034</v>
      </c>
      <c r="H165" s="65" t="str">
        <f t="shared" si="121"/>
        <v>0.00</v>
      </c>
      <c r="I165" s="65" t="str">
        <f t="shared" si="122"/>
        <v>0.00</v>
      </c>
      <c r="J165" s="65">
        <f t="shared" si="123"/>
        <v>-100</v>
      </c>
      <c r="K165" s="65">
        <f t="shared" si="124"/>
        <v>-100</v>
      </c>
      <c r="N165" s="45" t="s">
        <v>55</v>
      </c>
      <c r="O165" s="46">
        <v>0</v>
      </c>
      <c r="P165" s="46">
        <v>0</v>
      </c>
      <c r="Q165" s="46">
        <v>30108.290731734007</v>
      </c>
      <c r="R165" s="46">
        <v>108095.50663406891</v>
      </c>
      <c r="S165" s="65">
        <f t="shared" si="126"/>
        <v>-100</v>
      </c>
      <c r="T165" s="65">
        <f t="shared" si="127"/>
        <v>-100</v>
      </c>
    </row>
    <row r="166" spans="1:20" ht="35.5" x14ac:dyDescent="0.4">
      <c r="A166" s="43" t="s">
        <v>56</v>
      </c>
      <c r="B166" s="44">
        <v>9673.8657631586921</v>
      </c>
      <c r="C166" s="44">
        <v>34609.928999999996</v>
      </c>
      <c r="D166" s="44">
        <v>4918.8234897599041</v>
      </c>
      <c r="E166" s="44">
        <v>17579.343499999999</v>
      </c>
      <c r="F166" s="44">
        <v>6767.9899471589624</v>
      </c>
      <c r="G166" s="44">
        <v>24164.176899999999</v>
      </c>
      <c r="H166" s="65">
        <f t="shared" si="121"/>
        <v>96.670317267897929</v>
      </c>
      <c r="I166" s="65">
        <f t="shared" si="122"/>
        <v>96.878393098126793</v>
      </c>
      <c r="J166" s="65">
        <f t="shared" si="123"/>
        <v>42.935581150198743</v>
      </c>
      <c r="K166" s="65">
        <f t="shared" si="124"/>
        <v>43.228255376660485</v>
      </c>
      <c r="N166" s="43" t="s">
        <v>56</v>
      </c>
      <c r="O166" s="44">
        <v>52988.43053847531</v>
      </c>
      <c r="P166" s="44">
        <v>188477.12459999998</v>
      </c>
      <c r="Q166" s="44">
        <v>63117.534234641513</v>
      </c>
      <c r="R166" s="44">
        <v>226606.08339999997</v>
      </c>
      <c r="S166" s="65">
        <f t="shared" si="126"/>
        <v>-16.048002855293632</v>
      </c>
      <c r="T166" s="65">
        <f t="shared" si="127"/>
        <v>-16.82609673487697</v>
      </c>
    </row>
    <row r="167" spans="1:20" ht="35.5" x14ac:dyDescent="0.4">
      <c r="A167" s="43" t="s">
        <v>57</v>
      </c>
      <c r="B167" s="44">
        <f t="shared" ref="B167:G167" si="128">B168+B171+B178</f>
        <v>14858.269074966422</v>
      </c>
      <c r="C167" s="44">
        <f t="shared" si="128"/>
        <v>53158.029099999992</v>
      </c>
      <c r="D167" s="44">
        <f t="shared" si="128"/>
        <v>12344.533817113408</v>
      </c>
      <c r="E167" s="44">
        <f t="shared" si="128"/>
        <v>44118.029600000009</v>
      </c>
      <c r="F167" s="44">
        <f t="shared" si="128"/>
        <v>8809.3508967259859</v>
      </c>
      <c r="G167" s="44">
        <f t="shared" si="128"/>
        <v>31452.575300000004</v>
      </c>
      <c r="H167" s="65">
        <f t="shared" si="121"/>
        <v>20.363144490464151</v>
      </c>
      <c r="I167" s="65">
        <f t="shared" si="122"/>
        <v>20.490487861679085</v>
      </c>
      <c r="J167" s="65">
        <f t="shared" si="123"/>
        <v>68.664743284190536</v>
      </c>
      <c r="K167" s="65">
        <f t="shared" si="124"/>
        <v>69.010100422524033</v>
      </c>
      <c r="L167" s="44"/>
      <c r="M167" s="44"/>
      <c r="N167" s="43" t="s">
        <v>57</v>
      </c>
      <c r="O167" s="44">
        <f t="shared" ref="O167:R167" si="129">O168+O171+O178</f>
        <v>133482.26726907631</v>
      </c>
      <c r="P167" s="44">
        <f t="shared" si="129"/>
        <v>474789.56565238367</v>
      </c>
      <c r="Q167" s="44">
        <f t="shared" si="129"/>
        <v>110545.74880469675</v>
      </c>
      <c r="R167" s="44">
        <f t="shared" si="129"/>
        <v>396883.99549999996</v>
      </c>
      <c r="S167" s="65">
        <f t="shared" si="126"/>
        <v>20.748440091442987</v>
      </c>
      <c r="T167" s="65">
        <f t="shared" si="127"/>
        <v>19.629305045227923</v>
      </c>
    </row>
    <row r="168" spans="1:20" x14ac:dyDescent="0.35">
      <c r="A168" s="47" t="s">
        <v>58</v>
      </c>
      <c r="B168" s="48">
        <f t="shared" ref="B168:G168" si="130">SUM(B169:B170)</f>
        <v>920.42957470398471</v>
      </c>
      <c r="C168" s="48">
        <f t="shared" si="130"/>
        <v>3292.9961000000003</v>
      </c>
      <c r="D168" s="48">
        <f t="shared" si="130"/>
        <v>994.96534446149019</v>
      </c>
      <c r="E168" s="48">
        <f t="shared" si="130"/>
        <v>3555.8986</v>
      </c>
      <c r="F168" s="48">
        <f t="shared" si="130"/>
        <v>608.66762258836809</v>
      </c>
      <c r="G168" s="48">
        <f t="shared" si="130"/>
        <v>2173.1640000000002</v>
      </c>
      <c r="H168" s="65">
        <f t="shared" si="121"/>
        <v>-7.4912930558246558</v>
      </c>
      <c r="I168" s="65">
        <f t="shared" si="122"/>
        <v>-7.3934194861461862</v>
      </c>
      <c r="J168" s="65">
        <f t="shared" si="123"/>
        <v>51.220393618087371</v>
      </c>
      <c r="K168" s="65">
        <f t="shared" si="124"/>
        <v>51.53003178775279</v>
      </c>
      <c r="L168" s="48"/>
      <c r="M168" s="48"/>
      <c r="N168" s="47" t="s">
        <v>58</v>
      </c>
      <c r="O168" s="48">
        <f t="shared" ref="O168:R168" si="131">SUM(O169:O170)</f>
        <v>11758.078907185905</v>
      </c>
      <c r="P168" s="48">
        <f t="shared" si="131"/>
        <v>41822.882480679647</v>
      </c>
      <c r="Q168" s="48">
        <f t="shared" si="131"/>
        <v>31517.28583318364</v>
      </c>
      <c r="R168" s="48">
        <f t="shared" si="131"/>
        <v>113154.1146</v>
      </c>
      <c r="S168" s="65">
        <f t="shared" si="126"/>
        <v>-62.693237706382178</v>
      </c>
      <c r="T168" s="65">
        <f t="shared" si="127"/>
        <v>-63.039008675447981</v>
      </c>
    </row>
    <row r="169" spans="1:20" x14ac:dyDescent="0.35">
      <c r="A169" s="49" t="s">
        <v>59</v>
      </c>
      <c r="B169" s="50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65" t="str">
        <f t="shared" si="121"/>
        <v>0.00</v>
      </c>
      <c r="I169" s="65" t="str">
        <f t="shared" si="122"/>
        <v>0.00</v>
      </c>
      <c r="J169" s="65" t="str">
        <f t="shared" si="123"/>
        <v>0.00</v>
      </c>
      <c r="K169" s="65" t="str">
        <f t="shared" si="124"/>
        <v>0.00</v>
      </c>
      <c r="N169" s="49" t="s">
        <v>59</v>
      </c>
      <c r="O169" s="50">
        <v>0</v>
      </c>
      <c r="P169" s="50">
        <v>0</v>
      </c>
      <c r="Q169" s="50">
        <v>0</v>
      </c>
      <c r="R169" s="50">
        <v>0</v>
      </c>
      <c r="S169" s="65" t="str">
        <f t="shared" si="126"/>
        <v>0.00</v>
      </c>
      <c r="T169" s="65" t="str">
        <f t="shared" si="127"/>
        <v>0.00</v>
      </c>
    </row>
    <row r="170" spans="1:20" ht="31" x14ac:dyDescent="0.35">
      <c r="A170" s="49" t="s">
        <v>60</v>
      </c>
      <c r="B170" s="50">
        <v>920.42957470398471</v>
      </c>
      <c r="C170" s="50">
        <v>3292.9961000000003</v>
      </c>
      <c r="D170" s="50">
        <v>994.96534446149019</v>
      </c>
      <c r="E170" s="50">
        <v>3555.8986</v>
      </c>
      <c r="F170" s="50">
        <v>608.66762258836809</v>
      </c>
      <c r="G170" s="50">
        <v>2173.1640000000002</v>
      </c>
      <c r="H170" s="65">
        <f t="shared" si="121"/>
        <v>-7.4912930558246558</v>
      </c>
      <c r="I170" s="65">
        <f t="shared" si="122"/>
        <v>-7.3934194861461862</v>
      </c>
      <c r="J170" s="65">
        <f t="shared" si="123"/>
        <v>51.220393618087371</v>
      </c>
      <c r="K170" s="65">
        <f t="shared" si="124"/>
        <v>51.53003178775279</v>
      </c>
      <c r="N170" s="49" t="s">
        <v>60</v>
      </c>
      <c r="O170" s="50">
        <v>11758.078907185905</v>
      </c>
      <c r="P170" s="50">
        <v>41822.882480679647</v>
      </c>
      <c r="Q170" s="50">
        <v>31517.28583318364</v>
      </c>
      <c r="R170" s="50">
        <v>113154.1146</v>
      </c>
      <c r="S170" s="65">
        <f t="shared" si="126"/>
        <v>-62.693237706382178</v>
      </c>
      <c r="T170" s="65">
        <f t="shared" si="127"/>
        <v>-63.039008675447981</v>
      </c>
    </row>
    <row r="171" spans="1:20" x14ac:dyDescent="0.35">
      <c r="A171" s="47" t="s">
        <v>61</v>
      </c>
      <c r="B171" s="48">
        <f t="shared" ref="B171:G171" si="132">SUM(B172:B177)</f>
        <v>13764.271349043887</v>
      </c>
      <c r="C171" s="48">
        <f t="shared" si="132"/>
        <v>49244.062899999997</v>
      </c>
      <c r="D171" s="48">
        <f t="shared" si="132"/>
        <v>11260.85020484593</v>
      </c>
      <c r="E171" s="48">
        <f t="shared" si="132"/>
        <v>40245.061500000011</v>
      </c>
      <c r="F171" s="48">
        <f t="shared" si="132"/>
        <v>8044.1819345530193</v>
      </c>
      <c r="G171" s="48">
        <f t="shared" si="132"/>
        <v>28720.644800000002</v>
      </c>
      <c r="H171" s="65">
        <f t="shared" si="121"/>
        <v>22.231191239189457</v>
      </c>
      <c r="I171" s="65">
        <f t="shared" si="122"/>
        <v>22.360510990895094</v>
      </c>
      <c r="J171" s="65">
        <f t="shared" si="123"/>
        <v>71.108404322890408</v>
      </c>
      <c r="K171" s="65">
        <f t="shared" si="124"/>
        <v>71.458765090120778</v>
      </c>
      <c r="L171" s="48"/>
      <c r="M171" s="48"/>
      <c r="N171" s="47" t="s">
        <v>61</v>
      </c>
      <c r="O171" s="48">
        <f t="shared" ref="O171:R171" si="133">SUM(O172:O177)</f>
        <v>120530.05486245699</v>
      </c>
      <c r="P171" s="48">
        <f t="shared" si="133"/>
        <v>428719.21167510399</v>
      </c>
      <c r="Q171" s="48">
        <f t="shared" si="133"/>
        <v>77888.060074330991</v>
      </c>
      <c r="R171" s="48">
        <f t="shared" si="133"/>
        <v>279635.57909999997</v>
      </c>
      <c r="S171" s="65">
        <f t="shared" si="126"/>
        <v>54.747794138705501</v>
      </c>
      <c r="T171" s="65">
        <f t="shared" si="127"/>
        <v>53.313542237695913</v>
      </c>
    </row>
    <row r="172" spans="1:20" ht="31" x14ac:dyDescent="0.35">
      <c r="A172" s="49" t="s">
        <v>62</v>
      </c>
      <c r="B172" s="50">
        <v>41.149511769276998</v>
      </c>
      <c r="C172" s="50">
        <v>147.21950000000001</v>
      </c>
      <c r="D172" s="50">
        <v>275.15110234562206</v>
      </c>
      <c r="E172" s="50">
        <v>983.36030000000005</v>
      </c>
      <c r="F172" s="50">
        <v>43.827847714455594</v>
      </c>
      <c r="G172" s="50">
        <v>156.48129999999998</v>
      </c>
      <c r="H172" s="65">
        <f t="shared" si="121"/>
        <v>-85.044758527774903</v>
      </c>
      <c r="I172" s="65">
        <f t="shared" si="122"/>
        <v>-85.028935986128374</v>
      </c>
      <c r="J172" s="65">
        <f t="shared" si="123"/>
        <v>-6.1110368974272262</v>
      </c>
      <c r="K172" s="65">
        <f t="shared" si="124"/>
        <v>-5.9187902963484902</v>
      </c>
      <c r="N172" s="49" t="s">
        <v>62</v>
      </c>
      <c r="O172" s="50">
        <v>992.27053362370532</v>
      </c>
      <c r="P172" s="50">
        <v>3529.4553000000005</v>
      </c>
      <c r="Q172" s="50">
        <v>385.79281328908178</v>
      </c>
      <c r="R172" s="50">
        <v>1385.0826000000002</v>
      </c>
      <c r="S172" s="65">
        <f t="shared" si="126"/>
        <v>157.20295957928545</v>
      </c>
      <c r="T172" s="65">
        <f t="shared" si="127"/>
        <v>154.81912053476088</v>
      </c>
    </row>
    <row r="173" spans="1:20" ht="31" x14ac:dyDescent="0.35">
      <c r="A173" s="49" t="s">
        <v>63</v>
      </c>
      <c r="B173" s="50">
        <v>6904.4373629360061</v>
      </c>
      <c r="C173" s="50">
        <v>24701.819600000003</v>
      </c>
      <c r="D173" s="50">
        <v>3679.6193935879337</v>
      </c>
      <c r="E173" s="50">
        <v>13150.562</v>
      </c>
      <c r="F173" s="50">
        <v>4435.9551161302488</v>
      </c>
      <c r="G173" s="50">
        <v>15837.9674</v>
      </c>
      <c r="H173" s="65">
        <f t="shared" si="121"/>
        <v>87.639987303241384</v>
      </c>
      <c r="I173" s="65">
        <f t="shared" si="122"/>
        <v>87.838509107063288</v>
      </c>
      <c r="J173" s="65">
        <f t="shared" si="123"/>
        <v>55.647142096405219</v>
      </c>
      <c r="K173" s="65">
        <f t="shared" si="124"/>
        <v>55.965844455520255</v>
      </c>
      <c r="N173" s="49" t="s">
        <v>63</v>
      </c>
      <c r="O173" s="50">
        <v>47266.131007843527</v>
      </c>
      <c r="P173" s="50">
        <v>168123.19921150815</v>
      </c>
      <c r="Q173" s="50">
        <v>42442.350227453309</v>
      </c>
      <c r="R173" s="50">
        <v>152377.54249999998</v>
      </c>
      <c r="S173" s="65">
        <f t="shared" si="126"/>
        <v>11.365489315598779</v>
      </c>
      <c r="T173" s="65">
        <f t="shared" si="127"/>
        <v>10.333318449146248</v>
      </c>
    </row>
    <row r="174" spans="1:20" ht="31" x14ac:dyDescent="0.35">
      <c r="A174" s="49" t="s">
        <v>64</v>
      </c>
      <c r="B174" s="50">
        <v>6.4550336388839993</v>
      </c>
      <c r="C174" s="50">
        <v>23.094000000000001</v>
      </c>
      <c r="D174" s="50">
        <v>5.7427310309672999</v>
      </c>
      <c r="E174" s="50">
        <v>20.523900000000001</v>
      </c>
      <c r="F174" s="50">
        <v>0</v>
      </c>
      <c r="G174" s="50">
        <v>0</v>
      </c>
      <c r="H174" s="65">
        <f t="shared" si="121"/>
        <v>12.403551621617908</v>
      </c>
      <c r="I174" s="65">
        <f t="shared" si="122"/>
        <v>12.5224737988394</v>
      </c>
      <c r="J174" s="65">
        <v>100</v>
      </c>
      <c r="K174" s="65">
        <v>100</v>
      </c>
      <c r="N174" s="49" t="s">
        <v>64</v>
      </c>
      <c r="O174" s="50">
        <v>47.264388584159775</v>
      </c>
      <c r="P174" s="50">
        <v>168.11700149999999</v>
      </c>
      <c r="Q174" s="50">
        <v>71.304743992888888</v>
      </c>
      <c r="R174" s="50">
        <v>256</v>
      </c>
      <c r="S174" s="65">
        <f t="shared" si="126"/>
        <v>-33.71494526524998</v>
      </c>
      <c r="T174" s="65">
        <f t="shared" si="127"/>
        <v>-34.329296289062512</v>
      </c>
    </row>
    <row r="175" spans="1:20" ht="31" x14ac:dyDescent="0.35">
      <c r="A175" s="49" t="s">
        <v>65</v>
      </c>
      <c r="B175" s="50">
        <v>4359.5350121404263</v>
      </c>
      <c r="C175" s="50">
        <v>15596.991</v>
      </c>
      <c r="D175" s="50">
        <v>5207.5980595079491</v>
      </c>
      <c r="E175" s="50">
        <v>18611.392600000003</v>
      </c>
      <c r="F175" s="50">
        <v>3077.0576590741321</v>
      </c>
      <c r="G175" s="50">
        <v>10986.210999999999</v>
      </c>
      <c r="H175" s="65">
        <f t="shared" si="121"/>
        <v>-16.285109520293005</v>
      </c>
      <c r="I175" s="65">
        <f t="shared" si="122"/>
        <v>-16.196539747380328</v>
      </c>
      <c r="J175" s="65">
        <f t="shared" si="123"/>
        <v>41.678690982091751</v>
      </c>
      <c r="K175" s="65">
        <f t="shared" si="124"/>
        <v>41.968791606132442</v>
      </c>
      <c r="N175" s="49" t="s">
        <v>65</v>
      </c>
      <c r="O175" s="50">
        <v>48210.906801621117</v>
      </c>
      <c r="P175" s="50">
        <v>171483.71816240606</v>
      </c>
      <c r="Q175" s="50">
        <v>29835.815240988577</v>
      </c>
      <c r="R175" s="50">
        <v>107117.2586</v>
      </c>
      <c r="S175" s="65">
        <f t="shared" si="126"/>
        <v>61.587362075458742</v>
      </c>
      <c r="T175" s="65">
        <f t="shared" si="127"/>
        <v>60.089718877856029</v>
      </c>
    </row>
    <row r="176" spans="1:20" ht="31" x14ac:dyDescent="0.35">
      <c r="A176" s="49" t="s">
        <v>104</v>
      </c>
      <c r="B176" s="76">
        <v>0</v>
      </c>
      <c r="C176" s="76">
        <v>0</v>
      </c>
      <c r="D176" s="76">
        <v>0</v>
      </c>
      <c r="E176" s="76">
        <v>0</v>
      </c>
      <c r="F176" s="76">
        <v>0</v>
      </c>
      <c r="G176" s="76">
        <v>0</v>
      </c>
      <c r="H176" s="65" t="str">
        <f t="shared" si="121"/>
        <v>0.00</v>
      </c>
      <c r="I176" s="65" t="str">
        <f t="shared" si="122"/>
        <v>0.00</v>
      </c>
      <c r="J176" s="65" t="str">
        <f t="shared" si="123"/>
        <v>0.00</v>
      </c>
      <c r="K176" s="65" t="str">
        <f t="shared" si="124"/>
        <v>0.00</v>
      </c>
      <c r="L176" s="76"/>
      <c r="M176" s="76"/>
      <c r="N176" s="49" t="s">
        <v>104</v>
      </c>
      <c r="O176" s="76">
        <v>0</v>
      </c>
      <c r="P176" s="76">
        <v>0</v>
      </c>
      <c r="Q176" s="76">
        <v>0</v>
      </c>
      <c r="R176" s="76">
        <v>0</v>
      </c>
      <c r="S176" s="65" t="str">
        <f t="shared" si="126"/>
        <v>0.00</v>
      </c>
      <c r="T176" s="65" t="str">
        <f t="shared" si="127"/>
        <v>0.00</v>
      </c>
    </row>
    <row r="177" spans="1:20" x14ac:dyDescent="0.35">
      <c r="A177" s="49" t="s">
        <v>105</v>
      </c>
      <c r="B177" s="50">
        <v>2452.6944285592949</v>
      </c>
      <c r="C177" s="50">
        <v>8774.9387999999944</v>
      </c>
      <c r="D177" s="50">
        <v>2092.7389183734595</v>
      </c>
      <c r="E177" s="50">
        <v>7479.2227000000021</v>
      </c>
      <c r="F177" s="50">
        <v>487.3413116341822</v>
      </c>
      <c r="G177" s="50">
        <v>1739.9851000000035</v>
      </c>
      <c r="H177" s="65">
        <f t="shared" si="121"/>
        <v>17.200211026113266</v>
      </c>
      <c r="I177" s="65">
        <f t="shared" si="122"/>
        <v>17.324208035682531</v>
      </c>
      <c r="J177" s="65">
        <f t="shared" si="123"/>
        <v>403.28063104988416</v>
      </c>
      <c r="K177" s="65">
        <f t="shared" si="124"/>
        <v>404.31114611268663</v>
      </c>
      <c r="N177" s="49" t="s">
        <v>105</v>
      </c>
      <c r="O177" s="50">
        <v>24013.482130784483</v>
      </c>
      <c r="P177" s="50">
        <v>85414.721999689762</v>
      </c>
      <c r="Q177" s="50">
        <v>5152.7970486071272</v>
      </c>
      <c r="R177" s="50">
        <v>18499.695400000004</v>
      </c>
      <c r="S177" s="65">
        <f t="shared" ref="S177" si="134">IFERROR(O177/Q177*100-100,"0.00")</f>
        <v>366.02809899675088</v>
      </c>
      <c r="T177" s="65">
        <f t="shared" ref="T177" si="135">IFERROR(P177/R177*100-100,"0.00")</f>
        <v>361.70880197135438</v>
      </c>
    </row>
    <row r="178" spans="1:20" x14ac:dyDescent="0.35">
      <c r="A178" s="47" t="s">
        <v>66</v>
      </c>
      <c r="B178" s="48">
        <f t="shared" ref="B178:G178" si="136">SUM(B179:B180)</f>
        <v>173.56815121854859</v>
      </c>
      <c r="C178" s="48">
        <f t="shared" si="136"/>
        <v>620.9701</v>
      </c>
      <c r="D178" s="48">
        <f t="shared" si="136"/>
        <v>88.7182678059865</v>
      </c>
      <c r="E178" s="48">
        <f t="shared" si="136"/>
        <v>317.06950000000001</v>
      </c>
      <c r="F178" s="48">
        <f t="shared" si="136"/>
        <v>156.50133958459799</v>
      </c>
      <c r="G178" s="48">
        <f t="shared" si="136"/>
        <v>558.76649999999995</v>
      </c>
      <c r="H178" s="65">
        <f t="shared" si="121"/>
        <v>95.639698013622194</v>
      </c>
      <c r="I178" s="65">
        <f t="shared" si="122"/>
        <v>95.846683455835375</v>
      </c>
      <c r="J178" s="65">
        <f t="shared" si="123"/>
        <v>10.905217603409085</v>
      </c>
      <c r="K178" s="65">
        <f t="shared" si="124"/>
        <v>11.132306607500638</v>
      </c>
      <c r="L178" s="48"/>
      <c r="M178" s="48"/>
      <c r="N178" s="47" t="s">
        <v>66</v>
      </c>
      <c r="O178" s="48">
        <f t="shared" ref="O178:R178" si="137">SUM(O179:O180)</f>
        <v>1194.1334994333995</v>
      </c>
      <c r="P178" s="48">
        <f t="shared" si="137"/>
        <v>4247.4714965999992</v>
      </c>
      <c r="Q178" s="48">
        <f t="shared" si="137"/>
        <v>1140.4028971821258</v>
      </c>
      <c r="R178" s="48">
        <f t="shared" si="137"/>
        <v>4094.3017999999997</v>
      </c>
      <c r="S178" s="65">
        <f t="shared" ref="S178:S193" si="138">IFERROR(O178/Q178*100-100,"0.00")</f>
        <v>4.711545576045026</v>
      </c>
      <c r="T178" s="65">
        <f t="shared" ref="T178:T193" si="139">IFERROR(P178/R178*100-100,"0.00")</f>
        <v>3.741045581935353</v>
      </c>
    </row>
    <row r="179" spans="1:20" x14ac:dyDescent="0.35">
      <c r="A179" s="49" t="s">
        <v>67</v>
      </c>
      <c r="B179" s="46">
        <v>170.78919411087941</v>
      </c>
      <c r="C179" s="46">
        <v>611.02790000000005</v>
      </c>
      <c r="D179" s="46">
        <v>79.038456321624309</v>
      </c>
      <c r="E179" s="46">
        <v>282.47490000000005</v>
      </c>
      <c r="F179" s="46">
        <v>155.94825847598162</v>
      </c>
      <c r="G179" s="46">
        <v>556.79180000000008</v>
      </c>
      <c r="H179" s="65">
        <f t="shared" si="121"/>
        <v>116.08366617877985</v>
      </c>
      <c r="I179" s="65">
        <f t="shared" si="122"/>
        <v>116.31228119737364</v>
      </c>
      <c r="J179" s="65">
        <f t="shared" si="123"/>
        <v>9.5165767030245547</v>
      </c>
      <c r="K179" s="65">
        <f t="shared" si="124"/>
        <v>9.7408223325127921</v>
      </c>
      <c r="N179" s="49" t="s">
        <v>67</v>
      </c>
      <c r="O179" s="46">
        <v>1101.5179641297045</v>
      </c>
      <c r="P179" s="46">
        <v>3918.0427965999997</v>
      </c>
      <c r="Q179" s="46">
        <v>1081.9823633604394</v>
      </c>
      <c r="R179" s="46">
        <v>3884.5589999999997</v>
      </c>
      <c r="S179" s="65">
        <f t="shared" si="138"/>
        <v>1.8055378193588183</v>
      </c>
      <c r="T179" s="65">
        <f t="shared" si="139"/>
        <v>0.86197163178624692</v>
      </c>
    </row>
    <row r="180" spans="1:20" x14ac:dyDescent="0.35">
      <c r="A180" s="49" t="s">
        <v>68</v>
      </c>
      <c r="B180" s="46">
        <v>2.7789571076691879</v>
      </c>
      <c r="C180" s="46">
        <v>9.9421999999999571</v>
      </c>
      <c r="D180" s="46">
        <v>9.6798114843621885</v>
      </c>
      <c r="E180" s="46">
        <v>34.594599999999957</v>
      </c>
      <c r="F180" s="46">
        <v>0.55308110861636384</v>
      </c>
      <c r="G180" s="46">
        <v>1.9746999999998707</v>
      </c>
      <c r="H180" s="65">
        <f t="shared" si="121"/>
        <v>-71.29120631988944</v>
      </c>
      <c r="I180" s="65">
        <f t="shared" si="122"/>
        <v>-71.260832615494991</v>
      </c>
      <c r="J180" s="65">
        <f t="shared" si="123"/>
        <v>402.45019480438782</v>
      </c>
      <c r="K180" s="65">
        <f t="shared" si="124"/>
        <v>403.47900946982367</v>
      </c>
      <c r="N180" s="49" t="s">
        <v>68</v>
      </c>
      <c r="O180" s="46">
        <v>92.615535303694941</v>
      </c>
      <c r="P180" s="46">
        <v>329.42869999999976</v>
      </c>
      <c r="Q180" s="46">
        <v>58.420533821686263</v>
      </c>
      <c r="R180" s="46">
        <v>209.74279999999982</v>
      </c>
      <c r="S180" s="65">
        <f t="shared" si="138"/>
        <v>58.532504318396292</v>
      </c>
      <c r="T180" s="65">
        <f t="shared" si="139"/>
        <v>57.063174516598451</v>
      </c>
    </row>
    <row r="181" spans="1:20" ht="18" x14ac:dyDescent="0.4">
      <c r="A181" s="43" t="s">
        <v>69</v>
      </c>
      <c r="B181" s="44">
        <f t="shared" ref="B181:G181" si="140">B182+B183+B189</f>
        <v>25186.180562053942</v>
      </c>
      <c r="C181" s="44">
        <f t="shared" si="140"/>
        <v>90107.919871450009</v>
      </c>
      <c r="D181" s="44">
        <f t="shared" si="140"/>
        <v>23578.739495257865</v>
      </c>
      <c r="E181" s="44">
        <f t="shared" si="140"/>
        <v>84267.866441449994</v>
      </c>
      <c r="F181" s="44">
        <f t="shared" si="140"/>
        <v>36003.852301365594</v>
      </c>
      <c r="G181" s="44">
        <f t="shared" si="140"/>
        <v>128546.80087946591</v>
      </c>
      <c r="H181" s="65">
        <f t="shared" si="121"/>
        <v>6.8173324834406941</v>
      </c>
      <c r="I181" s="65">
        <f t="shared" si="122"/>
        <v>6.9303444795979772</v>
      </c>
      <c r="J181" s="65">
        <f t="shared" si="123"/>
        <v>-30.045873004821061</v>
      </c>
      <c r="K181" s="65">
        <f t="shared" si="124"/>
        <v>-29.902635262046516</v>
      </c>
      <c r="L181" s="44"/>
      <c r="M181" s="44"/>
      <c r="N181" s="43" t="s">
        <v>69</v>
      </c>
      <c r="O181" s="44">
        <f t="shared" ref="O181:R181" si="141">O182+O183+O189</f>
        <v>252506.70567378326</v>
      </c>
      <c r="P181" s="44">
        <f t="shared" si="141"/>
        <v>898153.37695379439</v>
      </c>
      <c r="Q181" s="44">
        <f t="shared" si="141"/>
        <v>283136.43574724952</v>
      </c>
      <c r="R181" s="44">
        <f t="shared" si="141"/>
        <v>1016523.214199107</v>
      </c>
      <c r="S181" s="65">
        <f t="shared" si="138"/>
        <v>-10.818010756061383</v>
      </c>
      <c r="T181" s="65">
        <f t="shared" si="139"/>
        <v>-11.644577870125005</v>
      </c>
    </row>
    <row r="182" spans="1:20" ht="31" x14ac:dyDescent="0.35">
      <c r="A182" s="47" t="s">
        <v>70</v>
      </c>
      <c r="B182" s="48">
        <v>186.5456366184998</v>
      </c>
      <c r="C182" s="48">
        <v>667.39930000000004</v>
      </c>
      <c r="D182" s="48">
        <v>253.16369985135788</v>
      </c>
      <c r="E182" s="48">
        <v>904.77969999999993</v>
      </c>
      <c r="F182" s="48">
        <v>150.37958008547523</v>
      </c>
      <c r="G182" s="48">
        <v>536.90960000000007</v>
      </c>
      <c r="H182" s="65">
        <f t="shared" si="121"/>
        <v>-26.314224066077443</v>
      </c>
      <c r="I182" s="65">
        <f t="shared" si="122"/>
        <v>-26.236265026724169</v>
      </c>
      <c r="J182" s="65">
        <f t="shared" si="123"/>
        <v>24.049845406183422</v>
      </c>
      <c r="K182" s="65">
        <f t="shared" si="124"/>
        <v>24.30384928859533</v>
      </c>
      <c r="N182" s="47" t="s">
        <v>70</v>
      </c>
      <c r="O182" s="48">
        <v>1631.485559275455</v>
      </c>
      <c r="P182" s="48">
        <v>5803.1102999999994</v>
      </c>
      <c r="Q182" s="48">
        <v>954.80024165925113</v>
      </c>
      <c r="R182" s="48">
        <v>3427.9467</v>
      </c>
      <c r="S182" s="65">
        <f t="shared" si="138"/>
        <v>70.87192567528686</v>
      </c>
      <c r="T182" s="65">
        <f t="shared" si="139"/>
        <v>69.28823018164195</v>
      </c>
    </row>
    <row r="183" spans="1:20" ht="31" x14ac:dyDescent="0.35">
      <c r="A183" s="47" t="s">
        <v>71</v>
      </c>
      <c r="B183" s="48">
        <f t="shared" ref="B183:G183" si="142">B184+B188</f>
        <v>8516.6969940098934</v>
      </c>
      <c r="C183" s="48">
        <f t="shared" si="142"/>
        <v>30469.957459999998</v>
      </c>
      <c r="D183" s="48">
        <f t="shared" si="142"/>
        <v>9518.5278043422477</v>
      </c>
      <c r="E183" s="48">
        <f t="shared" si="142"/>
        <v>34018.189559999999</v>
      </c>
      <c r="F183" s="48">
        <f t="shared" si="142"/>
        <v>4993.9795884650048</v>
      </c>
      <c r="G183" s="48">
        <f t="shared" si="142"/>
        <v>17830.317000000003</v>
      </c>
      <c r="H183" s="65">
        <f t="shared" si="121"/>
        <v>-10.525060502269383</v>
      </c>
      <c r="I183" s="65">
        <f t="shared" si="122"/>
        <v>-10.430396637486439</v>
      </c>
      <c r="J183" s="65">
        <f t="shared" si="123"/>
        <v>70.539283213763866</v>
      </c>
      <c r="K183" s="65">
        <f t="shared" si="124"/>
        <v>70.88847865127687</v>
      </c>
      <c r="L183" s="48"/>
      <c r="M183" s="48"/>
      <c r="N183" s="47" t="s">
        <v>71</v>
      </c>
      <c r="O183" s="48">
        <f t="shared" ref="O183:R183" si="143">O184+O188</f>
        <v>84331.943004698347</v>
      </c>
      <c r="P183" s="48">
        <f t="shared" si="143"/>
        <v>299964.38784718118</v>
      </c>
      <c r="Q183" s="48">
        <f t="shared" si="143"/>
        <v>43147.994083410566</v>
      </c>
      <c r="R183" s="48">
        <f t="shared" si="143"/>
        <v>154910.961975471</v>
      </c>
      <c r="S183" s="65">
        <f t="shared" si="138"/>
        <v>95.44811942282638</v>
      </c>
      <c r="T183" s="65">
        <f t="shared" si="139"/>
        <v>93.63664392883851</v>
      </c>
    </row>
    <row r="184" spans="1:20" ht="46.5" x14ac:dyDescent="0.35">
      <c r="A184" s="51" t="s">
        <v>72</v>
      </c>
      <c r="B184" s="52">
        <f t="shared" ref="B184:G184" si="144">SUM(B185:B187)</f>
        <v>2545.7804075494196</v>
      </c>
      <c r="C184" s="52">
        <f t="shared" si="144"/>
        <v>9107.9699999999993</v>
      </c>
      <c r="D184" s="52">
        <f t="shared" si="144"/>
        <v>3848.2767045482751</v>
      </c>
      <c r="E184" s="52">
        <f t="shared" si="144"/>
        <v>13753.325000000001</v>
      </c>
      <c r="F184" s="52">
        <f t="shared" si="144"/>
        <v>1977.3587913136503</v>
      </c>
      <c r="G184" s="52">
        <f t="shared" si="144"/>
        <v>7059.8875000000007</v>
      </c>
      <c r="H184" s="65">
        <f t="shared" si="121"/>
        <v>-33.846222530189578</v>
      </c>
      <c r="I184" s="65">
        <f t="shared" si="122"/>
        <v>-33.776232292918266</v>
      </c>
      <c r="J184" s="65">
        <f t="shared" si="123"/>
        <v>28.746508662605464</v>
      </c>
      <c r="K184" s="65">
        <f t="shared" si="124"/>
        <v>29.010129410702348</v>
      </c>
      <c r="L184" s="52"/>
      <c r="M184" s="52"/>
      <c r="N184" s="51" t="s">
        <v>72</v>
      </c>
      <c r="O184" s="52">
        <f t="shared" ref="O184:R184" si="145">SUM(O185:O187)</f>
        <v>44496.476165043263</v>
      </c>
      <c r="P184" s="52">
        <f t="shared" si="145"/>
        <v>158271.67925515809</v>
      </c>
      <c r="Q184" s="52">
        <f t="shared" si="145"/>
        <v>17956.619560542655</v>
      </c>
      <c r="R184" s="52">
        <f t="shared" si="145"/>
        <v>64468.2857</v>
      </c>
      <c r="S184" s="65">
        <f t="shared" si="138"/>
        <v>147.79984904741482</v>
      </c>
      <c r="T184" s="65">
        <f t="shared" si="139"/>
        <v>145.50316102970004</v>
      </c>
    </row>
    <row r="185" spans="1:20" x14ac:dyDescent="0.35">
      <c r="A185" s="58" t="s">
        <v>73</v>
      </c>
      <c r="B185" s="69">
        <v>764.10749344066471</v>
      </c>
      <c r="C185" s="70">
        <v>2733.7267999999999</v>
      </c>
      <c r="D185" s="69">
        <v>155.60839926609322</v>
      </c>
      <c r="E185" s="70">
        <v>556.12760000000003</v>
      </c>
      <c r="F185" s="69">
        <v>262.98638404760044</v>
      </c>
      <c r="G185" s="70">
        <v>938.95670000000007</v>
      </c>
      <c r="H185" s="65">
        <f t="shared" si="121"/>
        <v>391.045147334256</v>
      </c>
      <c r="I185" s="65">
        <f t="shared" si="122"/>
        <v>391.56466969091264</v>
      </c>
      <c r="J185" s="65">
        <f t="shared" si="123"/>
        <v>190.55021088177762</v>
      </c>
      <c r="K185" s="65">
        <f t="shared" si="124"/>
        <v>191.14514013265995</v>
      </c>
      <c r="N185" s="58" t="s">
        <v>73</v>
      </c>
      <c r="O185" s="69">
        <v>3277.9479873703094</v>
      </c>
      <c r="P185" s="70">
        <v>11659.4925528</v>
      </c>
      <c r="Q185" s="69">
        <v>5858.3594123024395</v>
      </c>
      <c r="R185" s="70">
        <v>21032.8223</v>
      </c>
      <c r="S185" s="65">
        <f t="shared" si="138"/>
        <v>-44.04665612548996</v>
      </c>
      <c r="T185" s="65">
        <f t="shared" si="139"/>
        <v>-44.565249558543549</v>
      </c>
    </row>
    <row r="186" spans="1:20" ht="46.5" x14ac:dyDescent="0.35">
      <c r="A186" s="58" t="s">
        <v>74</v>
      </c>
      <c r="B186" s="69">
        <v>76.183707916674393</v>
      </c>
      <c r="C186" s="70">
        <v>272.56040000000002</v>
      </c>
      <c r="D186" s="69">
        <v>24.070537680678498</v>
      </c>
      <c r="E186" s="70">
        <v>86.025499999999994</v>
      </c>
      <c r="F186" s="69">
        <v>0.29957743139519999</v>
      </c>
      <c r="G186" s="70">
        <v>1.0695999999999999</v>
      </c>
      <c r="H186" s="65">
        <f t="shared" si="121"/>
        <v>216.50189508573925</v>
      </c>
      <c r="I186" s="65">
        <f t="shared" si="122"/>
        <v>216.836751893334</v>
      </c>
      <c r="J186" s="65">
        <f t="shared" si="123"/>
        <v>25330.389586381592</v>
      </c>
      <c r="K186" s="65">
        <f t="shared" si="124"/>
        <v>25382.460732984295</v>
      </c>
      <c r="N186" s="58" t="s">
        <v>74</v>
      </c>
      <c r="O186" s="69">
        <v>260.98484595992909</v>
      </c>
      <c r="P186" s="70">
        <v>928.30968630000007</v>
      </c>
      <c r="Q186" s="69">
        <v>109.43136275247096</v>
      </c>
      <c r="R186" s="70">
        <v>392.88310000000001</v>
      </c>
      <c r="S186" s="65">
        <f t="shared" si="138"/>
        <v>138.4918175151173</v>
      </c>
      <c r="T186" s="65">
        <f t="shared" si="139"/>
        <v>136.28139930172614</v>
      </c>
    </row>
    <row r="187" spans="1:20" ht="46.5" x14ac:dyDescent="0.35">
      <c r="A187" s="58" t="s">
        <v>75</v>
      </c>
      <c r="B187" s="46">
        <v>1705.4892061920807</v>
      </c>
      <c r="C187" s="46">
        <v>6101.6827999999996</v>
      </c>
      <c r="D187" s="46">
        <v>3668.5977676015036</v>
      </c>
      <c r="E187" s="46">
        <v>13111.171900000001</v>
      </c>
      <c r="F187" s="46">
        <v>1714.0728298346546</v>
      </c>
      <c r="G187" s="46">
        <v>6119.8612000000003</v>
      </c>
      <c r="H187" s="65">
        <f t="shared" si="121"/>
        <v>-53.511142015792203</v>
      </c>
      <c r="I187" s="65">
        <f t="shared" si="122"/>
        <v>-53.461957126807263</v>
      </c>
      <c r="J187" s="65">
        <f t="shared" si="123"/>
        <v>-0.50077356651186733</v>
      </c>
      <c r="K187" s="65">
        <f t="shared" si="124"/>
        <v>-0.29703941651487753</v>
      </c>
      <c r="N187" s="58" t="s">
        <v>75</v>
      </c>
      <c r="O187" s="46">
        <v>40957.543331713023</v>
      </c>
      <c r="P187" s="46">
        <v>145683.87701605808</v>
      </c>
      <c r="Q187" s="46">
        <v>11988.828785487745</v>
      </c>
      <c r="R187" s="46">
        <v>43042.580300000001</v>
      </c>
      <c r="S187" s="65">
        <f t="shared" si="138"/>
        <v>241.63089710056892</v>
      </c>
      <c r="T187" s="65">
        <f t="shared" si="139"/>
        <v>238.46455300928619</v>
      </c>
    </row>
    <row r="188" spans="1:20" ht="46.5" x14ac:dyDescent="0.35">
      <c r="A188" s="51" t="s">
        <v>76</v>
      </c>
      <c r="B188" s="52">
        <v>5970.9165864604729</v>
      </c>
      <c r="C188" s="52">
        <v>21361.98746</v>
      </c>
      <c r="D188" s="52">
        <v>5670.2510997939717</v>
      </c>
      <c r="E188" s="52">
        <v>20264.864559999998</v>
      </c>
      <c r="F188" s="52">
        <v>3016.6207971513541</v>
      </c>
      <c r="G188" s="52">
        <v>10770.4295</v>
      </c>
      <c r="H188" s="65">
        <f t="shared" si="121"/>
        <v>5.3025074441134734</v>
      </c>
      <c r="I188" s="65">
        <f t="shared" si="122"/>
        <v>5.413916765896218</v>
      </c>
      <c r="J188" s="65">
        <f t="shared" si="123"/>
        <v>97.933946225488796</v>
      </c>
      <c r="K188" s="65">
        <f t="shared" si="124"/>
        <v>98.33923484666974</v>
      </c>
      <c r="N188" s="51" t="s">
        <v>76</v>
      </c>
      <c r="O188" s="52">
        <v>39835.466839655091</v>
      </c>
      <c r="P188" s="52">
        <v>141692.70859202312</v>
      </c>
      <c r="Q188" s="52">
        <v>25191.374522867911</v>
      </c>
      <c r="R188" s="52">
        <v>90442.676275470993</v>
      </c>
      <c r="S188" s="65">
        <f t="shared" si="138"/>
        <v>58.131374703249122</v>
      </c>
      <c r="T188" s="65">
        <f t="shared" si="139"/>
        <v>56.665762698633984</v>
      </c>
    </row>
    <row r="189" spans="1:20" ht="31" x14ac:dyDescent="0.35">
      <c r="A189" s="47" t="s">
        <v>95</v>
      </c>
      <c r="B189" s="48">
        <v>16482.937931425549</v>
      </c>
      <c r="C189" s="48">
        <v>58970.563111450007</v>
      </c>
      <c r="D189" s="48">
        <v>13807.047991064259</v>
      </c>
      <c r="E189" s="48">
        <v>49344.897181449996</v>
      </c>
      <c r="F189" s="48">
        <v>30859.493132815111</v>
      </c>
      <c r="G189" s="48">
        <v>110179.57427946592</v>
      </c>
      <c r="H189" s="65">
        <f t="shared" si="121"/>
        <v>19.380608672419271</v>
      </c>
      <c r="I189" s="65">
        <f t="shared" si="122"/>
        <v>19.506912527560274</v>
      </c>
      <c r="J189" s="65">
        <f t="shared" si="123"/>
        <v>-46.587139780665879</v>
      </c>
      <c r="K189" s="65">
        <f t="shared" si="124"/>
        <v>-46.477771858263296</v>
      </c>
      <c r="N189" s="47" t="s">
        <v>95</v>
      </c>
      <c r="O189" s="48">
        <v>166543.27710980945</v>
      </c>
      <c r="P189" s="48">
        <v>592385.87880661327</v>
      </c>
      <c r="Q189" s="48">
        <v>239033.64142217973</v>
      </c>
      <c r="R189" s="48">
        <v>858184.30552363605</v>
      </c>
      <c r="S189" s="65">
        <f t="shared" si="138"/>
        <v>-30.326427644692174</v>
      </c>
      <c r="T189" s="65">
        <f t="shared" si="139"/>
        <v>-30.972184530319652</v>
      </c>
    </row>
    <row r="190" spans="1:20" ht="46.5" x14ac:dyDescent="0.35">
      <c r="A190" s="49" t="s">
        <v>77</v>
      </c>
      <c r="B190" s="46">
        <v>3869.8133391656702</v>
      </c>
      <c r="C190" s="46">
        <v>13844.926960000001</v>
      </c>
      <c r="D190" s="46">
        <v>2948.5727720498926</v>
      </c>
      <c r="E190" s="46">
        <v>10537.88039</v>
      </c>
      <c r="F190" s="46">
        <v>5809.3566414153911</v>
      </c>
      <c r="G190" s="46">
        <v>20741.508579999998</v>
      </c>
      <c r="H190" s="65">
        <f t="shared" si="121"/>
        <v>31.243609648993584</v>
      </c>
      <c r="I190" s="65">
        <f t="shared" si="122"/>
        <v>31.382464476805495</v>
      </c>
      <c r="J190" s="65">
        <f t="shared" si="123"/>
        <v>-33.386542124519508</v>
      </c>
      <c r="K190" s="65">
        <f t="shared" si="124"/>
        <v>-33.250144720186967</v>
      </c>
      <c r="N190" s="49" t="s">
        <v>77</v>
      </c>
      <c r="O190" s="46">
        <v>37492.861923311713</v>
      </c>
      <c r="P190" s="46">
        <v>133360.18328</v>
      </c>
      <c r="Q190" s="46">
        <v>41403.874046980265</v>
      </c>
      <c r="R190" s="46">
        <v>148649.18044</v>
      </c>
      <c r="S190" s="65">
        <f t="shared" si="138"/>
        <v>-9.4460052680838373</v>
      </c>
      <c r="T190" s="65">
        <f t="shared" si="139"/>
        <v>-10.285288566505869</v>
      </c>
    </row>
    <row r="191" spans="1:20" ht="46.5" x14ac:dyDescent="0.35">
      <c r="A191" s="49" t="s">
        <v>96</v>
      </c>
      <c r="B191" s="46">
        <v>8.4731051238040003</v>
      </c>
      <c r="C191" s="46">
        <v>30.314</v>
      </c>
      <c r="D191" s="46">
        <v>299.61454502552999</v>
      </c>
      <c r="E191" s="46">
        <v>1070.79</v>
      </c>
      <c r="F191" s="46">
        <v>3073.0435007469478</v>
      </c>
      <c r="G191" s="46">
        <v>10971.878999999999</v>
      </c>
      <c r="H191" s="65">
        <f t="shared" si="121"/>
        <v>-97.171998067356171</v>
      </c>
      <c r="I191" s="65">
        <f t="shared" si="122"/>
        <v>-97.169006060945662</v>
      </c>
      <c r="J191" s="65">
        <f t="shared" si="123"/>
        <v>-99.724276434038615</v>
      </c>
      <c r="K191" s="65">
        <f t="shared" si="124"/>
        <v>-99.723711863756421</v>
      </c>
      <c r="N191" s="49" t="s">
        <v>96</v>
      </c>
      <c r="O191" s="46">
        <v>826.74080584190244</v>
      </c>
      <c r="P191" s="46">
        <v>2940.6745640715903</v>
      </c>
      <c r="Q191" s="46">
        <v>17919.066137223166</v>
      </c>
      <c r="R191" s="46">
        <v>64333.460500000001</v>
      </c>
      <c r="S191" s="65">
        <f t="shared" si="138"/>
        <v>-95.386250603068433</v>
      </c>
      <c r="T191" s="65">
        <f t="shared" si="139"/>
        <v>-95.429012303680466</v>
      </c>
    </row>
    <row r="192" spans="1:20" ht="31" x14ac:dyDescent="0.35">
      <c r="A192" s="49" t="s">
        <v>78</v>
      </c>
      <c r="B192" s="46">
        <v>4191.1176577252845</v>
      </c>
      <c r="C192" s="46">
        <v>14994.448767000002</v>
      </c>
      <c r="D192" s="46">
        <v>3954.2468278863244</v>
      </c>
      <c r="E192" s="46">
        <v>14132.050767000001</v>
      </c>
      <c r="F192" s="46">
        <v>3660.7959952837482</v>
      </c>
      <c r="G192" s="46">
        <v>13070.368413</v>
      </c>
      <c r="H192" s="65">
        <f t="shared" si="121"/>
        <v>5.9902894318202016</v>
      </c>
      <c r="I192" s="65">
        <f t="shared" si="122"/>
        <v>6.102426422170808</v>
      </c>
      <c r="J192" s="65">
        <f t="shared" si="123"/>
        <v>14.486512308382032</v>
      </c>
      <c r="K192" s="65">
        <f t="shared" si="124"/>
        <v>14.72093435473694</v>
      </c>
      <c r="N192" s="49" t="s">
        <v>78</v>
      </c>
      <c r="O192" s="46">
        <v>38305.353451595358</v>
      </c>
      <c r="P192" s="46">
        <v>136250.17389599999</v>
      </c>
      <c r="Q192" s="46">
        <v>35255.63516086297</v>
      </c>
      <c r="R192" s="46">
        <v>126575.62590900001</v>
      </c>
      <c r="S192" s="65">
        <f t="shared" si="138"/>
        <v>8.6503002337562833</v>
      </c>
      <c r="T192" s="65">
        <f t="shared" si="139"/>
        <v>7.6432946055154218</v>
      </c>
    </row>
    <row r="193" spans="1:20" x14ac:dyDescent="0.35">
      <c r="A193" s="49" t="s">
        <v>97</v>
      </c>
      <c r="B193" s="46">
        <v>579.69894421266383</v>
      </c>
      <c r="C193" s="46">
        <v>2073.9733000000001</v>
      </c>
      <c r="D193" s="46">
        <v>36.985337876471206</v>
      </c>
      <c r="E193" s="46">
        <v>132.1816</v>
      </c>
      <c r="F193" s="46">
        <v>0</v>
      </c>
      <c r="G193" s="46">
        <v>0</v>
      </c>
      <c r="H193" s="65">
        <f t="shared" si="121"/>
        <v>1467.3750126302029</v>
      </c>
      <c r="I193" s="65">
        <f t="shared" si="122"/>
        <v>1469.0332845116113</v>
      </c>
      <c r="J193" s="65">
        <v>100</v>
      </c>
      <c r="K193" s="65">
        <v>100</v>
      </c>
      <c r="N193" s="49" t="s">
        <v>97</v>
      </c>
      <c r="O193" s="46">
        <v>1448.5320250841035</v>
      </c>
      <c r="P193" s="46">
        <v>5152.3539800000008</v>
      </c>
      <c r="Q193" s="46">
        <v>77.670391452607191</v>
      </c>
      <c r="R193" s="46">
        <v>278.85410000000002</v>
      </c>
      <c r="S193" s="65">
        <f t="shared" si="138"/>
        <v>1764.9732517029563</v>
      </c>
      <c r="T193" s="65">
        <f t="shared" si="139"/>
        <v>1747.6880849160907</v>
      </c>
    </row>
    <row r="194" spans="1:20" x14ac:dyDescent="0.35">
      <c r="A194" s="49" t="s">
        <v>106</v>
      </c>
      <c r="B194" s="76">
        <v>0</v>
      </c>
      <c r="C194" s="76">
        <v>0</v>
      </c>
      <c r="D194" s="76">
        <v>0</v>
      </c>
      <c r="E194" s="76">
        <v>0</v>
      </c>
      <c r="F194" s="76">
        <v>0</v>
      </c>
      <c r="G194" s="76">
        <v>0</v>
      </c>
      <c r="H194" s="65" t="str">
        <f t="shared" si="121"/>
        <v>0.00</v>
      </c>
      <c r="I194" s="65" t="str">
        <f t="shared" si="122"/>
        <v>0.00</v>
      </c>
      <c r="J194" s="65" t="str">
        <f t="shared" si="123"/>
        <v>0.00</v>
      </c>
      <c r="K194" s="65" t="str">
        <f t="shared" si="124"/>
        <v>0.00</v>
      </c>
      <c r="N194" s="49" t="s">
        <v>106</v>
      </c>
      <c r="O194" s="76">
        <v>0</v>
      </c>
      <c r="P194" s="76">
        <v>0</v>
      </c>
      <c r="Q194" s="76">
        <v>0</v>
      </c>
      <c r="R194" s="76">
        <v>0</v>
      </c>
      <c r="S194" s="76">
        <v>0</v>
      </c>
      <c r="T194" s="65" t="str">
        <f t="shared" ref="T194" si="146">IFERROR(P194/R194*100-100,"0.00")</f>
        <v>0.00</v>
      </c>
    </row>
    <row r="195" spans="1:20" ht="31" x14ac:dyDescent="0.35">
      <c r="A195" s="49" t="s">
        <v>107</v>
      </c>
      <c r="B195" s="46">
        <v>7833.8348851981273</v>
      </c>
      <c r="C195" s="46">
        <v>28026.900084450001</v>
      </c>
      <c r="D195" s="46">
        <v>6567.6285082260429</v>
      </c>
      <c r="E195" s="46">
        <v>23471.99442445</v>
      </c>
      <c r="F195" s="46">
        <v>18316.296995369026</v>
      </c>
      <c r="G195" s="46">
        <v>65395.81828646591</v>
      </c>
      <c r="H195" s="65">
        <f t="shared" si="121"/>
        <v>19.279506680168396</v>
      </c>
      <c r="I195" s="65">
        <f t="shared" si="122"/>
        <v>19.405703570103555</v>
      </c>
      <c r="J195" s="65">
        <f t="shared" si="123"/>
        <v>-57.230247537595709</v>
      </c>
      <c r="K195" s="65">
        <f t="shared" si="124"/>
        <v>-57.142672392784554</v>
      </c>
      <c r="N195" s="49" t="s">
        <v>107</v>
      </c>
      <c r="O195" s="46">
        <v>88469.788903976369</v>
      </c>
      <c r="P195" s="46">
        <v>314682.49308654165</v>
      </c>
      <c r="Q195" s="46">
        <v>144377.39568566071</v>
      </c>
      <c r="R195" s="46">
        <v>518347.18457463599</v>
      </c>
      <c r="S195" s="65">
        <f t="shared" ref="S195:S204" si="147">IFERROR(O195/Q195*100-100,"0.00")</f>
        <v>-38.7232409312928</v>
      </c>
      <c r="T195" s="65">
        <f t="shared" ref="T195:T204" si="148">IFERROR(P195/R195*100-100,"0.00")</f>
        <v>-39.29117347386093</v>
      </c>
    </row>
    <row r="196" spans="1:20" ht="35.5" x14ac:dyDescent="0.4">
      <c r="A196" s="43" t="s">
        <v>79</v>
      </c>
      <c r="B196" s="44">
        <f t="shared" ref="B196:G196" si="149">B197+B200</f>
        <v>2563.0263936512629</v>
      </c>
      <c r="C196" s="44">
        <f t="shared" si="149"/>
        <v>9169.6705000000002</v>
      </c>
      <c r="D196" s="44">
        <f t="shared" si="149"/>
        <v>3142.4120449014868</v>
      </c>
      <c r="E196" s="44">
        <f t="shared" si="149"/>
        <v>11230.641</v>
      </c>
      <c r="F196" s="44">
        <f t="shared" si="149"/>
        <v>617.55949303525438</v>
      </c>
      <c r="G196" s="44">
        <f t="shared" si="149"/>
        <v>2204.9112</v>
      </c>
      <c r="H196" s="65">
        <f t="shared" si="121"/>
        <v>-18.437609166826732</v>
      </c>
      <c r="I196" s="65">
        <f t="shared" si="122"/>
        <v>-18.35131672359573</v>
      </c>
      <c r="J196" s="65">
        <f t="shared" si="123"/>
        <v>315.02501743665181</v>
      </c>
      <c r="K196" s="65">
        <f t="shared" si="124"/>
        <v>315.87482071840356</v>
      </c>
      <c r="L196" s="44"/>
      <c r="M196" s="44"/>
      <c r="N196" s="43" t="s">
        <v>79</v>
      </c>
      <c r="O196" s="44">
        <f t="shared" ref="O196:R196" si="150">O197+O200</f>
        <v>27815.787747500621</v>
      </c>
      <c r="P196" s="44">
        <f t="shared" si="150"/>
        <v>98939.327695809101</v>
      </c>
      <c r="Q196" s="44">
        <f t="shared" si="150"/>
        <v>1857.4258551227747</v>
      </c>
      <c r="R196" s="44">
        <f t="shared" si="150"/>
        <v>6668.5748000000003</v>
      </c>
      <c r="S196" s="65">
        <f t="shared" si="147"/>
        <v>1397.5449852162208</v>
      </c>
      <c r="T196" s="65">
        <f t="shared" si="148"/>
        <v>1383.6652607661999</v>
      </c>
    </row>
    <row r="197" spans="1:20" ht="31" x14ac:dyDescent="0.35">
      <c r="A197" s="47" t="s">
        <v>80</v>
      </c>
      <c r="B197" s="48">
        <f t="shared" ref="B197:G197" si="151">SUM(B198:B199)</f>
        <v>725.97885579708998</v>
      </c>
      <c r="C197" s="48">
        <f t="shared" si="151"/>
        <v>2597.3150000000001</v>
      </c>
      <c r="D197" s="48">
        <f t="shared" si="151"/>
        <v>603.79688347893364</v>
      </c>
      <c r="E197" s="48">
        <f t="shared" si="151"/>
        <v>2157.9047999999998</v>
      </c>
      <c r="F197" s="48">
        <f t="shared" si="151"/>
        <v>0</v>
      </c>
      <c r="G197" s="48">
        <f t="shared" si="151"/>
        <v>0</v>
      </c>
      <c r="H197" s="65">
        <f t="shared" si="121"/>
        <v>20.235608308239847</v>
      </c>
      <c r="I197" s="65">
        <f t="shared" si="122"/>
        <v>20.362816747059483</v>
      </c>
      <c r="J197" s="65">
        <v>100</v>
      </c>
      <c r="K197" s="65">
        <v>100</v>
      </c>
      <c r="L197" s="48"/>
      <c r="M197" s="48"/>
      <c r="N197" s="47" t="s">
        <v>80</v>
      </c>
      <c r="O197" s="48">
        <f t="shared" ref="O197:R197" si="152">SUM(O198:O199)</f>
        <v>5706.8893716689281</v>
      </c>
      <c r="P197" s="48">
        <f t="shared" si="152"/>
        <v>20299.112244916287</v>
      </c>
      <c r="Q197" s="48">
        <f t="shared" si="152"/>
        <v>0</v>
      </c>
      <c r="R197" s="48">
        <f t="shared" si="152"/>
        <v>0</v>
      </c>
      <c r="S197" s="65">
        <v>100</v>
      </c>
      <c r="T197" s="65">
        <v>100</v>
      </c>
    </row>
    <row r="198" spans="1:20" x14ac:dyDescent="0.35">
      <c r="A198" s="49" t="s">
        <v>81</v>
      </c>
      <c r="B198" s="46">
        <v>725.97885579708998</v>
      </c>
      <c r="C198" s="46">
        <v>2597.3150000000001</v>
      </c>
      <c r="D198" s="46">
        <v>603.79688347893364</v>
      </c>
      <c r="E198" s="46">
        <v>2157.9047999999998</v>
      </c>
      <c r="F198" s="46">
        <v>0</v>
      </c>
      <c r="G198" s="46">
        <v>0</v>
      </c>
      <c r="H198" s="65">
        <f t="shared" si="121"/>
        <v>20.235608308239847</v>
      </c>
      <c r="I198" s="65">
        <f t="shared" si="122"/>
        <v>20.362816747059483</v>
      </c>
      <c r="J198" s="65">
        <v>100</v>
      </c>
      <c r="K198" s="65">
        <v>100</v>
      </c>
      <c r="N198" s="49" t="s">
        <v>81</v>
      </c>
      <c r="O198" s="46">
        <v>5706.8893716689281</v>
      </c>
      <c r="P198" s="46">
        <v>20299.112244916287</v>
      </c>
      <c r="Q198" s="46">
        <v>0</v>
      </c>
      <c r="R198" s="46">
        <v>0</v>
      </c>
      <c r="S198" s="65">
        <v>100</v>
      </c>
      <c r="T198" s="65">
        <v>100</v>
      </c>
    </row>
    <row r="199" spans="1:20" x14ac:dyDescent="0.35">
      <c r="A199" s="49" t="s">
        <v>82</v>
      </c>
      <c r="B199" s="46">
        <v>0</v>
      </c>
      <c r="C199" s="46">
        <v>0</v>
      </c>
      <c r="D199" s="46">
        <v>0</v>
      </c>
      <c r="E199" s="46">
        <v>0</v>
      </c>
      <c r="F199" s="46">
        <v>0</v>
      </c>
      <c r="G199" s="46">
        <v>0</v>
      </c>
      <c r="H199" s="65" t="str">
        <f t="shared" si="121"/>
        <v>0.00</v>
      </c>
      <c r="I199" s="65" t="str">
        <f t="shared" si="122"/>
        <v>0.00</v>
      </c>
      <c r="J199" s="65" t="str">
        <f t="shared" si="123"/>
        <v>0.00</v>
      </c>
      <c r="K199" s="65" t="str">
        <f t="shared" si="124"/>
        <v>0.00</v>
      </c>
      <c r="N199" s="49" t="s">
        <v>82</v>
      </c>
      <c r="O199" s="46">
        <v>0</v>
      </c>
      <c r="P199" s="46">
        <v>0</v>
      </c>
      <c r="Q199" s="46">
        <v>0</v>
      </c>
      <c r="R199" s="46">
        <v>0</v>
      </c>
      <c r="S199" s="65">
        <v>0</v>
      </c>
      <c r="T199" s="65">
        <v>0</v>
      </c>
    </row>
    <row r="200" spans="1:20" ht="31" x14ac:dyDescent="0.35">
      <c r="A200" s="47" t="s">
        <v>83</v>
      </c>
      <c r="B200" s="48">
        <v>1837.0475378541728</v>
      </c>
      <c r="C200" s="48">
        <v>6572.3554999999997</v>
      </c>
      <c r="D200" s="48">
        <v>2538.6151614225532</v>
      </c>
      <c r="E200" s="48">
        <v>9072.7361999999994</v>
      </c>
      <c r="F200" s="48">
        <v>617.55949303525438</v>
      </c>
      <c r="G200" s="48">
        <v>2204.9112</v>
      </c>
      <c r="H200" s="65">
        <f t="shared" si="121"/>
        <v>-27.63583997407649</v>
      </c>
      <c r="I200" s="65">
        <f t="shared" si="122"/>
        <v>-27.559279195178192</v>
      </c>
      <c r="J200" s="65">
        <f t="shared" si="123"/>
        <v>197.46891733867363</v>
      </c>
      <c r="K200" s="65">
        <f t="shared" si="124"/>
        <v>198.07801330049028</v>
      </c>
      <c r="N200" s="47" t="s">
        <v>83</v>
      </c>
      <c r="O200" s="48">
        <v>22108.898375831694</v>
      </c>
      <c r="P200" s="48">
        <v>78640.215450892822</v>
      </c>
      <c r="Q200" s="48">
        <v>1857.4258551227747</v>
      </c>
      <c r="R200" s="48">
        <v>6668.5748000000003</v>
      </c>
      <c r="S200" s="65">
        <f t="shared" si="147"/>
        <v>1090.2977615421592</v>
      </c>
      <c r="T200" s="65">
        <f t="shared" si="148"/>
        <v>1079.2657023340703</v>
      </c>
    </row>
    <row r="201" spans="1:20" ht="18" x14ac:dyDescent="0.4">
      <c r="A201" s="43" t="s">
        <v>84</v>
      </c>
      <c r="B201" s="44">
        <f t="shared" ref="B201:G201" si="153">SUM(B202+B203+B204)</f>
        <v>18149.721401383154</v>
      </c>
      <c r="C201" s="44">
        <f t="shared" si="153"/>
        <v>64933.769441363998</v>
      </c>
      <c r="D201" s="44">
        <f t="shared" si="153"/>
        <v>21443.684439828612</v>
      </c>
      <c r="E201" s="44">
        <f t="shared" si="153"/>
        <v>76637.410441364016</v>
      </c>
      <c r="F201" s="44">
        <f t="shared" si="153"/>
        <v>17900.716206300167</v>
      </c>
      <c r="G201" s="44">
        <f t="shared" si="153"/>
        <v>63912.044258770002</v>
      </c>
      <c r="H201" s="65">
        <f t="shared" si="121"/>
        <v>-15.360993805371365</v>
      </c>
      <c r="I201" s="65">
        <f t="shared" si="122"/>
        <v>-15.271446324448263</v>
      </c>
      <c r="J201" s="65">
        <f t="shared" si="123"/>
        <v>1.391034817899353</v>
      </c>
      <c r="K201" s="65">
        <f t="shared" si="124"/>
        <v>1.5986426258831443</v>
      </c>
      <c r="L201" s="44"/>
      <c r="M201" s="44"/>
      <c r="N201" s="43" t="s">
        <v>84</v>
      </c>
      <c r="O201" s="44">
        <f t="shared" ref="O201:R201" si="154">SUM(O202+O203+O204)</f>
        <v>162354.16914817857</v>
      </c>
      <c r="P201" s="44">
        <f t="shared" si="154"/>
        <v>577485.43704557908</v>
      </c>
      <c r="Q201" s="44">
        <f t="shared" si="154"/>
        <v>144875.99479229681</v>
      </c>
      <c r="R201" s="44">
        <f t="shared" si="154"/>
        <v>520137.26703130355</v>
      </c>
      <c r="S201" s="65">
        <f t="shared" si="147"/>
        <v>12.064230779529453</v>
      </c>
      <c r="T201" s="65">
        <f t="shared" si="148"/>
        <v>11.025583754379227</v>
      </c>
    </row>
    <row r="202" spans="1:20" x14ac:dyDescent="0.35">
      <c r="A202" s="45" t="s">
        <v>85</v>
      </c>
      <c r="B202" s="46">
        <v>3054.1919268956572</v>
      </c>
      <c r="C202" s="46">
        <v>10926.9002</v>
      </c>
      <c r="D202" s="46">
        <v>4338.8211982913454</v>
      </c>
      <c r="E202" s="46">
        <v>15506.477999999999</v>
      </c>
      <c r="F202" s="46">
        <v>4252.4207505077193</v>
      </c>
      <c r="G202" s="46">
        <v>15182.683199999999</v>
      </c>
      <c r="H202" s="65">
        <f t="shared" si="121"/>
        <v>-29.607794667860091</v>
      </c>
      <c r="I202" s="65">
        <f t="shared" si="122"/>
        <v>-29.533320203336956</v>
      </c>
      <c r="J202" s="65">
        <f t="shared" si="123"/>
        <v>-28.177569763504678</v>
      </c>
      <c r="K202" s="65">
        <f t="shared" si="124"/>
        <v>-28.030506491764257</v>
      </c>
      <c r="N202" s="45" t="s">
        <v>85</v>
      </c>
      <c r="O202" s="46">
        <v>39807.508299120775</v>
      </c>
      <c r="P202" s="46">
        <v>141593.26149999999</v>
      </c>
      <c r="Q202" s="46">
        <v>41888.927899260394</v>
      </c>
      <c r="R202" s="46">
        <v>150390.6324</v>
      </c>
      <c r="S202" s="65">
        <f t="shared" si="147"/>
        <v>-4.9689015797808764</v>
      </c>
      <c r="T202" s="65">
        <f t="shared" si="148"/>
        <v>-5.8496801028147019</v>
      </c>
    </row>
    <row r="203" spans="1:20" x14ac:dyDescent="0.35">
      <c r="A203" s="45" t="s">
        <v>86</v>
      </c>
      <c r="B203" s="46">
        <v>0</v>
      </c>
      <c r="C203" s="46">
        <v>0</v>
      </c>
      <c r="D203" s="46">
        <v>2.79807007E-2</v>
      </c>
      <c r="E203" s="46">
        <v>0.1</v>
      </c>
      <c r="F203" s="46">
        <v>0</v>
      </c>
      <c r="G203" s="46">
        <v>0</v>
      </c>
      <c r="H203" s="65">
        <f t="shared" si="121"/>
        <v>-100</v>
      </c>
      <c r="I203" s="65">
        <f t="shared" si="122"/>
        <v>-100</v>
      </c>
      <c r="J203" s="65" t="str">
        <f t="shared" si="123"/>
        <v>0.00</v>
      </c>
      <c r="K203" s="65" t="str">
        <f t="shared" si="124"/>
        <v>0.00</v>
      </c>
      <c r="N203" s="45" t="s">
        <v>86</v>
      </c>
      <c r="O203" s="46">
        <v>92.98981678600002</v>
      </c>
      <c r="P203" s="46">
        <v>330.76000000000005</v>
      </c>
      <c r="Q203" s="46">
        <v>0</v>
      </c>
      <c r="R203" s="46">
        <v>0</v>
      </c>
      <c r="S203" s="65">
        <v>100</v>
      </c>
      <c r="T203" s="65">
        <v>100</v>
      </c>
    </row>
    <row r="204" spans="1:20" x14ac:dyDescent="0.35">
      <c r="A204" s="59" t="s">
        <v>87</v>
      </c>
      <c r="B204" s="73">
        <v>15095.529474487497</v>
      </c>
      <c r="C204" s="60">
        <v>54006.869241364002</v>
      </c>
      <c r="D204" s="60">
        <v>17104.835260836568</v>
      </c>
      <c r="E204" s="60">
        <v>61130.832441364015</v>
      </c>
      <c r="F204" s="60">
        <v>13648.295455792448</v>
      </c>
      <c r="G204" s="60">
        <v>48729.361058770002</v>
      </c>
      <c r="H204" s="66">
        <f t="shared" si="121"/>
        <v>-11.74700460839631</v>
      </c>
      <c r="I204" s="66">
        <f t="shared" si="122"/>
        <v>-11.653633551993963</v>
      </c>
      <c r="J204" s="66">
        <f t="shared" si="123"/>
        <v>10.603771169687207</v>
      </c>
      <c r="K204" s="66">
        <f t="shared" si="124"/>
        <v>10.830242933473031</v>
      </c>
      <c r="N204" s="59" t="s">
        <v>87</v>
      </c>
      <c r="O204" s="73">
        <v>122453.67103227178</v>
      </c>
      <c r="P204" s="60">
        <v>435561.4155455791</v>
      </c>
      <c r="Q204" s="60">
        <v>102987.06689303642</v>
      </c>
      <c r="R204" s="60">
        <v>369746.63463130355</v>
      </c>
      <c r="S204" s="66">
        <f t="shared" si="147"/>
        <v>18.901989081263594</v>
      </c>
      <c r="T204" s="66">
        <f t="shared" si="148"/>
        <v>17.799967531794692</v>
      </c>
    </row>
    <row r="205" spans="1:20" x14ac:dyDescent="0.35">
      <c r="A205" s="56" t="s">
        <v>88</v>
      </c>
      <c r="B205" s="56"/>
      <c r="C205" s="56"/>
      <c r="D205" s="56"/>
      <c r="E205" s="56"/>
      <c r="F205" s="56"/>
      <c r="G205" s="56"/>
      <c r="H205" s="56"/>
      <c r="I205" s="56"/>
      <c r="K205" s="56"/>
      <c r="N205" s="56" t="s">
        <v>88</v>
      </c>
      <c r="O205" s="56"/>
      <c r="P205" s="56"/>
      <c r="Q205" s="56"/>
      <c r="R205" s="56"/>
      <c r="S205" s="56"/>
      <c r="T205" s="56"/>
    </row>
    <row r="206" spans="1:20" x14ac:dyDescent="0.35">
      <c r="A206" s="64" t="s">
        <v>99</v>
      </c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N206" s="64" t="s">
        <v>99</v>
      </c>
      <c r="O206" s="56"/>
      <c r="P206" s="56"/>
      <c r="Q206" s="56"/>
      <c r="R206" s="56"/>
      <c r="S206" s="56"/>
      <c r="T206" s="56"/>
    </row>
    <row r="207" spans="1:20" x14ac:dyDescent="0.3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N207" s="62"/>
      <c r="O207" s="62"/>
      <c r="P207" s="62"/>
      <c r="Q207" s="62"/>
      <c r="R207" s="62"/>
      <c r="S207" s="62"/>
      <c r="T207" s="62"/>
    </row>
    <row r="208" spans="1:20" x14ac:dyDescent="0.3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N208" s="62"/>
      <c r="O208" s="62"/>
      <c r="P208" s="62"/>
      <c r="Q208" s="62"/>
      <c r="R208" s="62"/>
      <c r="S208" s="62"/>
      <c r="T208" s="62"/>
    </row>
    <row r="209" spans="1:20" x14ac:dyDescent="0.3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N209" s="62"/>
      <c r="O209" s="62"/>
      <c r="P209" s="62"/>
      <c r="Q209" s="62"/>
      <c r="R209" s="62"/>
      <c r="S209" s="62"/>
      <c r="T209" s="62"/>
    </row>
    <row r="210" spans="1:20" x14ac:dyDescent="0.3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N210" s="62"/>
      <c r="O210" s="62"/>
      <c r="P210" s="62"/>
      <c r="Q210" s="62"/>
      <c r="R210" s="62"/>
      <c r="S210" s="62"/>
      <c r="T210" s="62"/>
    </row>
    <row r="211" spans="1:20" x14ac:dyDescent="0.3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N211" s="62"/>
      <c r="O211" s="62"/>
      <c r="P211" s="62"/>
      <c r="Q211" s="62"/>
      <c r="R211" s="62"/>
      <c r="S211" s="62"/>
      <c r="T211" s="62"/>
    </row>
    <row r="212" spans="1:20" x14ac:dyDescent="0.3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N212" s="62"/>
      <c r="O212" s="62"/>
      <c r="P212" s="62"/>
      <c r="Q212" s="62"/>
      <c r="R212" s="62"/>
      <c r="S212" s="62"/>
      <c r="T212" s="62"/>
    </row>
    <row r="213" spans="1:20" x14ac:dyDescent="0.3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N213" s="62"/>
      <c r="O213" s="62"/>
      <c r="P213" s="62"/>
      <c r="Q213" s="62"/>
      <c r="R213" s="62"/>
      <c r="S213" s="62"/>
      <c r="T213" s="62"/>
    </row>
    <row r="214" spans="1:20" x14ac:dyDescent="0.3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N214" s="62"/>
      <c r="O214" s="62"/>
      <c r="P214" s="62"/>
      <c r="Q214" s="62"/>
      <c r="R214" s="62"/>
      <c r="S214" s="62"/>
      <c r="T214" s="62"/>
    </row>
    <row r="215" spans="1:20" x14ac:dyDescent="0.3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N215" s="62"/>
      <c r="O215" s="62"/>
      <c r="P215" s="62"/>
      <c r="Q215" s="62"/>
      <c r="R215" s="62"/>
      <c r="S215" s="62"/>
      <c r="T215" s="62"/>
    </row>
    <row r="216" spans="1:20" x14ac:dyDescent="0.3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N216" s="62"/>
      <c r="O216" s="62"/>
      <c r="P216" s="62"/>
      <c r="Q216" s="62"/>
      <c r="R216" s="62"/>
      <c r="S216" s="62"/>
      <c r="T216" s="62"/>
    </row>
    <row r="217" spans="1:20" x14ac:dyDescent="0.3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N217" s="62"/>
      <c r="O217" s="62"/>
      <c r="P217" s="62"/>
      <c r="Q217" s="62"/>
      <c r="R217" s="62"/>
      <c r="S217" s="62"/>
      <c r="T217" s="62"/>
    </row>
    <row r="218" spans="1:20" x14ac:dyDescent="0.3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N218" s="62"/>
      <c r="O218" s="62"/>
      <c r="P218" s="62"/>
      <c r="Q218" s="62"/>
      <c r="R218" s="62"/>
      <c r="S218" s="62"/>
      <c r="T218" s="62"/>
    </row>
    <row r="219" spans="1:20" x14ac:dyDescent="0.3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N219" s="62"/>
      <c r="O219" s="62"/>
      <c r="P219" s="62"/>
      <c r="Q219" s="62"/>
      <c r="R219" s="62"/>
      <c r="S219" s="62"/>
      <c r="T219" s="62"/>
    </row>
    <row r="220" spans="1:20" x14ac:dyDescent="0.3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N220" s="62"/>
      <c r="O220" s="62"/>
      <c r="P220" s="62"/>
      <c r="Q220" s="62"/>
      <c r="R220" s="62"/>
      <c r="S220" s="62"/>
      <c r="T220" s="62"/>
    </row>
    <row r="221" spans="1:20" x14ac:dyDescent="0.3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N221" s="62"/>
      <c r="O221" s="62"/>
      <c r="P221" s="62"/>
      <c r="Q221" s="62"/>
      <c r="R221" s="62"/>
      <c r="S221" s="62"/>
      <c r="T221" s="62"/>
    </row>
    <row r="222" spans="1:20" x14ac:dyDescent="0.3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N222" s="62"/>
      <c r="O222" s="62"/>
      <c r="P222" s="62"/>
      <c r="Q222" s="62"/>
      <c r="R222" s="62"/>
      <c r="S222" s="62"/>
      <c r="T222" s="62"/>
    </row>
    <row r="223" spans="1:20" x14ac:dyDescent="0.3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N223" s="62"/>
      <c r="O223" s="62"/>
      <c r="P223" s="62"/>
      <c r="Q223" s="62"/>
      <c r="R223" s="62"/>
      <c r="S223" s="62"/>
      <c r="T223" s="62"/>
    </row>
    <row r="224" spans="1:20" x14ac:dyDescent="0.3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N224" s="62"/>
      <c r="O224" s="62"/>
      <c r="P224" s="62"/>
      <c r="Q224" s="62"/>
      <c r="R224" s="62"/>
      <c r="S224" s="62"/>
      <c r="T224" s="62"/>
    </row>
    <row r="225" spans="1:20" x14ac:dyDescent="0.3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N225" s="62"/>
      <c r="O225" s="62"/>
      <c r="P225" s="62"/>
      <c r="Q225" s="62"/>
      <c r="R225" s="62"/>
      <c r="S225" s="62"/>
      <c r="T225" s="62"/>
    </row>
    <row r="226" spans="1:20" x14ac:dyDescent="0.3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N226" s="62"/>
      <c r="O226" s="62"/>
      <c r="P226" s="62"/>
      <c r="Q226" s="62"/>
      <c r="R226" s="62"/>
      <c r="S226" s="62"/>
      <c r="T226" s="62"/>
    </row>
    <row r="227" spans="1:20" x14ac:dyDescent="0.3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N227" s="62"/>
      <c r="O227" s="62"/>
      <c r="P227" s="62"/>
      <c r="Q227" s="62"/>
      <c r="R227" s="62"/>
      <c r="S227" s="62"/>
      <c r="T227" s="62"/>
    </row>
    <row r="228" spans="1:20" x14ac:dyDescent="0.3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N228" s="62"/>
      <c r="O228" s="62"/>
      <c r="P228" s="62"/>
      <c r="Q228" s="62"/>
      <c r="R228" s="62"/>
      <c r="S228" s="62"/>
      <c r="T228" s="62"/>
    </row>
    <row r="229" spans="1:20" x14ac:dyDescent="0.3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N229" s="62"/>
      <c r="O229" s="62"/>
      <c r="P229" s="62"/>
      <c r="Q229" s="62"/>
      <c r="R229" s="62"/>
      <c r="S229" s="62"/>
      <c r="T229" s="62"/>
    </row>
    <row r="230" spans="1:20" x14ac:dyDescent="0.3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N230" s="62"/>
      <c r="O230" s="62"/>
      <c r="P230" s="62"/>
      <c r="Q230" s="62"/>
      <c r="R230" s="62"/>
      <c r="S230" s="62"/>
      <c r="T230" s="62"/>
    </row>
    <row r="231" spans="1:20" x14ac:dyDescent="0.3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N231" s="62"/>
      <c r="O231" s="62"/>
      <c r="P231" s="62"/>
      <c r="Q231" s="62"/>
      <c r="R231" s="62"/>
      <c r="S231" s="62"/>
      <c r="T231" s="62"/>
    </row>
    <row r="232" spans="1:20" x14ac:dyDescent="0.3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N232" s="62"/>
      <c r="O232" s="62"/>
      <c r="P232" s="62"/>
      <c r="Q232" s="62"/>
      <c r="R232" s="62"/>
      <c r="S232" s="62"/>
      <c r="T232" s="62"/>
    </row>
    <row r="233" spans="1:20" x14ac:dyDescent="0.3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N233" s="62"/>
      <c r="O233" s="62"/>
      <c r="P233" s="62"/>
      <c r="Q233" s="62"/>
      <c r="R233" s="62"/>
      <c r="S233" s="62"/>
      <c r="T233" s="62"/>
    </row>
    <row r="234" spans="1:20" x14ac:dyDescent="0.3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N234" s="62"/>
      <c r="O234" s="62"/>
      <c r="P234" s="62"/>
      <c r="Q234" s="62"/>
      <c r="R234" s="62"/>
      <c r="S234" s="62"/>
      <c r="T234" s="62"/>
    </row>
    <row r="235" spans="1:20" x14ac:dyDescent="0.3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N235" s="62"/>
      <c r="O235" s="62"/>
      <c r="P235" s="62"/>
      <c r="Q235" s="62"/>
      <c r="R235" s="62"/>
      <c r="S235" s="62"/>
      <c r="T235" s="62"/>
    </row>
    <row r="236" spans="1:20" x14ac:dyDescent="0.3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N236" s="62"/>
      <c r="O236" s="62"/>
      <c r="P236" s="62"/>
      <c r="Q236" s="62"/>
      <c r="R236" s="62"/>
      <c r="S236" s="62"/>
      <c r="T236" s="62"/>
    </row>
    <row r="237" spans="1:20" x14ac:dyDescent="0.3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N237" s="62"/>
      <c r="O237" s="62"/>
      <c r="P237" s="62"/>
      <c r="Q237" s="62"/>
      <c r="R237" s="62"/>
      <c r="S237" s="62"/>
      <c r="T237" s="62"/>
    </row>
    <row r="238" spans="1:20" x14ac:dyDescent="0.3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N238" s="62"/>
      <c r="O238" s="62"/>
      <c r="P238" s="62"/>
      <c r="Q238" s="62"/>
      <c r="R238" s="62"/>
      <c r="S238" s="62"/>
      <c r="T238" s="62"/>
    </row>
    <row r="239" spans="1:20" x14ac:dyDescent="0.3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N239" s="62"/>
      <c r="O239" s="62"/>
      <c r="P239" s="62"/>
      <c r="Q239" s="62"/>
      <c r="R239" s="62"/>
      <c r="S239" s="62"/>
      <c r="T239" s="62"/>
    </row>
    <row r="240" spans="1:20" x14ac:dyDescent="0.3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N240" s="62"/>
      <c r="O240" s="62"/>
      <c r="P240" s="62"/>
      <c r="Q240" s="62"/>
      <c r="R240" s="62"/>
      <c r="S240" s="62"/>
      <c r="T240" s="62"/>
    </row>
    <row r="241" spans="1:20" x14ac:dyDescent="0.3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N241" s="62"/>
      <c r="O241" s="62"/>
      <c r="P241" s="62"/>
      <c r="Q241" s="62"/>
      <c r="R241" s="62"/>
      <c r="S241" s="62"/>
      <c r="T241" s="62"/>
    </row>
    <row r="242" spans="1:20" x14ac:dyDescent="0.3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N242" s="62"/>
      <c r="O242" s="62"/>
      <c r="P242" s="62"/>
      <c r="Q242" s="62"/>
      <c r="R242" s="62"/>
      <c r="S242" s="62"/>
      <c r="T242" s="62"/>
    </row>
    <row r="243" spans="1:20" x14ac:dyDescent="0.3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N243" s="62"/>
      <c r="O243" s="62"/>
      <c r="P243" s="62"/>
      <c r="Q243" s="62"/>
      <c r="R243" s="62"/>
      <c r="S243" s="62"/>
      <c r="T243" s="62"/>
    </row>
    <row r="244" spans="1:20" x14ac:dyDescent="0.3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N244" s="62"/>
      <c r="O244" s="62"/>
      <c r="P244" s="62"/>
      <c r="Q244" s="62"/>
      <c r="R244" s="62"/>
      <c r="S244" s="62"/>
      <c r="T244" s="62"/>
    </row>
    <row r="245" spans="1:20" x14ac:dyDescent="0.3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N245" s="62"/>
      <c r="O245" s="62"/>
      <c r="P245" s="62"/>
      <c r="Q245" s="62"/>
      <c r="R245" s="62"/>
      <c r="S245" s="62"/>
      <c r="T245" s="62"/>
    </row>
    <row r="246" spans="1:20" x14ac:dyDescent="0.3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N246" s="62"/>
      <c r="O246" s="62"/>
      <c r="P246" s="62"/>
      <c r="Q246" s="62"/>
      <c r="R246" s="62"/>
      <c r="S246" s="62"/>
      <c r="T246" s="62"/>
    </row>
    <row r="247" spans="1:20" x14ac:dyDescent="0.3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N247" s="62"/>
      <c r="O247" s="62"/>
      <c r="P247" s="62"/>
      <c r="Q247" s="62"/>
      <c r="R247" s="62"/>
      <c r="S247" s="62"/>
      <c r="T247" s="62"/>
    </row>
    <row r="248" spans="1:20" x14ac:dyDescent="0.3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N248" s="62"/>
      <c r="O248" s="62"/>
      <c r="P248" s="62"/>
      <c r="Q248" s="62"/>
      <c r="R248" s="62"/>
      <c r="S248" s="62"/>
      <c r="T248" s="62"/>
    </row>
    <row r="249" spans="1:20" x14ac:dyDescent="0.3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N249" s="62"/>
      <c r="O249" s="62"/>
      <c r="P249" s="62"/>
      <c r="Q249" s="62"/>
      <c r="R249" s="62"/>
      <c r="S249" s="62"/>
      <c r="T249" s="62"/>
    </row>
    <row r="250" spans="1:20" x14ac:dyDescent="0.3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N250" s="62"/>
      <c r="O250" s="62"/>
      <c r="P250" s="62"/>
      <c r="Q250" s="62"/>
      <c r="R250" s="62"/>
      <c r="S250" s="62"/>
      <c r="T250" s="62"/>
    </row>
    <row r="251" spans="1:20" x14ac:dyDescent="0.3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N251" s="62"/>
      <c r="O251" s="62"/>
      <c r="P251" s="62"/>
      <c r="Q251" s="62"/>
      <c r="R251" s="62"/>
      <c r="S251" s="62"/>
      <c r="T251" s="62"/>
    </row>
    <row r="252" spans="1:20" x14ac:dyDescent="0.3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N252" s="62"/>
      <c r="O252" s="62"/>
      <c r="P252" s="62"/>
      <c r="Q252" s="62"/>
      <c r="R252" s="62"/>
      <c r="S252" s="62"/>
      <c r="T252" s="62"/>
    </row>
    <row r="253" spans="1:20" x14ac:dyDescent="0.3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N253" s="62"/>
      <c r="O253" s="62"/>
      <c r="P253" s="62"/>
      <c r="Q253" s="62"/>
      <c r="R253" s="62"/>
      <c r="S253" s="62"/>
      <c r="T253" s="62"/>
    </row>
    <row r="254" spans="1:20" x14ac:dyDescent="0.3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N254" s="62"/>
      <c r="O254" s="62"/>
      <c r="P254" s="62"/>
      <c r="Q254" s="62"/>
      <c r="R254" s="62"/>
      <c r="S254" s="62"/>
      <c r="T254" s="62"/>
    </row>
    <row r="255" spans="1:20" x14ac:dyDescent="0.3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N255" s="62"/>
      <c r="O255" s="62"/>
      <c r="P255" s="62"/>
      <c r="Q255" s="62"/>
      <c r="R255" s="62"/>
      <c r="S255" s="62"/>
      <c r="T255" s="62"/>
    </row>
    <row r="256" spans="1:20" x14ac:dyDescent="0.3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N256" s="62"/>
      <c r="O256" s="62"/>
      <c r="P256" s="62"/>
      <c r="Q256" s="62"/>
      <c r="R256" s="62"/>
      <c r="S256" s="62"/>
      <c r="T256" s="62"/>
    </row>
    <row r="257" spans="1:20" x14ac:dyDescent="0.3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N257" s="62"/>
      <c r="O257" s="62"/>
      <c r="P257" s="62"/>
      <c r="Q257" s="62"/>
      <c r="R257" s="62"/>
      <c r="S257" s="62"/>
      <c r="T257" s="62"/>
    </row>
    <row r="258" spans="1:20" x14ac:dyDescent="0.3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N258" s="62"/>
      <c r="O258" s="62"/>
      <c r="P258" s="62"/>
      <c r="Q258" s="62"/>
      <c r="R258" s="62"/>
      <c r="S258" s="62"/>
      <c r="T258" s="62"/>
    </row>
    <row r="259" spans="1:20" x14ac:dyDescent="0.3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N259" s="62"/>
      <c r="O259" s="62"/>
      <c r="P259" s="62"/>
      <c r="Q259" s="62"/>
      <c r="R259" s="62"/>
      <c r="S259" s="62"/>
      <c r="T259" s="62"/>
    </row>
    <row r="260" spans="1:20" x14ac:dyDescent="0.3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N260" s="62"/>
      <c r="O260" s="62"/>
      <c r="P260" s="62"/>
      <c r="Q260" s="62"/>
      <c r="R260" s="62"/>
      <c r="S260" s="62"/>
      <c r="T260" s="62"/>
    </row>
    <row r="261" spans="1:20" x14ac:dyDescent="0.3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N261" s="62"/>
      <c r="O261" s="62"/>
      <c r="P261" s="62"/>
      <c r="Q261" s="62"/>
      <c r="R261" s="62"/>
      <c r="S261" s="62"/>
      <c r="T261" s="62"/>
    </row>
    <row r="262" spans="1:20" x14ac:dyDescent="0.3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N262" s="62"/>
      <c r="O262" s="62"/>
      <c r="P262" s="62"/>
      <c r="Q262" s="62"/>
      <c r="R262" s="62"/>
      <c r="S262" s="62"/>
      <c r="T262" s="62"/>
    </row>
    <row r="263" spans="1:20" x14ac:dyDescent="0.3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N263" s="62"/>
      <c r="O263" s="62"/>
      <c r="P263" s="62"/>
      <c r="Q263" s="62"/>
      <c r="R263" s="62"/>
      <c r="S263" s="62"/>
      <c r="T263" s="62"/>
    </row>
    <row r="264" spans="1:20" x14ac:dyDescent="0.3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N264" s="62"/>
      <c r="O264" s="62"/>
      <c r="P264" s="62"/>
      <c r="Q264" s="62"/>
      <c r="R264" s="62"/>
      <c r="S264" s="62"/>
      <c r="T264" s="62"/>
    </row>
    <row r="265" spans="1:20" x14ac:dyDescent="0.3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N265" s="62"/>
      <c r="O265" s="62"/>
      <c r="P265" s="62"/>
      <c r="Q265" s="62"/>
      <c r="R265" s="62"/>
      <c r="S265" s="62"/>
      <c r="T265" s="62"/>
    </row>
    <row r="266" spans="1:20" x14ac:dyDescent="0.3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N266" s="62"/>
      <c r="O266" s="62"/>
      <c r="P266" s="62"/>
      <c r="Q266" s="62"/>
      <c r="R266" s="62"/>
      <c r="S266" s="62"/>
      <c r="T266" s="62"/>
    </row>
    <row r="267" spans="1:20" x14ac:dyDescent="0.3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N267" s="62"/>
      <c r="O267" s="62"/>
      <c r="P267" s="62"/>
      <c r="Q267" s="62"/>
      <c r="R267" s="62"/>
      <c r="S267" s="62"/>
      <c r="T267" s="62"/>
    </row>
    <row r="268" spans="1:20" x14ac:dyDescent="0.3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N268" s="62"/>
      <c r="O268" s="62"/>
      <c r="P268" s="62"/>
      <c r="Q268" s="62"/>
      <c r="R268" s="62"/>
      <c r="S268" s="62"/>
      <c r="T268" s="62"/>
    </row>
    <row r="269" spans="1:20" x14ac:dyDescent="0.3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N269" s="62"/>
      <c r="O269" s="62"/>
      <c r="P269" s="62"/>
      <c r="Q269" s="62"/>
      <c r="R269" s="62"/>
      <c r="S269" s="62"/>
      <c r="T269" s="62"/>
    </row>
    <row r="270" spans="1:20" x14ac:dyDescent="0.3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N270" s="62"/>
      <c r="O270" s="62"/>
      <c r="P270" s="62"/>
      <c r="Q270" s="62"/>
      <c r="R270" s="62"/>
      <c r="S270" s="62"/>
      <c r="T270" s="62"/>
    </row>
    <row r="271" spans="1:20" x14ac:dyDescent="0.3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N271" s="62"/>
      <c r="O271" s="62"/>
      <c r="P271" s="62"/>
      <c r="Q271" s="62"/>
      <c r="R271" s="62"/>
      <c r="S271" s="62"/>
      <c r="T271" s="62"/>
    </row>
    <row r="272" spans="1:20" x14ac:dyDescent="0.3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N272" s="62"/>
      <c r="O272" s="62"/>
      <c r="P272" s="62"/>
      <c r="Q272" s="62"/>
      <c r="R272" s="62"/>
      <c r="S272" s="62"/>
      <c r="T272" s="62"/>
    </row>
    <row r="273" spans="1:20" x14ac:dyDescent="0.3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N273" s="62"/>
      <c r="O273" s="62"/>
      <c r="P273" s="62"/>
      <c r="Q273" s="62"/>
      <c r="R273" s="62"/>
      <c r="S273" s="62"/>
      <c r="T273" s="62"/>
    </row>
    <row r="274" spans="1:20" x14ac:dyDescent="0.3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N274" s="62"/>
      <c r="O274" s="62"/>
      <c r="P274" s="62"/>
      <c r="Q274" s="62"/>
      <c r="R274" s="62"/>
      <c r="S274" s="62"/>
      <c r="T274" s="62"/>
    </row>
    <row r="275" spans="1:20" x14ac:dyDescent="0.3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N275" s="62"/>
      <c r="O275" s="62"/>
      <c r="P275" s="62"/>
      <c r="Q275" s="62"/>
      <c r="R275" s="62"/>
      <c r="S275" s="62"/>
      <c r="T275" s="62"/>
    </row>
    <row r="276" spans="1:20" x14ac:dyDescent="0.3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N276" s="62"/>
      <c r="O276" s="62"/>
      <c r="P276" s="62"/>
      <c r="Q276" s="62"/>
      <c r="R276" s="62"/>
      <c r="S276" s="62"/>
      <c r="T276" s="62"/>
    </row>
    <row r="277" spans="1:20" x14ac:dyDescent="0.3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N277" s="62"/>
      <c r="O277" s="62"/>
      <c r="P277" s="62"/>
      <c r="Q277" s="62"/>
      <c r="R277" s="62"/>
      <c r="S277" s="62"/>
      <c r="T277" s="62"/>
    </row>
    <row r="278" spans="1:20" x14ac:dyDescent="0.3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N278" s="62"/>
      <c r="O278" s="62"/>
      <c r="P278" s="62"/>
      <c r="Q278" s="62"/>
      <c r="R278" s="62"/>
      <c r="S278" s="62"/>
      <c r="T278" s="62"/>
    </row>
    <row r="279" spans="1:20" x14ac:dyDescent="0.3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N279" s="62"/>
      <c r="O279" s="62"/>
      <c r="P279" s="62"/>
      <c r="Q279" s="62"/>
      <c r="R279" s="62"/>
      <c r="S279" s="62"/>
      <c r="T279" s="62"/>
    </row>
    <row r="280" spans="1:20" x14ac:dyDescent="0.3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N280" s="62"/>
      <c r="O280" s="62"/>
      <c r="P280" s="62"/>
      <c r="Q280" s="62"/>
      <c r="R280" s="62"/>
      <c r="S280" s="62"/>
      <c r="T280" s="62"/>
    </row>
    <row r="281" spans="1:20" x14ac:dyDescent="0.3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N281" s="62"/>
      <c r="O281" s="62"/>
      <c r="P281" s="62"/>
      <c r="Q281" s="62"/>
      <c r="R281" s="62"/>
      <c r="S281" s="62"/>
      <c r="T281" s="62"/>
    </row>
    <row r="282" spans="1:20" x14ac:dyDescent="0.3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N282" s="62"/>
      <c r="O282" s="62"/>
      <c r="P282" s="62"/>
      <c r="Q282" s="62"/>
      <c r="R282" s="62"/>
      <c r="S282" s="62"/>
      <c r="T282" s="62"/>
    </row>
    <row r="283" spans="1:20" x14ac:dyDescent="0.3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N283" s="62"/>
      <c r="O283" s="62"/>
      <c r="P283" s="62"/>
      <c r="Q283" s="62"/>
      <c r="R283" s="62"/>
      <c r="S283" s="62"/>
      <c r="T283" s="62"/>
    </row>
    <row r="284" spans="1:20" x14ac:dyDescent="0.3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N284" s="62"/>
      <c r="O284" s="62"/>
      <c r="P284" s="62"/>
      <c r="Q284" s="62"/>
      <c r="R284" s="62"/>
      <c r="S284" s="62"/>
      <c r="T284" s="62"/>
    </row>
    <row r="285" spans="1:20" x14ac:dyDescent="0.3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N285" s="62"/>
      <c r="O285" s="62"/>
      <c r="P285" s="62"/>
      <c r="Q285" s="62"/>
      <c r="R285" s="62"/>
      <c r="S285" s="62"/>
      <c r="T285" s="62"/>
    </row>
    <row r="286" spans="1:20" x14ac:dyDescent="0.3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N286" s="62"/>
      <c r="O286" s="62"/>
      <c r="P286" s="62"/>
      <c r="Q286" s="62"/>
      <c r="R286" s="62"/>
      <c r="S286" s="62"/>
      <c r="T286" s="62"/>
    </row>
    <row r="287" spans="1:20" x14ac:dyDescent="0.3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N287" s="62"/>
      <c r="O287" s="62"/>
      <c r="P287" s="62"/>
      <c r="Q287" s="62"/>
      <c r="R287" s="62"/>
      <c r="S287" s="62"/>
      <c r="T287" s="62"/>
    </row>
    <row r="288" spans="1:20" x14ac:dyDescent="0.3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N288" s="62"/>
      <c r="O288" s="62"/>
      <c r="P288" s="62"/>
      <c r="Q288" s="62"/>
      <c r="R288" s="62"/>
      <c r="S288" s="62"/>
      <c r="T288" s="62"/>
    </row>
    <row r="289" spans="1:20" x14ac:dyDescent="0.3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N289" s="62"/>
      <c r="O289" s="62"/>
      <c r="P289" s="62"/>
      <c r="Q289" s="62"/>
      <c r="R289" s="62"/>
      <c r="S289" s="62"/>
      <c r="T289" s="62"/>
    </row>
    <row r="290" spans="1:20" x14ac:dyDescent="0.3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N290" s="62"/>
      <c r="O290" s="62"/>
      <c r="P290" s="62"/>
      <c r="Q290" s="62"/>
      <c r="R290" s="62"/>
      <c r="S290" s="62"/>
      <c r="T290" s="62"/>
    </row>
    <row r="291" spans="1:20" x14ac:dyDescent="0.3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N291" s="62"/>
      <c r="O291" s="62"/>
      <c r="P291" s="62"/>
      <c r="Q291" s="62"/>
      <c r="R291" s="62"/>
      <c r="S291" s="62"/>
      <c r="T291" s="62"/>
    </row>
    <row r="292" spans="1:20" x14ac:dyDescent="0.3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N292" s="62"/>
      <c r="O292" s="62"/>
      <c r="P292" s="62"/>
      <c r="Q292" s="62"/>
      <c r="R292" s="62"/>
      <c r="S292" s="62"/>
      <c r="T292" s="62"/>
    </row>
    <row r="293" spans="1:20" x14ac:dyDescent="0.35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N293" s="62"/>
      <c r="O293" s="62"/>
      <c r="P293" s="62"/>
      <c r="Q293" s="62"/>
      <c r="R293" s="62"/>
      <c r="S293" s="62"/>
      <c r="T293" s="62"/>
    </row>
    <row r="294" spans="1:20" x14ac:dyDescent="0.35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N294" s="62"/>
      <c r="O294" s="62"/>
      <c r="P294" s="62"/>
      <c r="Q294" s="62"/>
      <c r="R294" s="62"/>
      <c r="S294" s="62"/>
      <c r="T294" s="62"/>
    </row>
    <row r="295" spans="1:20" x14ac:dyDescent="0.3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N295" s="62"/>
      <c r="O295" s="62"/>
      <c r="P295" s="62"/>
      <c r="Q295" s="62"/>
      <c r="R295" s="62"/>
      <c r="S295" s="62"/>
      <c r="T295" s="62"/>
    </row>
    <row r="296" spans="1:20" x14ac:dyDescent="0.35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N296" s="62"/>
      <c r="O296" s="62"/>
      <c r="P296" s="62"/>
      <c r="Q296" s="62"/>
      <c r="R296" s="62"/>
      <c r="S296" s="62"/>
      <c r="T296" s="62"/>
    </row>
    <row r="297" spans="1:20" x14ac:dyDescent="0.35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N297" s="62"/>
      <c r="O297" s="62"/>
      <c r="P297" s="62"/>
      <c r="Q297" s="62"/>
      <c r="R297" s="62"/>
      <c r="S297" s="62"/>
      <c r="T297" s="62"/>
    </row>
    <row r="298" spans="1:20" x14ac:dyDescent="0.35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N298" s="62"/>
      <c r="O298" s="62"/>
      <c r="P298" s="62"/>
      <c r="Q298" s="62"/>
      <c r="R298" s="62"/>
      <c r="S298" s="62"/>
      <c r="T298" s="62"/>
    </row>
    <row r="299" spans="1:20" x14ac:dyDescent="0.35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N299" s="62"/>
      <c r="O299" s="62"/>
      <c r="P299" s="62"/>
      <c r="Q299" s="62"/>
      <c r="R299" s="62"/>
      <c r="S299" s="62"/>
      <c r="T299" s="62"/>
    </row>
    <row r="300" spans="1:20" x14ac:dyDescent="0.35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N300" s="62"/>
      <c r="O300" s="62"/>
      <c r="P300" s="62"/>
      <c r="Q300" s="62"/>
      <c r="R300" s="62"/>
      <c r="S300" s="62"/>
      <c r="T300" s="62"/>
    </row>
    <row r="301" spans="1:20" x14ac:dyDescent="0.35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N301" s="62"/>
      <c r="O301" s="62"/>
      <c r="P301" s="62"/>
      <c r="Q301" s="62"/>
      <c r="R301" s="62"/>
      <c r="S301" s="62"/>
      <c r="T301" s="62"/>
    </row>
    <row r="302" spans="1:20" x14ac:dyDescent="0.35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N302" s="62"/>
      <c r="O302" s="62"/>
      <c r="P302" s="62"/>
      <c r="Q302" s="62"/>
      <c r="R302" s="62"/>
      <c r="S302" s="62"/>
      <c r="T302" s="62"/>
    </row>
    <row r="303" spans="1:20" x14ac:dyDescent="0.35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N303" s="62"/>
      <c r="O303" s="62"/>
      <c r="P303" s="62"/>
      <c r="Q303" s="62"/>
      <c r="R303" s="62"/>
      <c r="S303" s="62"/>
      <c r="T303" s="62"/>
    </row>
    <row r="304" spans="1:20" x14ac:dyDescent="0.35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N304" s="62"/>
      <c r="O304" s="62"/>
      <c r="P304" s="62"/>
      <c r="Q304" s="62"/>
      <c r="R304" s="62"/>
      <c r="S304" s="62"/>
      <c r="T304" s="62"/>
    </row>
    <row r="305" spans="1:20" x14ac:dyDescent="0.3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N305" s="62"/>
      <c r="O305" s="62"/>
      <c r="P305" s="62"/>
      <c r="Q305" s="62"/>
      <c r="R305" s="62"/>
      <c r="S305" s="62"/>
      <c r="T305" s="62"/>
    </row>
    <row r="306" spans="1:20" x14ac:dyDescent="0.35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N306" s="62"/>
      <c r="O306" s="62"/>
      <c r="P306" s="62"/>
      <c r="Q306" s="62"/>
      <c r="R306" s="62"/>
      <c r="S306" s="62"/>
      <c r="T306" s="62"/>
    </row>
    <row r="307" spans="1:20" x14ac:dyDescent="0.35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N307" s="62"/>
      <c r="O307" s="62"/>
      <c r="P307" s="62"/>
      <c r="Q307" s="62"/>
      <c r="R307" s="62"/>
      <c r="S307" s="62"/>
      <c r="T307" s="62"/>
    </row>
    <row r="308" spans="1:20" x14ac:dyDescent="0.35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N308" s="62"/>
      <c r="O308" s="62"/>
      <c r="P308" s="62"/>
      <c r="Q308" s="62"/>
      <c r="R308" s="62"/>
      <c r="S308" s="62"/>
      <c r="T308" s="62"/>
    </row>
    <row r="309" spans="1:20" x14ac:dyDescent="0.35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N309" s="62"/>
      <c r="O309" s="62"/>
      <c r="P309" s="62"/>
      <c r="Q309" s="62"/>
      <c r="R309" s="62"/>
      <c r="S309" s="62"/>
      <c r="T309" s="62"/>
    </row>
    <row r="310" spans="1:20" x14ac:dyDescent="0.35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N310" s="62"/>
      <c r="O310" s="62"/>
      <c r="P310" s="62"/>
      <c r="Q310" s="62"/>
      <c r="R310" s="62"/>
      <c r="S310" s="62"/>
      <c r="T310" s="62"/>
    </row>
    <row r="311" spans="1:20" x14ac:dyDescent="0.35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N311" s="62"/>
      <c r="O311" s="62"/>
      <c r="P311" s="62"/>
      <c r="Q311" s="62"/>
      <c r="R311" s="62"/>
      <c r="S311" s="62"/>
      <c r="T311" s="62"/>
    </row>
    <row r="312" spans="1:20" x14ac:dyDescent="0.35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N312" s="62"/>
      <c r="O312" s="62"/>
      <c r="P312" s="62"/>
      <c r="Q312" s="62"/>
      <c r="R312" s="62"/>
      <c r="S312" s="62"/>
      <c r="T312" s="62"/>
    </row>
    <row r="313" spans="1:20" x14ac:dyDescent="0.35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N313" s="62"/>
      <c r="O313" s="62"/>
      <c r="P313" s="62"/>
      <c r="Q313" s="62"/>
      <c r="R313" s="62"/>
      <c r="S313" s="62"/>
      <c r="T313" s="62"/>
    </row>
    <row r="314" spans="1:20" x14ac:dyDescent="0.35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N314" s="62"/>
      <c r="O314" s="62"/>
      <c r="P314" s="62"/>
      <c r="Q314" s="62"/>
      <c r="R314" s="62"/>
      <c r="S314" s="62"/>
      <c r="T314" s="62"/>
    </row>
    <row r="315" spans="1:20" x14ac:dyDescent="0.3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N315" s="62"/>
      <c r="O315" s="62"/>
      <c r="P315" s="62"/>
      <c r="Q315" s="62"/>
      <c r="R315" s="62"/>
      <c r="S315" s="62"/>
      <c r="T315" s="62"/>
    </row>
    <row r="316" spans="1:20" x14ac:dyDescent="0.35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N316" s="62"/>
      <c r="O316" s="62"/>
      <c r="P316" s="62"/>
      <c r="Q316" s="62"/>
      <c r="R316" s="62"/>
      <c r="S316" s="62"/>
      <c r="T316" s="62"/>
    </row>
    <row r="317" spans="1:20" x14ac:dyDescent="0.35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N317" s="62"/>
      <c r="O317" s="62"/>
      <c r="P317" s="62"/>
      <c r="Q317" s="62"/>
      <c r="R317" s="62"/>
      <c r="S317" s="62"/>
      <c r="T317" s="62"/>
    </row>
    <row r="318" spans="1:20" x14ac:dyDescent="0.35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N318" s="62"/>
      <c r="O318" s="62"/>
      <c r="P318" s="62"/>
      <c r="Q318" s="62"/>
      <c r="R318" s="62"/>
      <c r="S318" s="62"/>
      <c r="T318" s="62"/>
    </row>
    <row r="319" spans="1:20" x14ac:dyDescent="0.35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N319" s="62"/>
      <c r="O319" s="62"/>
      <c r="P319" s="62"/>
      <c r="Q319" s="62"/>
      <c r="R319" s="62"/>
      <c r="S319" s="62"/>
      <c r="T319" s="62"/>
    </row>
    <row r="320" spans="1:20" x14ac:dyDescent="0.35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N320" s="62"/>
      <c r="O320" s="62"/>
      <c r="P320" s="62"/>
      <c r="Q320" s="62"/>
      <c r="R320" s="62"/>
      <c r="S320" s="62"/>
      <c r="T320" s="62"/>
    </row>
    <row r="321" spans="1:20" x14ac:dyDescent="0.35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N321" s="62"/>
      <c r="O321" s="62"/>
      <c r="P321" s="62"/>
      <c r="Q321" s="62"/>
      <c r="R321" s="62"/>
      <c r="S321" s="62"/>
      <c r="T321" s="62"/>
    </row>
    <row r="322" spans="1:20" x14ac:dyDescent="0.35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N322" s="62"/>
      <c r="O322" s="62"/>
      <c r="P322" s="62"/>
      <c r="Q322" s="62"/>
      <c r="R322" s="62"/>
      <c r="S322" s="62"/>
      <c r="T322" s="62"/>
    </row>
    <row r="323" spans="1:20" x14ac:dyDescent="0.35">
      <c r="A323" s="62"/>
      <c r="H323" s="62"/>
      <c r="I323" s="62"/>
      <c r="J323" s="62"/>
      <c r="K323" s="62"/>
      <c r="N323" s="62"/>
      <c r="S323" s="62"/>
      <c r="T323" s="62"/>
    </row>
  </sheetData>
  <mergeCells count="84">
    <mergeCell ref="S3:T3"/>
    <mergeCell ref="S4:T4"/>
    <mergeCell ref="S5:T5"/>
    <mergeCell ref="O160:P160"/>
    <mergeCell ref="Q160:R160"/>
    <mergeCell ref="S160:T160"/>
    <mergeCell ref="O107:P107"/>
    <mergeCell ref="Q107:R107"/>
    <mergeCell ref="S107:T107"/>
    <mergeCell ref="O108:P108"/>
    <mergeCell ref="Q108:R108"/>
    <mergeCell ref="S108:T108"/>
    <mergeCell ref="O104:R104"/>
    <mergeCell ref="O106:P106"/>
    <mergeCell ref="Q106:R106"/>
    <mergeCell ref="S106:T106"/>
    <mergeCell ref="O161:P161"/>
    <mergeCell ref="Q161:R161"/>
    <mergeCell ref="S161:T161"/>
    <mergeCell ref="O157:R157"/>
    <mergeCell ref="O159:P159"/>
    <mergeCell ref="Q159:R159"/>
    <mergeCell ref="S159:T159"/>
    <mergeCell ref="O57:P57"/>
    <mergeCell ref="Q57:R57"/>
    <mergeCell ref="S57:T57"/>
    <mergeCell ref="O58:P58"/>
    <mergeCell ref="Q58:R58"/>
    <mergeCell ref="S58:T58"/>
    <mergeCell ref="O54:R54"/>
    <mergeCell ref="O56:P56"/>
    <mergeCell ref="Q56:R56"/>
    <mergeCell ref="S56:T56"/>
    <mergeCell ref="O4:P4"/>
    <mergeCell ref="Q4:R4"/>
    <mergeCell ref="O5:P5"/>
    <mergeCell ref="Q5:R5"/>
    <mergeCell ref="O1:R1"/>
    <mergeCell ref="O3:P3"/>
    <mergeCell ref="Q3:R3"/>
    <mergeCell ref="B1:G1"/>
    <mergeCell ref="B104:G104"/>
    <mergeCell ref="B3:C3"/>
    <mergeCell ref="D3:E3"/>
    <mergeCell ref="F3:G3"/>
    <mergeCell ref="B4:C4"/>
    <mergeCell ref="D4:E4"/>
    <mergeCell ref="F4:G4"/>
    <mergeCell ref="H3:K3"/>
    <mergeCell ref="H5:I5"/>
    <mergeCell ref="J5:K5"/>
    <mergeCell ref="H57:K57"/>
    <mergeCell ref="H4:K4"/>
    <mergeCell ref="F106:G106"/>
    <mergeCell ref="B54:G54"/>
    <mergeCell ref="B57:C57"/>
    <mergeCell ref="D57:E57"/>
    <mergeCell ref="F57:G57"/>
    <mergeCell ref="D56:E56"/>
    <mergeCell ref="F56:G56"/>
    <mergeCell ref="B56:C56"/>
    <mergeCell ref="H161:I161"/>
    <mergeCell ref="J161:K161"/>
    <mergeCell ref="H108:I108"/>
    <mergeCell ref="J108:K108"/>
    <mergeCell ref="H58:I58"/>
    <mergeCell ref="J58:K58"/>
    <mergeCell ref="H106:K106"/>
    <mergeCell ref="H56:K56"/>
    <mergeCell ref="B160:C160"/>
    <mergeCell ref="D160:E160"/>
    <mergeCell ref="F160:G160"/>
    <mergeCell ref="H160:K160"/>
    <mergeCell ref="B107:C107"/>
    <mergeCell ref="D107:E107"/>
    <mergeCell ref="F107:G107"/>
    <mergeCell ref="H107:K107"/>
    <mergeCell ref="B157:G157"/>
    <mergeCell ref="B159:C159"/>
    <mergeCell ref="D159:E159"/>
    <mergeCell ref="F159:G159"/>
    <mergeCell ref="H159:K159"/>
    <mergeCell ref="B106:C106"/>
    <mergeCell ref="D106:E106"/>
  </mergeCells>
  <phoneticPr fontId="2" type="noConversion"/>
  <printOptions horizontalCentered="1"/>
  <pageMargins left="0.1" right="0.1" top="0.25" bottom="0" header="0" footer="0"/>
  <pageSetup scale="47" orientation="portrait" r:id="rId1"/>
  <headerFooter alignWithMargins="0"/>
  <rowBreaks count="3" manualBreakCount="3">
    <brk id="53" max="16383" man="1"/>
    <brk id="103" max="16383" man="1"/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AHMER</cp:lastModifiedBy>
  <cp:lastPrinted>2022-05-31T06:16:18Z</cp:lastPrinted>
  <dcterms:created xsi:type="dcterms:W3CDTF">2006-10-13T05:00:31Z</dcterms:created>
  <dcterms:modified xsi:type="dcterms:W3CDTF">2026-05-18T08:05:40Z</dcterms:modified>
</cp:coreProperties>
</file>