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Aug,2026\Servies_July, 2026\"/>
    </mc:Choice>
  </mc:AlternateContent>
  <xr:revisionPtr revIDLastSave="0" documentId="13_ncr:1_{23DC68D8-DAB7-4A9D-8382-130600A1E53E}" xr6:coauthVersionLast="38" xr6:coauthVersionMax="47" xr10:uidLastSave="{00000000-0000-0000-0000-000000000000}"/>
  <bookViews>
    <workbookView xWindow="0" yWindow="0" windowWidth="12900" windowHeight="6710" xr2:uid="{00000000-000D-0000-FFFF-FFFF00000000}"/>
  </bookViews>
  <sheets>
    <sheet name="summary" sheetId="3" r:id="rId1"/>
    <sheet name="detail" sheetId="2" r:id="rId2"/>
  </sheets>
  <definedNames>
    <definedName name="_xlnm.Print_Area" localSheetId="0">summary!$A$1:$H$51</definedName>
  </definedNames>
  <calcPr calcId="162913"/>
</workbook>
</file>

<file path=xl/calcChain.xml><?xml version="1.0" encoding="utf-8"?>
<calcChain xmlns="http://schemas.openxmlformats.org/spreadsheetml/2006/main">
  <c r="I169" i="2" l="1"/>
  <c r="K116" i="2"/>
  <c r="J116" i="2"/>
  <c r="I116" i="2"/>
  <c r="H116" i="2"/>
  <c r="K115" i="2"/>
  <c r="J115" i="2"/>
  <c r="I115" i="2"/>
  <c r="H115" i="2"/>
  <c r="G201" i="2" l="1"/>
  <c r="F201" i="2"/>
  <c r="G197" i="2"/>
  <c r="G196" i="2" s="1"/>
  <c r="F197" i="2"/>
  <c r="F196" i="2"/>
  <c r="G184" i="2"/>
  <c r="G183" i="2" s="1"/>
  <c r="G181" i="2" s="1"/>
  <c r="F184" i="2"/>
  <c r="F183" i="2" s="1"/>
  <c r="F181" i="2" s="1"/>
  <c r="G178" i="2"/>
  <c r="F178" i="2"/>
  <c r="G171" i="2"/>
  <c r="F171" i="2"/>
  <c r="G168" i="2"/>
  <c r="F168" i="2"/>
  <c r="G163" i="2"/>
  <c r="F163" i="2"/>
  <c r="G149" i="2"/>
  <c r="G148" i="2" s="1"/>
  <c r="F149" i="2"/>
  <c r="F148" i="2" s="1"/>
  <c r="G145" i="2"/>
  <c r="F145" i="2"/>
  <c r="G142" i="2"/>
  <c r="G139" i="2" s="1"/>
  <c r="G135" i="2" s="1"/>
  <c r="F142" i="2"/>
  <c r="F139" i="2" s="1"/>
  <c r="G136" i="2"/>
  <c r="F136" i="2"/>
  <c r="G128" i="2"/>
  <c r="F128" i="2"/>
  <c r="G124" i="2"/>
  <c r="F124" i="2"/>
  <c r="G120" i="2"/>
  <c r="F120" i="2"/>
  <c r="G116" i="2"/>
  <c r="F116" i="2"/>
  <c r="G111" i="2"/>
  <c r="F111" i="2"/>
  <c r="E201" i="2"/>
  <c r="D201" i="2"/>
  <c r="C201" i="2"/>
  <c r="B201" i="2"/>
  <c r="E197" i="2"/>
  <c r="D197" i="2"/>
  <c r="C197" i="2"/>
  <c r="C196" i="2" s="1"/>
  <c r="B197" i="2"/>
  <c r="E196" i="2"/>
  <c r="D196" i="2"/>
  <c r="B196" i="2"/>
  <c r="E184" i="2"/>
  <c r="E183" i="2" s="1"/>
  <c r="E181" i="2" s="1"/>
  <c r="D184" i="2"/>
  <c r="D183" i="2" s="1"/>
  <c r="D181" i="2" s="1"/>
  <c r="C184" i="2"/>
  <c r="C183" i="2" s="1"/>
  <c r="C181" i="2" s="1"/>
  <c r="B184" i="2"/>
  <c r="B183" i="2" s="1"/>
  <c r="B181" i="2" s="1"/>
  <c r="E178" i="2"/>
  <c r="D178" i="2"/>
  <c r="C178" i="2"/>
  <c r="B178" i="2"/>
  <c r="E171" i="2"/>
  <c r="D171" i="2"/>
  <c r="C171" i="2"/>
  <c r="B171" i="2"/>
  <c r="E168" i="2"/>
  <c r="D168" i="2"/>
  <c r="C168" i="2"/>
  <c r="B168" i="2"/>
  <c r="D167" i="2"/>
  <c r="B167" i="2"/>
  <c r="E163" i="2"/>
  <c r="D163" i="2"/>
  <c r="C163" i="2"/>
  <c r="B163" i="2"/>
  <c r="E149" i="2"/>
  <c r="D149" i="2"/>
  <c r="C149" i="2"/>
  <c r="B149" i="2"/>
  <c r="E148" i="2"/>
  <c r="D148" i="2"/>
  <c r="C148" i="2"/>
  <c r="B148" i="2"/>
  <c r="E145" i="2"/>
  <c r="D145" i="2"/>
  <c r="C145" i="2"/>
  <c r="B145" i="2"/>
  <c r="E142" i="2"/>
  <c r="E139" i="2" s="1"/>
  <c r="D142" i="2"/>
  <c r="D139" i="2" s="1"/>
  <c r="C142" i="2"/>
  <c r="C139" i="2" s="1"/>
  <c r="B142" i="2"/>
  <c r="B139" i="2" s="1"/>
  <c r="B135" i="2" s="1"/>
  <c r="E136" i="2"/>
  <c r="D136" i="2"/>
  <c r="C136" i="2"/>
  <c r="B136" i="2"/>
  <c r="E128" i="2"/>
  <c r="D128" i="2"/>
  <c r="C128" i="2"/>
  <c r="B128" i="2"/>
  <c r="E124" i="2"/>
  <c r="D124" i="2"/>
  <c r="C124" i="2"/>
  <c r="B124" i="2"/>
  <c r="E120" i="2"/>
  <c r="D120" i="2"/>
  <c r="C120" i="2"/>
  <c r="B120" i="2"/>
  <c r="E116" i="2"/>
  <c r="D116" i="2"/>
  <c r="C116" i="2"/>
  <c r="B116" i="2"/>
  <c r="E111" i="2"/>
  <c r="D111" i="2"/>
  <c r="C111" i="2"/>
  <c r="B111" i="2"/>
  <c r="G98" i="2"/>
  <c r="F98" i="2"/>
  <c r="G94" i="2"/>
  <c r="G93" i="2" s="1"/>
  <c r="F94" i="2"/>
  <c r="F93" i="2"/>
  <c r="G81" i="2"/>
  <c r="G80" i="2" s="1"/>
  <c r="G78" i="2" s="1"/>
  <c r="F81" i="2"/>
  <c r="F80" i="2" s="1"/>
  <c r="F78" i="2" s="1"/>
  <c r="G75" i="2"/>
  <c r="F75" i="2"/>
  <c r="G68" i="2"/>
  <c r="F68" i="2"/>
  <c r="G65" i="2"/>
  <c r="F65" i="2"/>
  <c r="G60" i="2"/>
  <c r="F60" i="2"/>
  <c r="G46" i="2"/>
  <c r="F46" i="2"/>
  <c r="F45" i="2" s="1"/>
  <c r="G45" i="2"/>
  <c r="G42" i="2"/>
  <c r="F42" i="2"/>
  <c r="G39" i="2"/>
  <c r="G36" i="2" s="1"/>
  <c r="F39" i="2"/>
  <c r="F36" i="2" s="1"/>
  <c r="F32" i="2" s="1"/>
  <c r="G33" i="2"/>
  <c r="F33" i="2"/>
  <c r="G25" i="2"/>
  <c r="F25" i="2"/>
  <c r="G21" i="2"/>
  <c r="F21" i="2"/>
  <c r="G17" i="2"/>
  <c r="F17" i="2"/>
  <c r="G13" i="2"/>
  <c r="F13" i="2"/>
  <c r="G8" i="2"/>
  <c r="F8" i="2"/>
  <c r="E98" i="2"/>
  <c r="D98" i="2"/>
  <c r="C98" i="2"/>
  <c r="B98" i="2"/>
  <c r="E94" i="2"/>
  <c r="E93" i="2" s="1"/>
  <c r="D94" i="2"/>
  <c r="D93" i="2" s="1"/>
  <c r="C94" i="2"/>
  <c r="C93" i="2" s="1"/>
  <c r="B94" i="2"/>
  <c r="B93" i="2"/>
  <c r="E81" i="2"/>
  <c r="D81" i="2"/>
  <c r="C81" i="2"/>
  <c r="B81" i="2"/>
  <c r="E80" i="2"/>
  <c r="E78" i="2" s="1"/>
  <c r="D80" i="2"/>
  <c r="D78" i="2" s="1"/>
  <c r="C80" i="2"/>
  <c r="C78" i="2" s="1"/>
  <c r="B80" i="2"/>
  <c r="B78" i="2" s="1"/>
  <c r="E75" i="2"/>
  <c r="E64" i="2" s="1"/>
  <c r="D75" i="2"/>
  <c r="D64" i="2" s="1"/>
  <c r="C75" i="2"/>
  <c r="B75" i="2"/>
  <c r="E68" i="2"/>
  <c r="D68" i="2"/>
  <c r="C68" i="2"/>
  <c r="B68" i="2"/>
  <c r="E65" i="2"/>
  <c r="D65" i="2"/>
  <c r="C65" i="2"/>
  <c r="B65" i="2"/>
  <c r="E60" i="2"/>
  <c r="D60" i="2"/>
  <c r="C60" i="2"/>
  <c r="B60" i="2"/>
  <c r="E46" i="2"/>
  <c r="E45" i="2" s="1"/>
  <c r="D46" i="2"/>
  <c r="D45" i="2" s="1"/>
  <c r="C46" i="2"/>
  <c r="C45" i="2" s="1"/>
  <c r="B46" i="2"/>
  <c r="B45" i="2" s="1"/>
  <c r="E42" i="2"/>
  <c r="D42" i="2"/>
  <c r="C42" i="2"/>
  <c r="B42" i="2"/>
  <c r="E39" i="2"/>
  <c r="E36" i="2" s="1"/>
  <c r="D39" i="2"/>
  <c r="D36" i="2" s="1"/>
  <c r="C39" i="2"/>
  <c r="C36" i="2" s="1"/>
  <c r="B39" i="2"/>
  <c r="B36" i="2" s="1"/>
  <c r="E33" i="2"/>
  <c r="D33" i="2"/>
  <c r="C33" i="2"/>
  <c r="B33" i="2"/>
  <c r="E25" i="2"/>
  <c r="D25" i="2"/>
  <c r="C25" i="2"/>
  <c r="B25" i="2"/>
  <c r="E21" i="2"/>
  <c r="D21" i="2"/>
  <c r="C21" i="2"/>
  <c r="B21" i="2"/>
  <c r="E17" i="2"/>
  <c r="D17" i="2"/>
  <c r="C17" i="2"/>
  <c r="B17" i="2"/>
  <c r="E13" i="2"/>
  <c r="D13" i="2"/>
  <c r="C13" i="2"/>
  <c r="C12" i="2" s="1"/>
  <c r="B13" i="2"/>
  <c r="B12" i="2" s="1"/>
  <c r="E8" i="2"/>
  <c r="D8" i="2"/>
  <c r="C8" i="2"/>
  <c r="B8" i="2"/>
  <c r="F167" i="2" l="1"/>
  <c r="F110" i="2" s="1"/>
  <c r="G167" i="2"/>
  <c r="F135" i="2"/>
  <c r="G115" i="2"/>
  <c r="F115" i="2"/>
  <c r="C167" i="2"/>
  <c r="E167" i="2"/>
  <c r="C135" i="2"/>
  <c r="D135" i="2"/>
  <c r="E135" i="2"/>
  <c r="B115" i="2"/>
  <c r="B110" i="2" s="1"/>
  <c r="D115" i="2"/>
  <c r="E115" i="2"/>
  <c r="C115" i="2"/>
  <c r="F64" i="2"/>
  <c r="G64" i="2"/>
  <c r="G32" i="2"/>
  <c r="F12" i="2"/>
  <c r="G12" i="2"/>
  <c r="B64" i="2"/>
  <c r="C64" i="2"/>
  <c r="B32" i="2"/>
  <c r="C32" i="2"/>
  <c r="C7" i="2" s="1"/>
  <c r="D32" i="2"/>
  <c r="E32" i="2"/>
  <c r="B7" i="2"/>
  <c r="E12" i="2"/>
  <c r="D12" i="2"/>
  <c r="H17" i="2"/>
  <c r="J11" i="2"/>
  <c r="I11" i="2"/>
  <c r="G110" i="2" l="1"/>
  <c r="C110" i="2"/>
  <c r="E110" i="2"/>
  <c r="D110" i="2"/>
  <c r="F7" i="2"/>
  <c r="G7" i="2"/>
  <c r="D7" i="2"/>
  <c r="E7" i="2"/>
  <c r="H11" i="2"/>
  <c r="H13" i="2"/>
  <c r="H7" i="2" l="1"/>
  <c r="J163" i="2"/>
  <c r="K163" i="2"/>
  <c r="H167" i="2"/>
  <c r="K167" i="2"/>
  <c r="H168" i="2"/>
  <c r="K168" i="2"/>
  <c r="I167" i="2"/>
  <c r="K171" i="2"/>
  <c r="H171" i="2"/>
  <c r="J171" i="2"/>
  <c r="J178" i="2"/>
  <c r="K178" i="2"/>
  <c r="D37" i="3"/>
  <c r="E37" i="3"/>
  <c r="I184" i="2"/>
  <c r="D38" i="3"/>
  <c r="B39" i="3"/>
  <c r="I201" i="2"/>
  <c r="H201" i="2"/>
  <c r="E39" i="3"/>
  <c r="H203" i="2"/>
  <c r="J202" i="2"/>
  <c r="H202" i="2"/>
  <c r="J200" i="2"/>
  <c r="H197" i="2"/>
  <c r="H192" i="2"/>
  <c r="J191" i="2"/>
  <c r="H190" i="2"/>
  <c r="J189" i="2"/>
  <c r="H186" i="2"/>
  <c r="H184" i="2"/>
  <c r="H182" i="2"/>
  <c r="H178" i="2"/>
  <c r="J175" i="2"/>
  <c r="H174" i="2"/>
  <c r="J173" i="2"/>
  <c r="H170" i="2"/>
  <c r="H166" i="2"/>
  <c r="I120" i="2"/>
  <c r="J120" i="2"/>
  <c r="K120" i="2"/>
  <c r="K124" i="2"/>
  <c r="I136" i="2"/>
  <c r="J139" i="2"/>
  <c r="K142" i="2"/>
  <c r="K145" i="2"/>
  <c r="H145" i="2"/>
  <c r="I145" i="2"/>
  <c r="J145" i="2"/>
  <c r="H148" i="2"/>
  <c r="I149" i="2"/>
  <c r="J154" i="2"/>
  <c r="H153" i="2"/>
  <c r="H151" i="2"/>
  <c r="H143" i="2"/>
  <c r="J142" i="2"/>
  <c r="H141" i="2"/>
  <c r="J140" i="2"/>
  <c r="J138" i="2"/>
  <c r="J132" i="2"/>
  <c r="H127" i="2"/>
  <c r="J126" i="2"/>
  <c r="J122" i="2"/>
  <c r="H121" i="2"/>
  <c r="H119" i="2"/>
  <c r="J118" i="2"/>
  <c r="J114" i="2"/>
  <c r="K64" i="2"/>
  <c r="K65" i="2"/>
  <c r="K68" i="2"/>
  <c r="K81" i="2"/>
  <c r="I94" i="2"/>
  <c r="I98" i="2"/>
  <c r="K13" i="2"/>
  <c r="K17" i="2"/>
  <c r="I36" i="2"/>
  <c r="K42" i="2"/>
  <c r="H45" i="2"/>
  <c r="J45" i="2"/>
  <c r="H18" i="2"/>
  <c r="K204" i="2"/>
  <c r="J204" i="2"/>
  <c r="I204" i="2"/>
  <c r="H204" i="2"/>
  <c r="I203" i="2"/>
  <c r="K202" i="2"/>
  <c r="I202" i="2"/>
  <c r="K200" i="2"/>
  <c r="I200" i="2"/>
  <c r="K198" i="2"/>
  <c r="J198" i="2"/>
  <c r="I198" i="2"/>
  <c r="H198" i="2"/>
  <c r="K197" i="2"/>
  <c r="K195" i="2"/>
  <c r="J195" i="2"/>
  <c r="I195" i="2"/>
  <c r="H195" i="2"/>
  <c r="K193" i="2"/>
  <c r="J193" i="2"/>
  <c r="I193" i="2"/>
  <c r="H193" i="2"/>
  <c r="K192" i="2"/>
  <c r="J192" i="2"/>
  <c r="I192" i="2"/>
  <c r="K191" i="2"/>
  <c r="I191" i="2"/>
  <c r="H191" i="2"/>
  <c r="K190" i="2"/>
  <c r="J190" i="2"/>
  <c r="I190" i="2"/>
  <c r="K189" i="2"/>
  <c r="I189" i="2"/>
  <c r="K188" i="2"/>
  <c r="J188" i="2"/>
  <c r="I188" i="2"/>
  <c r="H188" i="2"/>
  <c r="K187" i="2"/>
  <c r="J187" i="2"/>
  <c r="I187" i="2"/>
  <c r="H187" i="2"/>
  <c r="K186" i="2"/>
  <c r="J186" i="2"/>
  <c r="I186" i="2"/>
  <c r="K185" i="2"/>
  <c r="J185" i="2"/>
  <c r="I185" i="2"/>
  <c r="H185" i="2"/>
  <c r="K184" i="2"/>
  <c r="K182" i="2"/>
  <c r="J182" i="2"/>
  <c r="I182" i="2"/>
  <c r="K180" i="2"/>
  <c r="J180" i="2"/>
  <c r="I180" i="2"/>
  <c r="H180" i="2"/>
  <c r="K179" i="2"/>
  <c r="J179" i="2"/>
  <c r="I179" i="2"/>
  <c r="H179" i="2"/>
  <c r="I178" i="2"/>
  <c r="K177" i="2"/>
  <c r="J177" i="2"/>
  <c r="I177" i="2"/>
  <c r="H177" i="2"/>
  <c r="K175" i="2"/>
  <c r="I175" i="2"/>
  <c r="H175" i="2"/>
  <c r="K174" i="2"/>
  <c r="J174" i="2"/>
  <c r="I174" i="2"/>
  <c r="K173" i="2"/>
  <c r="I173" i="2"/>
  <c r="I172" i="2"/>
  <c r="H172" i="2"/>
  <c r="K170" i="2"/>
  <c r="J170" i="2"/>
  <c r="I170" i="2"/>
  <c r="H169" i="2"/>
  <c r="J168" i="2"/>
  <c r="K166" i="2"/>
  <c r="J166" i="2"/>
  <c r="I166" i="2"/>
  <c r="K164" i="2"/>
  <c r="J164" i="2"/>
  <c r="I164" i="2"/>
  <c r="H164" i="2"/>
  <c r="I163" i="2"/>
  <c r="H163" i="2"/>
  <c r="K154" i="2"/>
  <c r="I154" i="2"/>
  <c r="H154" i="2"/>
  <c r="K153" i="2"/>
  <c r="J153" i="2"/>
  <c r="I153" i="2"/>
  <c r="K152" i="2"/>
  <c r="J152" i="2"/>
  <c r="I152" i="2"/>
  <c r="H152" i="2"/>
  <c r="K151" i="2"/>
  <c r="J151" i="2"/>
  <c r="I151" i="2"/>
  <c r="J149" i="2"/>
  <c r="I147" i="2"/>
  <c r="H147" i="2"/>
  <c r="K144" i="2"/>
  <c r="J144" i="2"/>
  <c r="I144" i="2"/>
  <c r="H144" i="2"/>
  <c r="K143" i="2"/>
  <c r="J143" i="2"/>
  <c r="I143" i="2"/>
  <c r="H142" i="2"/>
  <c r="K141" i="2"/>
  <c r="J141" i="2"/>
  <c r="I141" i="2"/>
  <c r="K140" i="2"/>
  <c r="I140" i="2"/>
  <c r="K138" i="2"/>
  <c r="I138" i="2"/>
  <c r="H138" i="2"/>
  <c r="K136" i="2"/>
  <c r="J136" i="2"/>
  <c r="H136" i="2"/>
  <c r="K132" i="2"/>
  <c r="I132" i="2"/>
  <c r="K127" i="2"/>
  <c r="J127" i="2"/>
  <c r="I127" i="2"/>
  <c r="K126" i="2"/>
  <c r="I126" i="2"/>
  <c r="H126" i="2"/>
  <c r="K123" i="2"/>
  <c r="J123" i="2"/>
  <c r="I123" i="2"/>
  <c r="H123" i="2"/>
  <c r="K122" i="2"/>
  <c r="I122" i="2"/>
  <c r="H122" i="2"/>
  <c r="K121" i="2"/>
  <c r="J121" i="2"/>
  <c r="I121" i="2"/>
  <c r="H120" i="2"/>
  <c r="K119" i="2"/>
  <c r="J119" i="2"/>
  <c r="I119" i="2"/>
  <c r="K118" i="2"/>
  <c r="I118" i="2"/>
  <c r="H118" i="2"/>
  <c r="K114" i="2"/>
  <c r="I114" i="2"/>
  <c r="H114" i="2"/>
  <c r="K101" i="2"/>
  <c r="I101" i="2"/>
  <c r="K100" i="2"/>
  <c r="I100" i="2"/>
  <c r="K99" i="2"/>
  <c r="I99" i="2"/>
  <c r="K97" i="2"/>
  <c r="I97" i="2"/>
  <c r="K96" i="2"/>
  <c r="I96" i="2"/>
  <c r="K95" i="2"/>
  <c r="I95" i="2"/>
  <c r="K94" i="2"/>
  <c r="K92" i="2"/>
  <c r="I92" i="2"/>
  <c r="K91" i="2"/>
  <c r="I91" i="2"/>
  <c r="K90" i="2"/>
  <c r="I90" i="2"/>
  <c r="K89" i="2"/>
  <c r="I89" i="2"/>
  <c r="K88" i="2"/>
  <c r="I88" i="2"/>
  <c r="K87" i="2"/>
  <c r="I87" i="2"/>
  <c r="K86" i="2"/>
  <c r="I86" i="2"/>
  <c r="K85" i="2"/>
  <c r="I85" i="2"/>
  <c r="K84" i="2"/>
  <c r="I84" i="2"/>
  <c r="K83" i="2"/>
  <c r="I83" i="2"/>
  <c r="K82" i="2"/>
  <c r="I82" i="2"/>
  <c r="I81" i="2"/>
  <c r="I80" i="2"/>
  <c r="K79" i="2"/>
  <c r="I79" i="2"/>
  <c r="K77" i="2"/>
  <c r="I77" i="2"/>
  <c r="K76" i="2"/>
  <c r="I76" i="2"/>
  <c r="K75" i="2"/>
  <c r="I75" i="2"/>
  <c r="K74" i="2"/>
  <c r="I74" i="2"/>
  <c r="K73" i="2"/>
  <c r="I73" i="2"/>
  <c r="K72" i="2"/>
  <c r="I72" i="2"/>
  <c r="K71" i="2"/>
  <c r="I71" i="2"/>
  <c r="K70" i="2"/>
  <c r="I70" i="2"/>
  <c r="K69" i="2"/>
  <c r="I69" i="2"/>
  <c r="K67" i="2"/>
  <c r="I67" i="2"/>
  <c r="K66" i="2"/>
  <c r="I66" i="2"/>
  <c r="K63" i="2"/>
  <c r="I63" i="2"/>
  <c r="K61" i="2"/>
  <c r="I61" i="2"/>
  <c r="K60" i="2"/>
  <c r="I60" i="2"/>
  <c r="K51" i="2"/>
  <c r="J51" i="2"/>
  <c r="I51" i="2"/>
  <c r="H51" i="2"/>
  <c r="K50" i="2"/>
  <c r="J50" i="2"/>
  <c r="I50" i="2"/>
  <c r="H50" i="2"/>
  <c r="K49" i="2"/>
  <c r="J49" i="2"/>
  <c r="I49" i="2"/>
  <c r="H49" i="2"/>
  <c r="K47" i="2"/>
  <c r="J47" i="2"/>
  <c r="I47" i="2"/>
  <c r="H47" i="2"/>
  <c r="J46" i="2"/>
  <c r="I46" i="2"/>
  <c r="H46" i="2"/>
  <c r="K43" i="2"/>
  <c r="J43" i="2"/>
  <c r="I43" i="2"/>
  <c r="H43" i="2"/>
  <c r="J42" i="2"/>
  <c r="I42" i="2"/>
  <c r="H42" i="2"/>
  <c r="K41" i="2"/>
  <c r="J41" i="2"/>
  <c r="I41" i="2"/>
  <c r="H41" i="2"/>
  <c r="K40" i="2"/>
  <c r="J40" i="2"/>
  <c r="I40" i="2"/>
  <c r="H40" i="2"/>
  <c r="K39" i="2"/>
  <c r="J39" i="2"/>
  <c r="I39" i="2"/>
  <c r="H39" i="2"/>
  <c r="K38" i="2"/>
  <c r="J38" i="2"/>
  <c r="I38" i="2"/>
  <c r="H38" i="2"/>
  <c r="K37" i="2"/>
  <c r="J37" i="2"/>
  <c r="I37" i="2"/>
  <c r="H37" i="2"/>
  <c r="K35" i="2"/>
  <c r="J35" i="2"/>
  <c r="I35" i="2"/>
  <c r="H35" i="2"/>
  <c r="K33" i="2"/>
  <c r="J33" i="2"/>
  <c r="I33" i="2"/>
  <c r="H33" i="2"/>
  <c r="K29" i="2"/>
  <c r="J29" i="2"/>
  <c r="I29" i="2"/>
  <c r="H29" i="2"/>
  <c r="K24" i="2"/>
  <c r="J24" i="2"/>
  <c r="I24" i="2"/>
  <c r="H24" i="2"/>
  <c r="K23" i="2"/>
  <c r="J23" i="2"/>
  <c r="I23" i="2"/>
  <c r="H23" i="2"/>
  <c r="K21" i="2"/>
  <c r="J21" i="2"/>
  <c r="I21" i="2"/>
  <c r="H21" i="2"/>
  <c r="K20" i="2"/>
  <c r="J20" i="2"/>
  <c r="I20" i="2"/>
  <c r="H20" i="2"/>
  <c r="K19" i="2"/>
  <c r="J19" i="2"/>
  <c r="I19" i="2"/>
  <c r="H19" i="2"/>
  <c r="K18" i="2"/>
  <c r="J18" i="2"/>
  <c r="I18" i="2"/>
  <c r="J17" i="2"/>
  <c r="K16" i="2"/>
  <c r="J16" i="2"/>
  <c r="I16" i="2"/>
  <c r="H16" i="2"/>
  <c r="K15" i="2"/>
  <c r="J15" i="2"/>
  <c r="I15" i="2"/>
  <c r="H15" i="2"/>
  <c r="J13" i="2"/>
  <c r="E38" i="3"/>
  <c r="J183" i="2" l="1"/>
  <c r="K196" i="2"/>
  <c r="I196" i="2"/>
  <c r="C38" i="3"/>
  <c r="B38" i="3"/>
  <c r="H196" i="2"/>
  <c r="J196" i="2"/>
  <c r="K183" i="2"/>
  <c r="K181" i="2"/>
  <c r="J181" i="2"/>
  <c r="D39" i="3"/>
  <c r="C37" i="3"/>
  <c r="I183" i="2"/>
  <c r="J201" i="2"/>
  <c r="C39" i="3"/>
  <c r="I171" i="2"/>
  <c r="K201" i="2"/>
  <c r="J167" i="2"/>
  <c r="I168" i="2"/>
  <c r="I181" i="2"/>
  <c r="I197" i="2"/>
  <c r="H183" i="2"/>
  <c r="J184" i="2"/>
  <c r="J197" i="2"/>
  <c r="H181" i="2"/>
  <c r="H189" i="2"/>
  <c r="H200" i="2"/>
  <c r="H173" i="2"/>
  <c r="J135" i="2"/>
  <c r="H135" i="2"/>
  <c r="H139" i="2"/>
  <c r="I135" i="2"/>
  <c r="K135" i="2"/>
  <c r="K149" i="2"/>
  <c r="I142" i="2"/>
  <c r="H124" i="2"/>
  <c r="I139" i="2"/>
  <c r="I124" i="2"/>
  <c r="K139" i="2"/>
  <c r="H149" i="2"/>
  <c r="J124" i="2"/>
  <c r="H132" i="2"/>
  <c r="J148" i="2"/>
  <c r="H140" i="2"/>
  <c r="I78" i="2"/>
  <c r="I64" i="2"/>
  <c r="K98" i="2"/>
  <c r="I65" i="2"/>
  <c r="I68" i="2"/>
  <c r="J12" i="2"/>
  <c r="H12" i="2"/>
  <c r="K32" i="2"/>
  <c r="I32" i="2"/>
  <c r="K45" i="2"/>
  <c r="I45" i="2"/>
  <c r="H32" i="2"/>
  <c r="J32" i="2"/>
  <c r="H36" i="2"/>
  <c r="J36" i="2"/>
  <c r="K36" i="2"/>
  <c r="K46" i="2"/>
  <c r="I13" i="2"/>
  <c r="I17" i="2"/>
  <c r="B37" i="3"/>
  <c r="C15" i="3"/>
  <c r="B15" i="3"/>
  <c r="D15" i="3"/>
  <c r="E15" i="3"/>
  <c r="K148" i="2" l="1"/>
  <c r="I148" i="2"/>
  <c r="J110" i="2"/>
  <c r="H110" i="2"/>
  <c r="I93" i="2"/>
  <c r="K93" i="2"/>
  <c r="K78" i="2"/>
  <c r="K80" i="2"/>
  <c r="J7" i="2"/>
  <c r="K7" i="2"/>
  <c r="I7" i="2"/>
  <c r="K12" i="2"/>
  <c r="I12" i="2"/>
  <c r="K110" i="2" l="1"/>
  <c r="I110" i="2"/>
  <c r="C27" i="3" l="1"/>
  <c r="B27" i="3"/>
  <c r="D27" i="3"/>
  <c r="E27" i="3"/>
  <c r="C14" i="3"/>
  <c r="E14" i="3"/>
  <c r="B34" i="3" l="1"/>
  <c r="C34" i="3"/>
  <c r="D34" i="3"/>
  <c r="E34" i="3"/>
  <c r="D32" i="3"/>
  <c r="E32" i="3"/>
  <c r="B32" i="3"/>
  <c r="C32" i="3"/>
  <c r="G32" i="3" l="1"/>
  <c r="F32" i="3"/>
  <c r="F38" i="3"/>
  <c r="G38" i="3"/>
  <c r="B35" i="3" l="1"/>
  <c r="B36" i="3"/>
  <c r="E36" i="3"/>
  <c r="D36" i="3"/>
  <c r="C36" i="3"/>
  <c r="E35" i="3"/>
  <c r="D35" i="3"/>
  <c r="C35" i="3"/>
  <c r="B33" i="3"/>
  <c r="C33" i="3"/>
  <c r="D33" i="3"/>
  <c r="E33" i="3"/>
  <c r="B31" i="3"/>
  <c r="C31" i="3"/>
  <c r="D31" i="3"/>
  <c r="E31" i="3"/>
  <c r="B29" i="3"/>
  <c r="C29" i="3"/>
  <c r="D29" i="3"/>
  <c r="E29" i="3"/>
  <c r="B30" i="3"/>
  <c r="C30" i="3"/>
  <c r="D30" i="3"/>
  <c r="E30" i="3"/>
  <c r="B28" i="3"/>
  <c r="C28" i="3"/>
  <c r="D28" i="3"/>
  <c r="E28" i="3"/>
  <c r="K11" i="2" l="1"/>
  <c r="D20" i="3" l="1"/>
  <c r="E26" i="3"/>
  <c r="E25" i="3"/>
  <c r="C25" i="3"/>
  <c r="C24" i="3"/>
  <c r="E23" i="3"/>
  <c r="E20" i="3"/>
  <c r="E19" i="3"/>
  <c r="D19" i="3"/>
  <c r="C26" i="3"/>
  <c r="E21" i="3"/>
  <c r="B16" i="3"/>
  <c r="C16" i="3"/>
  <c r="E16" i="3"/>
  <c r="C22" i="3"/>
  <c r="E22" i="3"/>
  <c r="D16" i="3"/>
  <c r="C20" i="3"/>
  <c r="F31" i="3"/>
  <c r="B20" i="3"/>
  <c r="G25" i="3" l="1"/>
  <c r="F33" i="3"/>
  <c r="F29" i="3"/>
  <c r="G20" i="3"/>
  <c r="F30" i="3"/>
  <c r="G33" i="3"/>
  <c r="G30" i="3"/>
  <c r="G22" i="3"/>
  <c r="F16" i="3"/>
  <c r="G16" i="3"/>
  <c r="G39" i="3"/>
  <c r="G35" i="3"/>
  <c r="F39" i="3"/>
  <c r="G37" i="3"/>
  <c r="F36" i="3"/>
  <c r="G36" i="3"/>
  <c r="F35" i="3"/>
  <c r="G31" i="3"/>
  <c r="G29" i="3"/>
  <c r="G26" i="3"/>
  <c r="F20" i="3"/>
  <c r="F37" i="3"/>
  <c r="G34" i="3"/>
  <c r="F34" i="3"/>
  <c r="E24" i="3"/>
  <c r="G24" i="3" s="1"/>
  <c r="C23" i="3"/>
  <c r="G23" i="3" s="1"/>
  <c r="C21" i="3"/>
  <c r="G21" i="3" s="1"/>
  <c r="C19" i="3"/>
  <c r="G19" i="3" s="1"/>
  <c r="B19" i="3"/>
  <c r="F19" i="3" s="1"/>
  <c r="E18" i="3"/>
  <c r="D17" i="3"/>
  <c r="C17" i="3"/>
  <c r="E17" i="3"/>
  <c r="G17" i="3" l="1"/>
  <c r="F27" i="3"/>
  <c r="G27" i="3"/>
  <c r="B18" i="3"/>
  <c r="C18" i="3"/>
  <c r="G18" i="3" s="1"/>
  <c r="D18" i="3"/>
  <c r="B17" i="3"/>
  <c r="F17" i="3" s="1"/>
  <c r="F18" i="3" l="1"/>
  <c r="G14" i="3"/>
  <c r="D14" i="3" l="1"/>
  <c r="B14" i="3" l="1"/>
  <c r="F14" i="3" s="1"/>
  <c r="B22" i="3" l="1"/>
  <c r="B21" i="3"/>
  <c r="B26" i="3"/>
  <c r="B23" i="3"/>
  <c r="B25" i="3"/>
  <c r="B24" i="3"/>
  <c r="D26" i="3"/>
  <c r="D24" i="3"/>
  <c r="D21" i="3"/>
  <c r="D22" i="3"/>
  <c r="D23" i="3"/>
  <c r="D25" i="3"/>
  <c r="H81" i="2"/>
  <c r="J81" i="2"/>
  <c r="J94" i="2"/>
  <c r="H94" i="2"/>
  <c r="J93" i="2"/>
  <c r="H93" i="2"/>
  <c r="J71" i="2"/>
  <c r="H71" i="2"/>
  <c r="J82" i="2"/>
  <c r="H82" i="2"/>
  <c r="J95" i="2"/>
  <c r="H95" i="2"/>
  <c r="H90" i="2"/>
  <c r="J90" i="2"/>
  <c r="J78" i="2"/>
  <c r="H78" i="2"/>
  <c r="H64" i="2"/>
  <c r="J64" i="2"/>
  <c r="J98" i="2"/>
  <c r="H98" i="2"/>
  <c r="J89" i="2"/>
  <c r="H89" i="2"/>
  <c r="H77" i="2"/>
  <c r="J77" i="2"/>
  <c r="H66" i="2"/>
  <c r="J66" i="2"/>
  <c r="J83" i="2"/>
  <c r="H83" i="2"/>
  <c r="J80" i="2"/>
  <c r="H80" i="2"/>
  <c r="J63" i="2"/>
  <c r="H63" i="2"/>
  <c r="H74" i="2"/>
  <c r="J74" i="2"/>
  <c r="H84" i="2"/>
  <c r="J84" i="2"/>
  <c r="J91" i="2"/>
  <c r="H91" i="2"/>
  <c r="J87" i="2"/>
  <c r="H87" i="2"/>
  <c r="H73" i="2"/>
  <c r="J73" i="2"/>
  <c r="J99" i="2"/>
  <c r="H99" i="2"/>
  <c r="H60" i="2"/>
  <c r="J60" i="2"/>
  <c r="J72" i="2"/>
  <c r="H72" i="2"/>
  <c r="J86" i="2"/>
  <c r="H86" i="2"/>
  <c r="J96" i="2"/>
  <c r="H96" i="2"/>
  <c r="J100" i="2"/>
  <c r="H100" i="2"/>
  <c r="J67" i="2"/>
  <c r="H67" i="2"/>
  <c r="J75" i="2"/>
  <c r="H75" i="2"/>
  <c r="H85" i="2"/>
  <c r="J85" i="2"/>
  <c r="J68" i="2"/>
  <c r="H68" i="2"/>
  <c r="H76" i="2"/>
  <c r="J76" i="2"/>
  <c r="H69" i="2"/>
  <c r="J69" i="2"/>
  <c r="J101" i="2"/>
  <c r="H101" i="2"/>
  <c r="H61" i="2"/>
  <c r="J61" i="2"/>
  <c r="H70" i="2"/>
  <c r="J70" i="2"/>
  <c r="H79" i="2"/>
  <c r="J79" i="2"/>
  <c r="H88" i="2"/>
  <c r="J88" i="2"/>
  <c r="H97" i="2"/>
  <c r="J97" i="2"/>
  <c r="J65" i="2"/>
  <c r="H65" i="2"/>
  <c r="J92" i="2"/>
  <c r="H92" i="2"/>
  <c r="F25" i="3" l="1"/>
  <c r="F22" i="3"/>
  <c r="F24" i="3"/>
  <c r="F21" i="3"/>
  <c r="F23" i="3"/>
  <c r="F26" i="3"/>
</calcChain>
</file>

<file path=xl/sharedStrings.xml><?xml version="1.0" encoding="utf-8"?>
<sst xmlns="http://schemas.openxmlformats.org/spreadsheetml/2006/main" count="468" uniqueCount="121">
  <si>
    <t>Description</t>
  </si>
  <si>
    <t>Rs</t>
  </si>
  <si>
    <t>$</t>
  </si>
  <si>
    <t>over</t>
  </si>
  <si>
    <t xml:space="preserve">GOVERNMENT OF PAKISTAN </t>
  </si>
  <si>
    <t>TRADE IN SERVICES (SUMMARY)</t>
  </si>
  <si>
    <t>Export of Services   (TOTAL)</t>
  </si>
  <si>
    <t>Import of Services   (TOTAL)</t>
  </si>
  <si>
    <t>Dollars in Thousands</t>
  </si>
  <si>
    <t>Rs. in Millions</t>
  </si>
  <si>
    <t xml:space="preserve">             Rs. In Million</t>
  </si>
  <si>
    <t xml:space="preserve">             Dollars in Thousands</t>
  </si>
  <si>
    <t>P-2</t>
  </si>
  <si>
    <t>PAKISTAN BUREAU OF STATISTICS</t>
  </si>
  <si>
    <t>1.Manufacturing services on physical inputs owned by others</t>
  </si>
  <si>
    <t xml:space="preserve">1.1 Goods for processing in reporting economy </t>
  </si>
  <si>
    <t xml:space="preserve">1.2 Goods for processing abroad </t>
  </si>
  <si>
    <t>2.Maintenance and repair services n.i.e.</t>
  </si>
  <si>
    <t>3. Transport</t>
  </si>
  <si>
    <t>3.1 Sea transport</t>
  </si>
  <si>
    <t>3.1.1 Passenger</t>
  </si>
  <si>
    <t>3.1.2 Freight</t>
  </si>
  <si>
    <t>3.1.3 Other</t>
  </si>
  <si>
    <t>3.2 Air transport</t>
  </si>
  <si>
    <t>3.3 Road transport</t>
  </si>
  <si>
    <t>3.3.1 Passenger</t>
  </si>
  <si>
    <t>3.3.2 Freight</t>
  </si>
  <si>
    <t>3.3.3 Other</t>
  </si>
  <si>
    <t>3.4 Rail transport</t>
  </si>
  <si>
    <t>3.4.1 Passenger</t>
  </si>
  <si>
    <t>3.4.2 Freight</t>
  </si>
  <si>
    <t>3.4.3 Other</t>
  </si>
  <si>
    <t>3.5 Postal and courier services</t>
  </si>
  <si>
    <t>3.6 Electricity transmission</t>
  </si>
  <si>
    <t>3.7 Other supporting and auxiliary transport service</t>
  </si>
  <si>
    <t> 4. Travel</t>
  </si>
  <si>
    <t>4.1 Business</t>
  </si>
  <si>
    <t>4.1.2 Other</t>
  </si>
  <si>
    <t>4.2 Personal</t>
  </si>
  <si>
    <t>4.2.3 Other</t>
  </si>
  <si>
    <t xml:space="preserve">4.2.3.1 Religious travel  </t>
  </si>
  <si>
    <t>4.2.3.2 Other</t>
  </si>
  <si>
    <t>5.Construction services</t>
  </si>
  <si>
    <t>5.1 Construction abroad</t>
  </si>
  <si>
    <t>5.2 Construction in the compiling economy</t>
  </si>
  <si>
    <t>6. Insurance and Pension services</t>
  </si>
  <si>
    <t>6.1 Direct Insurance</t>
  </si>
  <si>
    <t>6.1.1 Life insurance</t>
  </si>
  <si>
    <t>6.1.2 Freight insurance</t>
  </si>
  <si>
    <t>6.1.3 Other direct insurance</t>
  </si>
  <si>
    <t>6.2 Reinsurance</t>
  </si>
  <si>
    <t>6.3 Auxiliary insurance services</t>
  </si>
  <si>
    <t>6.4 Pension and standardized guarantee services</t>
  </si>
  <si>
    <t>7. Financial services</t>
  </si>
  <si>
    <t>7.1   Explicitly charged and other financial services</t>
  </si>
  <si>
    <t>7.2   Financial intermediation service charges indirectly measured (FISIM)</t>
  </si>
  <si>
    <t>8. Charges for the use of intellectual services</t>
  </si>
  <si>
    <t>9. Telecommunication, Computer and information services</t>
  </si>
  <si>
    <t>9.1   Telecommunications services</t>
  </si>
  <si>
    <t>9.1.1 Call centres</t>
  </si>
  <si>
    <t xml:space="preserve">9.1.2 Telecommunication services </t>
  </si>
  <si>
    <t>9.2 Computer services</t>
  </si>
  <si>
    <t xml:space="preserve">9.2.1 Hardware consultancy services  </t>
  </si>
  <si>
    <t xml:space="preserve">9.2.2 Software consultancy services  </t>
  </si>
  <si>
    <t>9.2.3 Maintenance &amp; repairs of computer</t>
  </si>
  <si>
    <t xml:space="preserve">9.2.4 Export / Import  of Computer Software </t>
  </si>
  <si>
    <t>9.3 Information services</t>
  </si>
  <si>
    <t>9.3.1 News agency services</t>
  </si>
  <si>
    <t>9.3.2 Other information services</t>
  </si>
  <si>
    <t>10. Other business services</t>
  </si>
  <si>
    <t>10.1 Research and development services</t>
  </si>
  <si>
    <t>10.2 Professional and management consulting services</t>
  </si>
  <si>
    <t>10.2.1   Legal, accounting, management consulting, and public relations</t>
  </si>
  <si>
    <t>10.2.1.1   Legal services</t>
  </si>
  <si>
    <t>10.2.1.2   Accounting, auditing, bookkeeping, and tax consulting services</t>
  </si>
  <si>
    <t>10.2.1.3   Business and management consulting and public relations services</t>
  </si>
  <si>
    <t>10.2.2   Advertising, market research, and public opinion polling</t>
  </si>
  <si>
    <t>10.3.1   Architectural, engineering, scientific and other technical services</t>
  </si>
  <si>
    <t>10.3.3   Operating leasing services</t>
  </si>
  <si>
    <t>11. Personal, cultural, and recreational services</t>
  </si>
  <si>
    <t>11.1   Audiovisual and related services</t>
  </si>
  <si>
    <t>11.1.1 Audiovisual services</t>
  </si>
  <si>
    <t>11.1.2 Artistic related services</t>
  </si>
  <si>
    <t>11.2   Other personal, cultural, and recreational services</t>
  </si>
  <si>
    <t>12. Government services, n.i.e.</t>
  </si>
  <si>
    <t>12.1 Embassies and consulates</t>
  </si>
  <si>
    <t>12.2 Military units and agencies</t>
  </si>
  <si>
    <t>12.3  Other</t>
  </si>
  <si>
    <t>Note:</t>
  </si>
  <si>
    <t>EXPORTS OF SERVICES</t>
  </si>
  <si>
    <t>IMPORTS OF SERVICES</t>
  </si>
  <si>
    <t>Services</t>
  </si>
  <si>
    <t>4.1.1 Acquisition of goods and services by border, seasonal, and other short-term workers</t>
  </si>
  <si>
    <t>4.2.1 Health-related expenditure</t>
  </si>
  <si>
    <t>4.2.2 Education-related expenditure</t>
  </si>
  <si>
    <t>10.3 Technical, trade-related and other business services</t>
  </si>
  <si>
    <t>10.3.2   Waste treatment and de-pollution, agricultural and mining services</t>
  </si>
  <si>
    <t>10.3.4   Trade-related services</t>
  </si>
  <si>
    <t>1. The data are  presented as per BPM6(EBOPS 2010) classification aligned with IMTS 2010 classification</t>
  </si>
  <si>
    <t xml:space="preserve">            Dollar value converted into Rupees on the basis of monthly Banks' Floating Average exchange rate provided by SBP. </t>
  </si>
  <si>
    <t xml:space="preserve">  Provisional figures based on figures provided by the State Bank of Pakistan.</t>
  </si>
  <si>
    <t xml:space="preserve">  Revised by SBP</t>
  </si>
  <si>
    <t>9.2.5 Freelance of Computer and Information Services</t>
  </si>
  <si>
    <t>9.2.6 Other Computer services</t>
  </si>
  <si>
    <t>10.3.5   Other Freelance Services</t>
  </si>
  <si>
    <t>10.3.6   Other business services n.i.e.</t>
  </si>
  <si>
    <t>June, 2026</t>
  </si>
  <si>
    <t>Note:-  SBP has swiched over from BPM-5  to BPM 6th addition from June, 2014.</t>
  </si>
  <si>
    <t>% Change in July, 2026</t>
  </si>
  <si>
    <t xml:space="preserve"> July, 2026 (P )</t>
  </si>
  <si>
    <t>July, 2025</t>
  </si>
  <si>
    <t>June, 2026 (R )</t>
  </si>
  <si>
    <t>July, 2026</t>
  </si>
  <si>
    <t>July, 2026 (P )</t>
  </si>
  <si>
    <t>June, 2026  (P )</t>
  </si>
  <si>
    <t xml:space="preserve"> over June, 2026</t>
  </si>
  <si>
    <t xml:space="preserve">      July, 2026 (1$=Rs.278.238068) , June, 2026 (1$=Rs.278.579554) and July, 2025 (1$=Rs.284.213295)</t>
  </si>
  <si>
    <t>P-3</t>
  </si>
  <si>
    <t>P-4</t>
  </si>
  <si>
    <t>P-5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</si>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</sst>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;\-#,##0;&quot;-&quot;"/>
    <numFmt numFmtId="167" formatCode="mm/dd/yy"/>
  </numFmts>
  <fonts count="40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6"/>
      <name val="Times New Roman"/>
      <family val="1"/>
    </font>
    <font>
      <b/>
      <u/>
      <sz val="16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sz val="12"/>
      <name val="Tms Rmn"/>
    </font>
    <font>
      <b/>
      <sz val="9"/>
      <color indexed="12"/>
      <name val="Arial"/>
      <family val="2"/>
    </font>
    <font>
      <sz val="10"/>
      <name val="MS Serif"/>
      <family val="1"/>
    </font>
    <font>
      <i/>
      <sz val="9"/>
      <color indexed="8"/>
      <name val="Arial"/>
      <family val="2"/>
    </font>
    <font>
      <sz val="10"/>
      <color indexed="16"/>
      <name val="MS Serif"/>
      <family val="1"/>
    </font>
    <font>
      <b/>
      <sz val="9"/>
      <color indexed="20"/>
      <name val="Arial"/>
      <family val="2"/>
    </font>
    <font>
      <b/>
      <sz val="12"/>
      <name val="Arial"/>
      <family val="2"/>
    </font>
    <font>
      <sz val="8"/>
      <name val="Times New Roman"/>
      <family val="1"/>
    </font>
    <font>
      <sz val="8"/>
      <color indexed="18"/>
      <name val="Arial"/>
      <family val="2"/>
    </font>
    <font>
      <sz val="8"/>
      <name val="Helv"/>
    </font>
    <font>
      <b/>
      <sz val="8"/>
      <color indexed="8"/>
      <name val="Helv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4"/>
      <color theme="3"/>
      <name val="Times New Roman"/>
      <family val="1"/>
    </font>
    <font>
      <b/>
      <sz val="14"/>
      <color theme="3"/>
      <name val="Arial"/>
      <family val="2"/>
    </font>
    <font>
      <sz val="12"/>
      <color theme="9" tint="-0.249977111117893"/>
      <name val="Times New Roman"/>
      <family val="1"/>
    </font>
    <font>
      <sz val="12"/>
      <color theme="9" tint="-0.249977111117893"/>
      <name val="Arial"/>
      <family val="2"/>
    </font>
    <font>
      <sz val="12"/>
      <color rgb="FF00B050"/>
      <name val="Times New Roman"/>
      <family val="1"/>
    </font>
    <font>
      <sz val="12"/>
      <color rgb="FF00B05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1" fillId="0" borderId="0" applyNumberFormat="0" applyFill="0" applyBorder="0" applyAlignment="0" applyProtection="0"/>
    <xf numFmtId="166" fontId="5" fillId="0" borderId="0" applyFill="0" applyBorder="0" applyAlignment="0"/>
    <xf numFmtId="43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2" borderId="0" applyFill="0" applyBorder="0"/>
    <xf numFmtId="0" fontId="13" fillId="0" borderId="0" applyNumberFormat="0" applyAlignment="0">
      <alignment horizontal="left"/>
    </xf>
    <xf numFmtId="0" fontId="14" fillId="2" borderId="0"/>
    <xf numFmtId="0" fontId="15" fillId="0" borderId="0" applyNumberFormat="0" applyAlignment="0">
      <alignment horizontal="left"/>
    </xf>
    <xf numFmtId="0" fontId="16" fillId="0" borderId="0" applyFill="0" applyAlignment="0"/>
    <xf numFmtId="38" fontId="2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0" fontId="24" fillId="0" borderId="0" applyNumberFormat="0" applyFill="0" applyBorder="0" applyAlignment="0" applyProtection="0">
      <alignment vertical="top"/>
      <protection locked="0"/>
    </xf>
    <xf numFmtId="10" fontId="2" fillId="3" borderId="3" applyNumberFormat="0" applyBorder="0" applyAlignment="0" applyProtection="0"/>
    <xf numFmtId="0" fontId="3" fillId="0" borderId="0"/>
    <xf numFmtId="0" fontId="23" fillId="0" borderId="0"/>
    <xf numFmtId="0" fontId="3" fillId="0" borderId="0"/>
    <xf numFmtId="0" fontId="18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>
      <alignment wrapText="1"/>
    </xf>
    <xf numFmtId="10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167" fontId="20" fillId="0" borderId="0" applyNumberFormat="0" applyFill="0" applyBorder="0" applyAlignment="0" applyProtection="0">
      <alignment horizontal="left"/>
    </xf>
    <xf numFmtId="40" fontId="21" fillId="0" borderId="0" applyBorder="0">
      <alignment horizontal="right"/>
    </xf>
    <xf numFmtId="0" fontId="22" fillId="2" borderId="0" applyFont="0" applyFill="0">
      <alignment horizontal="center"/>
    </xf>
  </cellStyleXfs>
  <cellXfs count="96">
    <xf numFmtId="0" fontId="0" fillId="0" borderId="0" xfId="0"/>
    <xf numFmtId="0" fontId="25" fillId="0" borderId="0" xfId="0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4" xfId="0" applyFont="1" applyBorder="1" applyAlignment="1">
      <alignment horizontal="center"/>
    </xf>
    <xf numFmtId="0" fontId="26" fillId="0" borderId="5" xfId="0" applyFont="1" applyBorder="1"/>
    <xf numFmtId="0" fontId="26" fillId="0" borderId="5" xfId="0" applyFont="1" applyBorder="1" applyAlignment="1">
      <alignment horizontal="center"/>
    </xf>
    <xf numFmtId="0" fontId="26" fillId="0" borderId="6" xfId="0" applyFont="1" applyBorder="1"/>
    <xf numFmtId="0" fontId="26" fillId="0" borderId="4" xfId="0" applyFont="1" applyBorder="1"/>
    <xf numFmtId="0" fontId="26" fillId="0" borderId="7" xfId="0" applyFont="1" applyBorder="1"/>
    <xf numFmtId="0" fontId="26" fillId="0" borderId="8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5" fillId="0" borderId="9" xfId="0" applyFont="1" applyBorder="1"/>
    <xf numFmtId="0" fontId="25" fillId="0" borderId="10" xfId="0" applyFont="1" applyBorder="1"/>
    <xf numFmtId="0" fontId="25" fillId="0" borderId="11" xfId="0" applyFont="1" applyBorder="1"/>
    <xf numFmtId="0" fontId="25" fillId="0" borderId="5" xfId="0" applyFont="1" applyBorder="1"/>
    <xf numFmtId="2" fontId="25" fillId="0" borderId="0" xfId="0" applyNumberFormat="1" applyFont="1"/>
    <xf numFmtId="0" fontId="25" fillId="0" borderId="5" xfId="0" applyFont="1" applyBorder="1" applyAlignment="1">
      <alignment horizontal="left"/>
    </xf>
    <xf numFmtId="4" fontId="25" fillId="0" borderId="0" xfId="3" applyNumberFormat="1" applyFont="1"/>
    <xf numFmtId="0" fontId="25" fillId="0" borderId="6" xfId="0" applyFont="1" applyBorder="1"/>
    <xf numFmtId="4" fontId="0" fillId="0" borderId="0" xfId="0" applyNumberFormat="1"/>
    <xf numFmtId="4" fontId="0" fillId="0" borderId="4" xfId="0" applyNumberFormat="1" applyBorder="1"/>
    <xf numFmtId="0" fontId="27" fillId="0" borderId="5" xfId="0" applyFont="1" applyBorder="1"/>
    <xf numFmtId="4" fontId="25" fillId="0" borderId="4" xfId="3" applyNumberFormat="1" applyFont="1" applyBorder="1"/>
    <xf numFmtId="4" fontId="28" fillId="0" borderId="0" xfId="3" applyNumberFormat="1" applyFont="1"/>
    <xf numFmtId="2" fontId="29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left"/>
    </xf>
    <xf numFmtId="2" fontId="26" fillId="0" borderId="0" xfId="0" applyNumberFormat="1" applyFont="1"/>
    <xf numFmtId="2" fontId="26" fillId="0" borderId="4" xfId="3" applyNumberFormat="1" applyFont="1" applyBorder="1"/>
    <xf numFmtId="2" fontId="30" fillId="0" borderId="0" xfId="0" applyNumberFormat="1" applyFont="1"/>
    <xf numFmtId="2" fontId="26" fillId="0" borderId="4" xfId="0" applyNumberFormat="1" applyFont="1" applyBorder="1"/>
    <xf numFmtId="2" fontId="26" fillId="0" borderId="10" xfId="0" applyNumberFormat="1" applyFont="1" applyBorder="1"/>
    <xf numFmtId="2" fontId="26" fillId="0" borderId="12" xfId="0" applyNumberFormat="1" applyFont="1" applyBorder="1"/>
    <xf numFmtId="2" fontId="26" fillId="0" borderId="12" xfId="0" applyNumberFormat="1" applyFont="1" applyBorder="1" applyAlignment="1">
      <alignment horizontal="center"/>
    </xf>
    <xf numFmtId="2" fontId="26" fillId="0" borderId="6" xfId="3" applyNumberFormat="1" applyFont="1" applyBorder="1"/>
    <xf numFmtId="2" fontId="26" fillId="0" borderId="7" xfId="3" applyNumberFormat="1" applyFont="1" applyBorder="1"/>
    <xf numFmtId="2" fontId="26" fillId="0" borderId="8" xfId="3" applyNumberFormat="1" applyFont="1" applyBorder="1" applyAlignment="1">
      <alignment horizontal="center"/>
    </xf>
    <xf numFmtId="2" fontId="26" fillId="0" borderId="2" xfId="3" applyNumberFormat="1" applyFont="1" applyBorder="1" applyAlignment="1">
      <alignment horizontal="center"/>
    </xf>
    <xf numFmtId="2" fontId="26" fillId="0" borderId="13" xfId="3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/>
    </xf>
    <xf numFmtId="0" fontId="6" fillId="0" borderId="10" xfId="23" applyFont="1" applyBorder="1" applyAlignment="1">
      <alignment wrapText="1"/>
    </xf>
    <xf numFmtId="4" fontId="7" fillId="0" borderId="0" xfId="0" applyNumberFormat="1" applyFont="1"/>
    <xf numFmtId="0" fontId="31" fillId="0" borderId="0" xfId="23" applyFont="1" applyAlignment="1">
      <alignment horizontal="left" wrapText="1" indent="1"/>
    </xf>
    <xf numFmtId="4" fontId="32" fillId="0" borderId="0" xfId="0" applyNumberFormat="1" applyFont="1"/>
    <xf numFmtId="0" fontId="8" fillId="0" borderId="0" xfId="23" applyFont="1" applyAlignment="1">
      <alignment horizontal="left" wrapText="1" indent="3"/>
    </xf>
    <xf numFmtId="4" fontId="9" fillId="0" borderId="0" xfId="0" applyNumberFormat="1" applyFont="1"/>
    <xf numFmtId="0" fontId="33" fillId="0" borderId="0" xfId="23" applyFont="1" applyAlignment="1">
      <alignment horizontal="left" wrapText="1" indent="3"/>
    </xf>
    <xf numFmtId="4" fontId="34" fillId="0" borderId="0" xfId="0" applyNumberFormat="1" applyFont="1"/>
    <xf numFmtId="0" fontId="8" fillId="0" borderId="0" xfId="23" applyFont="1" applyAlignment="1">
      <alignment horizontal="left" wrapText="1" indent="5"/>
    </xf>
    <xf numFmtId="4" fontId="10" fillId="0" borderId="0" xfId="0" applyNumberFormat="1" applyFont="1"/>
    <xf numFmtId="0" fontId="35" fillId="0" borderId="0" xfId="23" applyFont="1" applyAlignment="1">
      <alignment horizontal="left" wrapText="1" indent="5"/>
    </xf>
    <xf numFmtId="4" fontId="36" fillId="0" borderId="0" xfId="0" applyNumberFormat="1" applyFont="1"/>
    <xf numFmtId="0" fontId="8" fillId="0" borderId="0" xfId="23" applyFont="1" applyAlignment="1">
      <alignment horizontal="left" wrapText="1" indent="6"/>
    </xf>
    <xf numFmtId="0" fontId="33" fillId="0" borderId="4" xfId="23" applyFont="1" applyBorder="1" applyAlignment="1">
      <alignment horizontal="left" wrapText="1" indent="3"/>
    </xf>
    <xf numFmtId="4" fontId="34" fillId="0" borderId="4" xfId="0" applyNumberFormat="1" applyFont="1" applyBorder="1"/>
    <xf numFmtId="0" fontId="10" fillId="0" borderId="0" xfId="0" applyFont="1"/>
    <xf numFmtId="0" fontId="31" fillId="0" borderId="10" xfId="23" applyFont="1" applyBorder="1" applyAlignment="1">
      <alignment horizontal="left" wrapText="1" indent="1"/>
    </xf>
    <xf numFmtId="0" fontId="8" fillId="0" borderId="0" xfId="23" applyFont="1" applyAlignment="1">
      <alignment horizontal="left" wrapText="1" indent="7"/>
    </xf>
    <xf numFmtId="0" fontId="8" fillId="0" borderId="4" xfId="23" applyFont="1" applyBorder="1" applyAlignment="1">
      <alignment horizontal="left" wrapText="1" indent="3"/>
    </xf>
    <xf numFmtId="4" fontId="9" fillId="0" borderId="4" xfId="0" applyNumberFormat="1" applyFont="1" applyBorder="1"/>
    <xf numFmtId="2" fontId="38" fillId="0" borderId="0" xfId="3" applyNumberFormat="1" applyFont="1"/>
    <xf numFmtId="0" fontId="9" fillId="0" borderId="0" xfId="0" applyFont="1"/>
    <xf numFmtId="2" fontId="25" fillId="0" borderId="0" xfId="3" applyNumberFormat="1" applyFont="1"/>
    <xf numFmtId="0" fontId="4" fillId="0" borderId="0" xfId="0" applyFont="1"/>
    <xf numFmtId="2" fontId="25" fillId="0" borderId="0" xfId="0" applyNumberFormat="1" applyFont="1" applyAlignment="1">
      <alignment horizontal="right"/>
    </xf>
    <xf numFmtId="2" fontId="25" fillId="0" borderId="4" xfId="0" applyNumberFormat="1" applyFont="1" applyBorder="1" applyAlignment="1">
      <alignment horizontal="right"/>
    </xf>
    <xf numFmtId="2" fontId="25" fillId="0" borderId="12" xfId="0" applyNumberFormat="1" applyFont="1" applyBorder="1" applyAlignment="1">
      <alignment horizontal="right"/>
    </xf>
    <xf numFmtId="2" fontId="25" fillId="0" borderId="7" xfId="0" applyNumberFormat="1" applyFont="1" applyBorder="1" applyAlignment="1">
      <alignment horizontal="right"/>
    </xf>
    <xf numFmtId="4" fontId="8" fillId="0" borderId="0" xfId="3" applyNumberFormat="1" applyFont="1" applyAlignment="1">
      <alignment wrapText="1"/>
    </xf>
    <xf numFmtId="4" fontId="37" fillId="0" borderId="0" xfId="3" applyNumberFormat="1" applyFont="1"/>
    <xf numFmtId="0" fontId="8" fillId="0" borderId="0" xfId="23" applyFont="1" applyAlignment="1">
      <alignment horizontal="left" indent="3"/>
    </xf>
    <xf numFmtId="4" fontId="1" fillId="0" borderId="0" xfId="23" applyNumberFormat="1" applyFont="1" applyAlignment="1">
      <alignment wrapText="1"/>
    </xf>
    <xf numFmtId="4" fontId="1" fillId="0" borderId="4" xfId="23" applyNumberFormat="1" applyFont="1" applyBorder="1" applyAlignment="1">
      <alignment wrapText="1"/>
    </xf>
    <xf numFmtId="0" fontId="39" fillId="0" borderId="0" xfId="0" applyFont="1"/>
    <xf numFmtId="0" fontId="29" fillId="0" borderId="0" xfId="0" applyFont="1" applyAlignment="1">
      <alignment horizontal="center"/>
    </xf>
    <xf numFmtId="4" fontId="10" fillId="0" borderId="0" xfId="0" applyNumberFormat="1" applyFont="1" applyAlignment="1">
      <alignment horizontal="right"/>
    </xf>
    <xf numFmtId="2" fontId="26" fillId="0" borderId="9" xfId="0" applyNumberFormat="1" applyFont="1" applyBorder="1" applyAlignment="1">
      <alignment horizontal="center"/>
    </xf>
    <xf numFmtId="2" fontId="26" fillId="0" borderId="11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2" fontId="26" fillId="0" borderId="0" xfId="0" applyNumberFormat="1" applyFont="1" applyAlignment="1">
      <alignment horizontal="center"/>
    </xf>
    <xf numFmtId="2" fontId="26" fillId="0" borderId="5" xfId="0" applyNumberFormat="1" applyFont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2" fontId="26" fillId="0" borderId="6" xfId="0" applyNumberFormat="1" applyFont="1" applyBorder="1" applyAlignment="1">
      <alignment horizontal="center"/>
    </xf>
    <xf numFmtId="2" fontId="26" fillId="0" borderId="4" xfId="0" applyNumberFormat="1" applyFont="1" applyBorder="1" applyAlignment="1">
      <alignment horizontal="center"/>
    </xf>
    <xf numFmtId="2" fontId="29" fillId="0" borderId="0" xfId="3" applyNumberFormat="1" applyFont="1" applyAlignment="1">
      <alignment horizontal="center"/>
    </xf>
    <xf numFmtId="2" fontId="26" fillId="0" borderId="10" xfId="0" applyNumberFormat="1" applyFont="1" applyBorder="1" applyAlignment="1">
      <alignment horizontal="center"/>
    </xf>
    <xf numFmtId="2" fontId="26" fillId="0" borderId="8" xfId="0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/>
    </xf>
    <xf numFmtId="2" fontId="25" fillId="0" borderId="0" xfId="0" quotePrefix="1" applyNumberFormat="1" applyFont="1" applyAlignment="1">
      <alignment horizontal="right"/>
    </xf>
    <xf numFmtId="2" fontId="25" fillId="0" borderId="4" xfId="0" quotePrefix="1" applyNumberFormat="1" applyFont="1" applyBorder="1" applyAlignment="1">
      <alignment horizontal="right"/>
    </xf>
  </cellXfs>
  <cellStyles count="39">
    <cellStyle name="Body" xfId="1" xr:uid="{00000000-0005-0000-0000-000000000000}"/>
    <cellStyle name="Calc Currency (0)" xfId="2" xr:uid="{00000000-0005-0000-0000-000001000000}"/>
    <cellStyle name="Comma" xfId="3" builtinId="3"/>
    <cellStyle name="Comma [0] 2" xfId="4" xr:uid="{00000000-0005-0000-0000-000003000000}"/>
    <cellStyle name="Comma 2" xfId="5" xr:uid="{00000000-0005-0000-0000-000004000000}"/>
    <cellStyle name="Comma 2 2" xfId="6" xr:uid="{00000000-0005-0000-0000-000005000000}"/>
    <cellStyle name="Comma 2 3" xfId="7" xr:uid="{00000000-0005-0000-0000-000006000000}"/>
    <cellStyle name="Comma 3" xfId="8" xr:uid="{00000000-0005-0000-0000-000007000000}"/>
    <cellStyle name="Comma 4" xfId="9" xr:uid="{00000000-0005-0000-0000-000008000000}"/>
    <cellStyle name="Comma 4 2" xfId="10" xr:uid="{00000000-0005-0000-0000-000009000000}"/>
    <cellStyle name="Component" xfId="11" xr:uid="{00000000-0005-0000-0000-00000A000000}"/>
    <cellStyle name="Copied" xfId="12" xr:uid="{00000000-0005-0000-0000-00000B000000}"/>
    <cellStyle name="Description" xfId="13" xr:uid="{00000000-0005-0000-0000-00000C000000}"/>
    <cellStyle name="Entered" xfId="14" xr:uid="{00000000-0005-0000-0000-00000D000000}"/>
    <cellStyle name="Feature" xfId="15" xr:uid="{00000000-0005-0000-0000-00000E000000}"/>
    <cellStyle name="Grey" xfId="16" xr:uid="{00000000-0005-0000-0000-00000F000000}"/>
    <cellStyle name="Header1" xfId="17" xr:uid="{00000000-0005-0000-0000-000010000000}"/>
    <cellStyle name="Header2" xfId="18" xr:uid="{00000000-0005-0000-0000-000011000000}"/>
    <cellStyle name="Hyperlink 2" xfId="19" xr:uid="{00000000-0005-0000-0000-000012000000}"/>
    <cellStyle name="Input [yellow]" xfId="20" xr:uid="{00000000-0005-0000-0000-000013000000}"/>
    <cellStyle name="Normal" xfId="0" builtinId="0"/>
    <cellStyle name="Normal - Style1" xfId="21" xr:uid="{00000000-0005-0000-0000-000015000000}"/>
    <cellStyle name="Normal 10" xfId="22" xr:uid="{00000000-0005-0000-0000-000016000000}"/>
    <cellStyle name="Normal 2" xfId="23" xr:uid="{00000000-0005-0000-0000-000017000000}"/>
    <cellStyle name="Normal 2 2 2" xfId="24" xr:uid="{00000000-0005-0000-0000-000018000000}"/>
    <cellStyle name="Normal 3" xfId="25" xr:uid="{00000000-0005-0000-0000-000019000000}"/>
    <cellStyle name="Normal 4" xfId="26" xr:uid="{00000000-0005-0000-0000-00001A000000}"/>
    <cellStyle name="Normal 5" xfId="27" xr:uid="{00000000-0005-0000-0000-00001B000000}"/>
    <cellStyle name="Normal 5 2" xfId="28" xr:uid="{00000000-0005-0000-0000-00001C000000}"/>
    <cellStyle name="Normal 6" xfId="29" xr:uid="{00000000-0005-0000-0000-00001D000000}"/>
    <cellStyle name="Normal 7" xfId="30" xr:uid="{00000000-0005-0000-0000-00001E000000}"/>
    <cellStyle name="Normal 8" xfId="31" xr:uid="{00000000-0005-0000-0000-00001F000000}"/>
    <cellStyle name="Normal 9" xfId="32" xr:uid="{00000000-0005-0000-0000-000020000000}"/>
    <cellStyle name="Option" xfId="33" xr:uid="{00000000-0005-0000-0000-000021000000}"/>
    <cellStyle name="Percent [2]" xfId="34" xr:uid="{00000000-0005-0000-0000-000022000000}"/>
    <cellStyle name="Percent 2" xfId="35" xr:uid="{00000000-0005-0000-0000-000023000000}"/>
    <cellStyle name="RevList" xfId="36" xr:uid="{00000000-0005-0000-0000-000024000000}"/>
    <cellStyle name="Subtotal" xfId="37" xr:uid="{00000000-0005-0000-0000-000025000000}"/>
    <cellStyle name="Value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H45"/>
  <sheetViews>
    <sheetView tabSelected="1" topLeftCell="A21" zoomScale="90" zoomScaleNormal="90" workbookViewId="0">
      <selection activeCell="G41" sqref="G41"/>
    </sheetView>
  </sheetViews>
  <sheetFormatPr defaultColWidth="8.765625" defaultRowHeight="15.5" x14ac:dyDescent="0.35"/>
  <cols>
    <col min="1" max="1" width="46.07421875" style="1" customWidth="1"/>
    <col min="2" max="2" width="12.84375" style="1" customWidth="1"/>
    <col min="3" max="3" width="13.84375" style="1" customWidth="1"/>
    <col min="4" max="4" width="12.765625" style="1" customWidth="1"/>
    <col min="5" max="5" width="13.84375" style="1" bestFit="1" customWidth="1"/>
    <col min="6" max="6" width="14.23046875" style="1" customWidth="1"/>
    <col min="7" max="7" width="18.53515625" style="1" customWidth="1"/>
    <col min="8" max="8" width="3.3046875" style="1" customWidth="1"/>
    <col min="9" max="16384" width="8.765625" style="1"/>
  </cols>
  <sheetData>
    <row r="2" spans="1:8" x14ac:dyDescent="0.35">
      <c r="A2" s="83" t="s">
        <v>4</v>
      </c>
      <c r="B2" s="83"/>
      <c r="C2" s="83"/>
      <c r="D2" s="83"/>
      <c r="E2" s="83"/>
      <c r="F2" s="83"/>
      <c r="G2" s="83"/>
    </row>
    <row r="3" spans="1:8" x14ac:dyDescent="0.35">
      <c r="A3" s="84" t="s">
        <v>13</v>
      </c>
      <c r="B3" s="84"/>
      <c r="C3" s="84"/>
      <c r="D3" s="84"/>
      <c r="E3" s="84"/>
      <c r="F3" s="84"/>
      <c r="G3" s="84"/>
    </row>
    <row r="4" spans="1:8" x14ac:dyDescent="0.35">
      <c r="A4" s="84"/>
      <c r="B4" s="84"/>
      <c r="C4" s="84"/>
      <c r="D4" s="84"/>
      <c r="E4" s="84"/>
      <c r="F4" s="84"/>
      <c r="G4" s="84"/>
    </row>
    <row r="5" spans="1:8" x14ac:dyDescent="0.35">
      <c r="A5" s="75"/>
      <c r="B5" s="75"/>
      <c r="C5" s="75"/>
      <c r="D5" s="75"/>
      <c r="E5" s="75"/>
      <c r="F5" s="75"/>
      <c r="G5" s="75"/>
    </row>
    <row r="6" spans="1:8" x14ac:dyDescent="0.35">
      <c r="A6" s="84" t="s">
        <v>5</v>
      </c>
      <c r="B6" s="84"/>
      <c r="C6" s="84"/>
      <c r="D6" s="84"/>
      <c r="E6" s="84"/>
      <c r="F6" s="84"/>
      <c r="G6" s="84"/>
    </row>
    <row r="7" spans="1:8" x14ac:dyDescent="0.35">
      <c r="A7" s="83" t="s">
        <v>112</v>
      </c>
      <c r="B7" s="83"/>
      <c r="C7" s="83"/>
      <c r="D7" s="83"/>
      <c r="E7" s="83"/>
      <c r="F7" s="83"/>
      <c r="G7" s="83"/>
    </row>
    <row r="8" spans="1:8" x14ac:dyDescent="0.35">
      <c r="A8" s="2"/>
      <c r="B8" s="2"/>
      <c r="C8" s="2"/>
      <c r="D8" s="2"/>
      <c r="E8" s="2"/>
      <c r="F8" s="3" t="s">
        <v>10</v>
      </c>
      <c r="G8" s="2"/>
    </row>
    <row r="9" spans="1:8" x14ac:dyDescent="0.35">
      <c r="A9" s="4"/>
      <c r="B9" s="4"/>
      <c r="C9" s="4"/>
      <c r="D9" s="4"/>
      <c r="E9" s="4"/>
      <c r="F9" s="3" t="s">
        <v>11</v>
      </c>
      <c r="G9" s="2"/>
    </row>
    <row r="10" spans="1:8" x14ac:dyDescent="0.35">
      <c r="A10" s="5"/>
      <c r="B10" s="77" t="s">
        <v>113</v>
      </c>
      <c r="C10" s="78"/>
      <c r="D10" s="77" t="s">
        <v>114</v>
      </c>
      <c r="E10" s="78"/>
      <c r="F10" s="79" t="s">
        <v>108</v>
      </c>
      <c r="G10" s="80"/>
    </row>
    <row r="11" spans="1:8" x14ac:dyDescent="0.35">
      <c r="A11" s="6" t="s">
        <v>0</v>
      </c>
      <c r="B11" s="7"/>
      <c r="C11" s="8"/>
      <c r="D11" s="7"/>
      <c r="E11" s="9"/>
      <c r="F11" s="81" t="s">
        <v>115</v>
      </c>
      <c r="G11" s="82"/>
    </row>
    <row r="12" spans="1:8" x14ac:dyDescent="0.35">
      <c r="A12" s="7"/>
      <c r="B12" s="10" t="s">
        <v>1</v>
      </c>
      <c r="C12" s="10" t="s">
        <v>2</v>
      </c>
      <c r="D12" s="10" t="s">
        <v>1</v>
      </c>
      <c r="E12" s="10" t="s">
        <v>2</v>
      </c>
      <c r="F12" s="10" t="s">
        <v>1</v>
      </c>
      <c r="G12" s="11" t="s">
        <v>2</v>
      </c>
    </row>
    <row r="13" spans="1:8" x14ac:dyDescent="0.35">
      <c r="A13" s="12"/>
      <c r="B13" s="13"/>
      <c r="C13" s="13"/>
      <c r="D13" s="13"/>
      <c r="E13" s="13"/>
      <c r="F13" s="13"/>
      <c r="G13" s="14"/>
      <c r="H13" s="15"/>
    </row>
    <row r="14" spans="1:8" ht="18.5" x14ac:dyDescent="0.45">
      <c r="A14" s="22" t="s">
        <v>6</v>
      </c>
      <c r="B14" s="24">
        <f>detail!B7</f>
        <v>257881.58535003534</v>
      </c>
      <c r="C14" s="24">
        <f>detail!C7</f>
        <v>926837.89534520253</v>
      </c>
      <c r="D14" s="24">
        <f>detail!D7</f>
        <v>262701.11856152921</v>
      </c>
      <c r="E14" s="24">
        <f>detail!E7</f>
        <v>943002.15069455258</v>
      </c>
      <c r="F14" s="16">
        <f>IFERROR(B14/D14*100-100,"0.00")</f>
        <v>-1.8346070385555038</v>
      </c>
      <c r="G14" s="16">
        <f>IFERROR(C14/E14*100-100,"0.00")</f>
        <v>-1.7141270926523902</v>
      </c>
      <c r="H14" s="15"/>
    </row>
    <row r="15" spans="1:8" x14ac:dyDescent="0.35">
      <c r="A15" s="17" t="s">
        <v>14</v>
      </c>
      <c r="B15" s="18">
        <f>detail!$B$8</f>
        <v>0</v>
      </c>
      <c r="C15" s="20">
        <f>detail!$C$8</f>
        <v>0</v>
      </c>
      <c r="D15" s="18">
        <f>detail!$D$8</f>
        <v>0</v>
      </c>
      <c r="E15" s="18">
        <f>detail!$E$8</f>
        <v>0</v>
      </c>
      <c r="F15" s="65" t="s">
        <v>120</v>
      </c>
      <c r="G15" s="65" t="s">
        <v>120</v>
      </c>
      <c r="H15" s="15"/>
    </row>
    <row r="16" spans="1:8" x14ac:dyDescent="0.35">
      <c r="A16" s="17" t="s">
        <v>17</v>
      </c>
      <c r="B16" s="18">
        <f>detail!$B$11</f>
        <v>121.50886254204168</v>
      </c>
      <c r="C16" s="20">
        <f>detail!$C$11</f>
        <v>436.70826</v>
      </c>
      <c r="D16" s="18">
        <f>detail!$D$11</f>
        <v>106.04745269506122</v>
      </c>
      <c r="E16" s="18">
        <f>detail!$E$11</f>
        <v>380.67205999999999</v>
      </c>
      <c r="F16" s="65">
        <f t="shared" ref="F16" si="0">IFERROR(B16/D16*100-100,"0.00")</f>
        <v>14.579708851130675</v>
      </c>
      <c r="G16" s="65">
        <f t="shared" ref="G16" si="1">IFERROR(C16/E16*100-100,"0.00")</f>
        <v>14.720334347627201</v>
      </c>
      <c r="H16" s="15"/>
    </row>
    <row r="17" spans="1:8" x14ac:dyDescent="0.35">
      <c r="A17" s="17" t="s">
        <v>18</v>
      </c>
      <c r="B17" s="18">
        <f>detail!$B$12</f>
        <v>20654.409185667271</v>
      </c>
      <c r="C17" s="20">
        <f>detail!$C$12</f>
        <v>74232.865883999984</v>
      </c>
      <c r="D17" s="18">
        <f>detail!$D$12</f>
        <v>19813.740026348143</v>
      </c>
      <c r="E17" s="18">
        <f>detail!$E$12</f>
        <v>71124.171684000015</v>
      </c>
      <c r="F17" s="65">
        <f t="shared" ref="F17:F39" si="2">IFERROR(B17/D17*100-100,"0.00")</f>
        <v>4.2428595419199695</v>
      </c>
      <c r="G17" s="65">
        <f t="shared" ref="G17:G39" si="3">IFERROR(C17/E17*100-100,"0.00")</f>
        <v>4.3707984590832183</v>
      </c>
      <c r="H17" s="15"/>
    </row>
    <row r="18" spans="1:8" x14ac:dyDescent="0.35">
      <c r="A18" s="17" t="s">
        <v>35</v>
      </c>
      <c r="B18" s="18">
        <f>detail!$B$32</f>
        <v>31255.847902036385</v>
      </c>
      <c r="C18" s="20">
        <f>detail!$C$32</f>
        <v>112334.90847138999</v>
      </c>
      <c r="D18" s="18">
        <f>detail!$D$32</f>
        <v>35741.246086367748</v>
      </c>
      <c r="E18" s="18">
        <f>detail!$E$32</f>
        <v>128298.16680074</v>
      </c>
      <c r="F18" s="65">
        <f t="shared" si="2"/>
        <v>-12.549641312148211</v>
      </c>
      <c r="G18" s="65">
        <f t="shared" si="3"/>
        <v>-12.442312097991675</v>
      </c>
      <c r="H18" s="15"/>
    </row>
    <row r="19" spans="1:8" x14ac:dyDescent="0.35">
      <c r="A19" s="17" t="s">
        <v>42</v>
      </c>
      <c r="B19" s="18">
        <f>detail!$B$42</f>
        <v>1060.0308349902639</v>
      </c>
      <c r="C19" s="20">
        <f>detail!$C$42</f>
        <v>3809.7979999999998</v>
      </c>
      <c r="D19" s="18">
        <f>detail!$D$42</f>
        <v>1799.7859128506509</v>
      </c>
      <c r="E19" s="18">
        <f>detail!$E$42</f>
        <v>6460.5815000000002</v>
      </c>
      <c r="F19" s="65">
        <f t="shared" si="2"/>
        <v>-41.102392933429577</v>
      </c>
      <c r="G19" s="65">
        <f t="shared" si="3"/>
        <v>-41.030106964829713</v>
      </c>
      <c r="H19" s="15"/>
    </row>
    <row r="20" spans="1:8" x14ac:dyDescent="0.35">
      <c r="A20" s="17" t="s">
        <v>45</v>
      </c>
      <c r="B20" s="18">
        <f>detail!$B$45</f>
        <v>2235.2267157016922</v>
      </c>
      <c r="C20" s="20">
        <f>detail!$C$45</f>
        <v>8033.5043000000005</v>
      </c>
      <c r="D20" s="18">
        <f>detail!$D$45</f>
        <v>1109.1692579613732</v>
      </c>
      <c r="E20" s="18">
        <f>detail!$E$45</f>
        <v>3981.5170999999996</v>
      </c>
      <c r="F20" s="65">
        <f t="shared" si="2"/>
        <v>101.52259897736312</v>
      </c>
      <c r="G20" s="65">
        <f t="shared" si="3"/>
        <v>101.76993086379062</v>
      </c>
      <c r="H20" s="15"/>
    </row>
    <row r="21" spans="1:8" x14ac:dyDescent="0.35">
      <c r="A21" s="17" t="s">
        <v>53</v>
      </c>
      <c r="B21" s="18">
        <f>detail!$B$60</f>
        <v>2328.9180457121679</v>
      </c>
      <c r="C21" s="20">
        <f>detail!$C$60</f>
        <v>8370.2351100000014</v>
      </c>
      <c r="D21" s="18">
        <f>detail!$D$60</f>
        <v>1103.9080992215777</v>
      </c>
      <c r="E21" s="18">
        <f>detail!$E$60</f>
        <v>3962.6314400000001</v>
      </c>
      <c r="F21" s="65">
        <f t="shared" si="2"/>
        <v>110.97028342797807</v>
      </c>
      <c r="G21" s="65">
        <f t="shared" si="3"/>
        <v>111.22921060758557</v>
      </c>
      <c r="H21" s="15"/>
    </row>
    <row r="22" spans="1:8" x14ac:dyDescent="0.35">
      <c r="A22" s="17" t="s">
        <v>56</v>
      </c>
      <c r="B22" s="18">
        <f>detail!$B$63</f>
        <v>271.56238550589643</v>
      </c>
      <c r="C22" s="20">
        <f>detail!$C$63</f>
        <v>976.0073000000001</v>
      </c>
      <c r="D22" s="18">
        <f>detail!$D$63</f>
        <v>659.80068606899476</v>
      </c>
      <c r="E22" s="18">
        <f>detail!$E$63</f>
        <v>2368.4462000000003</v>
      </c>
      <c r="F22" s="65">
        <f t="shared" si="2"/>
        <v>-58.841754602616554</v>
      </c>
      <c r="G22" s="65">
        <f t="shared" si="3"/>
        <v>-58.791240434340459</v>
      </c>
      <c r="H22" s="15"/>
    </row>
    <row r="23" spans="1:8" x14ac:dyDescent="0.35">
      <c r="A23" s="17" t="s">
        <v>57</v>
      </c>
      <c r="B23" s="18">
        <f>detail!$B$64</f>
        <v>116139.17620089244</v>
      </c>
      <c r="C23" s="20">
        <f>detail!$C$64</f>
        <v>417409.36829999997</v>
      </c>
      <c r="D23" s="18">
        <f>detail!$D$64</f>
        <v>115831.73348521772</v>
      </c>
      <c r="E23" s="18">
        <f>detail!$E$64</f>
        <v>415794.09479999996</v>
      </c>
      <c r="F23" s="65">
        <f t="shared" si="2"/>
        <v>0.26542183771596228</v>
      </c>
      <c r="G23" s="65">
        <f t="shared" si="3"/>
        <v>0.3884791824128655</v>
      </c>
      <c r="H23" s="15"/>
    </row>
    <row r="24" spans="1:8" x14ac:dyDescent="0.35">
      <c r="A24" s="17" t="s">
        <v>69</v>
      </c>
      <c r="B24" s="18">
        <f>detail!$B$78</f>
        <v>60465.348646165323</v>
      </c>
      <c r="C24" s="20">
        <f>detail!$C$78</f>
        <v>217315.15417999998</v>
      </c>
      <c r="D24" s="18">
        <f>detail!$D$78</f>
        <v>61391.898392255767</v>
      </c>
      <c r="E24" s="18">
        <f>detail!$E$78</f>
        <v>220374.74578</v>
      </c>
      <c r="F24" s="65">
        <f t="shared" si="2"/>
        <v>-1.5092378153390342</v>
      </c>
      <c r="G24" s="65">
        <f t="shared" si="3"/>
        <v>-1.3883585386205652</v>
      </c>
      <c r="H24" s="15"/>
    </row>
    <row r="25" spans="1:8" x14ac:dyDescent="0.35">
      <c r="A25" s="17" t="s">
        <v>79</v>
      </c>
      <c r="B25" s="18">
        <f>detail!$B$93</f>
        <v>4517.1488812404705</v>
      </c>
      <c r="C25" s="20">
        <f>detail!$C$93</f>
        <v>16234.834124999999</v>
      </c>
      <c r="D25" s="18">
        <f>detail!$D$93</f>
        <v>1328.7997973960044</v>
      </c>
      <c r="E25" s="18">
        <f>detail!$E$93</f>
        <v>4769.9114250000002</v>
      </c>
      <c r="F25" s="65">
        <f t="shared" ref="F25" si="4">IFERROR(B25/D25*100-100,"0.00")</f>
        <v>239.94202061834642</v>
      </c>
      <c r="G25" s="65">
        <f t="shared" ref="G25" si="5">IFERROR(C25/E25*100-100,"0.00")</f>
        <v>240.35923685941395</v>
      </c>
      <c r="H25" s="15"/>
    </row>
    <row r="26" spans="1:8" x14ac:dyDescent="0.35">
      <c r="A26" s="15" t="s">
        <v>84</v>
      </c>
      <c r="B26" s="18">
        <f>detail!$B$98</f>
        <v>18832.407689581392</v>
      </c>
      <c r="C26" s="20">
        <f>detail!$C$98</f>
        <v>67684.511414812558</v>
      </c>
      <c r="D26" s="18">
        <f>detail!$D$98</f>
        <v>23814.989365146168</v>
      </c>
      <c r="E26" s="18">
        <f>detail!$E$98</f>
        <v>85487.211904812561</v>
      </c>
      <c r="F26" s="65">
        <f t="shared" si="2"/>
        <v>-20.922040313219327</v>
      </c>
      <c r="G26" s="65">
        <f t="shared" si="3"/>
        <v>-20.824986677332248</v>
      </c>
      <c r="H26" s="15"/>
    </row>
    <row r="27" spans="1:8" ht="18.5" x14ac:dyDescent="0.45">
      <c r="A27" s="22" t="s">
        <v>7</v>
      </c>
      <c r="B27" s="24">
        <f>detail!B110</f>
        <v>321480.61295536626</v>
      </c>
      <c r="C27" s="24">
        <f>detail!C110</f>
        <v>1155415.6311758403</v>
      </c>
      <c r="D27" s="24">
        <f>detail!D110</f>
        <v>285979.25286603248</v>
      </c>
      <c r="E27" s="24">
        <f>detail!E110</f>
        <v>1026562.2467973097</v>
      </c>
      <c r="F27" s="65">
        <f t="shared" si="2"/>
        <v>12.413963507333321</v>
      </c>
      <c r="G27" s="65">
        <f t="shared" si="3"/>
        <v>12.551930950171794</v>
      </c>
      <c r="H27" s="15"/>
    </row>
    <row r="28" spans="1:8" x14ac:dyDescent="0.35">
      <c r="A28" s="17" t="s">
        <v>14</v>
      </c>
      <c r="B28" s="18">
        <f>detail!B111</f>
        <v>0</v>
      </c>
      <c r="C28" s="20">
        <f>detail!C111</f>
        <v>0</v>
      </c>
      <c r="D28" s="18">
        <f>detail!D111</f>
        <v>0</v>
      </c>
      <c r="E28" s="18">
        <f>detail!E111</f>
        <v>0</v>
      </c>
      <c r="F28" s="65" t="s">
        <v>120</v>
      </c>
      <c r="G28" s="65" t="s">
        <v>120</v>
      </c>
      <c r="H28" s="15"/>
    </row>
    <row r="29" spans="1:8" x14ac:dyDescent="0.35">
      <c r="A29" s="17" t="s">
        <v>17</v>
      </c>
      <c r="B29" s="18">
        <f>detail!B114</f>
        <v>3378.9151655029195</v>
      </c>
      <c r="C29" s="20">
        <f>detail!C114</f>
        <v>12143.971491</v>
      </c>
      <c r="D29" s="18">
        <f>detail!D114</f>
        <v>864.04002996888573</v>
      </c>
      <c r="E29" s="18">
        <f>detail!E114</f>
        <v>3101.5916910000001</v>
      </c>
      <c r="F29" s="65">
        <f t="shared" si="2"/>
        <v>291.06002596020869</v>
      </c>
      <c r="G29" s="65">
        <f t="shared" si="3"/>
        <v>291.53998014111909</v>
      </c>
      <c r="H29" s="15"/>
    </row>
    <row r="30" spans="1:8" x14ac:dyDescent="0.35">
      <c r="A30" s="17" t="s">
        <v>18</v>
      </c>
      <c r="B30" s="18">
        <f>detail!B115</f>
        <v>122158.25537031618</v>
      </c>
      <c r="C30" s="20">
        <f>detail!C115</f>
        <v>439042.20672750007</v>
      </c>
      <c r="D30" s="18">
        <f>detail!D115</f>
        <v>117355.38152191599</v>
      </c>
      <c r="E30" s="18">
        <f>detail!E115</f>
        <v>421263.44104175002</v>
      </c>
      <c r="F30" s="65">
        <f t="shared" si="2"/>
        <v>4.0925893522004912</v>
      </c>
      <c r="G30" s="65">
        <f t="shared" si="3"/>
        <v>4.2203438403732889</v>
      </c>
      <c r="H30" s="15"/>
    </row>
    <row r="31" spans="1:8" x14ac:dyDescent="0.35">
      <c r="A31" s="17" t="s">
        <v>35</v>
      </c>
      <c r="B31" s="18">
        <f>detail!B135</f>
        <v>80769.813784916376</v>
      </c>
      <c r="C31" s="20">
        <f>detail!C135</f>
        <v>290290.30558434001</v>
      </c>
      <c r="D31" s="18">
        <f>detail!D135</f>
        <v>48137.325503758766</v>
      </c>
      <c r="E31" s="18">
        <f>detail!E135</f>
        <v>172795.61551656001</v>
      </c>
      <c r="F31" s="65">
        <f t="shared" si="2"/>
        <v>67.790405760306584</v>
      </c>
      <c r="G31" s="65">
        <f t="shared" si="3"/>
        <v>67.996337590243883</v>
      </c>
      <c r="H31" s="15"/>
    </row>
    <row r="32" spans="1:8" x14ac:dyDescent="0.35">
      <c r="A32" s="17" t="s">
        <v>42</v>
      </c>
      <c r="B32" s="18">
        <f>detail!B145</f>
        <v>765.08308521558104</v>
      </c>
      <c r="C32" s="20">
        <f>detail!C145</f>
        <v>2749.7426600000003</v>
      </c>
      <c r="D32" s="18">
        <f>detail!D145</f>
        <v>2966.5535829481792</v>
      </c>
      <c r="E32" s="18">
        <f>detail!E145</f>
        <v>10648.856100000001</v>
      </c>
      <c r="F32" s="65">
        <f t="shared" ref="F32" si="6">IFERROR(B32/D32*100-100,"0.00")</f>
        <v>-74.209699443377772</v>
      </c>
      <c r="G32" s="65">
        <f t="shared" ref="G32" si="7">IFERROR(C32/E32*100-100,"0.00")</f>
        <v>-74.178046597887629</v>
      </c>
      <c r="H32" s="15"/>
    </row>
    <row r="33" spans="1:8" x14ac:dyDescent="0.35">
      <c r="A33" s="17" t="s">
        <v>45</v>
      </c>
      <c r="B33" s="18">
        <f>detail!B148</f>
        <v>9623.3259305340725</v>
      </c>
      <c r="C33" s="20">
        <f>detail!C148</f>
        <v>34586.661702000005</v>
      </c>
      <c r="D33" s="18">
        <f>detail!D148</f>
        <v>6681.7083168828385</v>
      </c>
      <c r="E33" s="18">
        <f>detail!E148</f>
        <v>23984.920001999999</v>
      </c>
      <c r="F33" s="65">
        <f t="shared" si="2"/>
        <v>44.024933058190754</v>
      </c>
      <c r="G33" s="65">
        <f t="shared" si="3"/>
        <v>44.201697146023321</v>
      </c>
      <c r="H33" s="15"/>
    </row>
    <row r="34" spans="1:8" x14ac:dyDescent="0.35">
      <c r="A34" s="17" t="s">
        <v>53</v>
      </c>
      <c r="B34" s="18">
        <f>detail!B163</f>
        <v>15955.056140654999</v>
      </c>
      <c r="C34" s="20">
        <f>detail!C163</f>
        <v>57343.181884999998</v>
      </c>
      <c r="D34" s="18">
        <f>detail!D163</f>
        <v>14978.372658431768</v>
      </c>
      <c r="E34" s="18">
        <f>detail!E163</f>
        <v>53766.948950000005</v>
      </c>
      <c r="F34" s="65">
        <f t="shared" si="2"/>
        <v>6.5206248001409222</v>
      </c>
      <c r="G34" s="65">
        <f t="shared" si="3"/>
        <v>6.6513592547824629</v>
      </c>
      <c r="H34" s="15"/>
    </row>
    <row r="35" spans="1:8" x14ac:dyDescent="0.35">
      <c r="A35" s="17" t="s">
        <v>56</v>
      </c>
      <c r="B35" s="18">
        <f>detail!B166</f>
        <v>8164.2625295553562</v>
      </c>
      <c r="C35" s="20">
        <f>detail!C166</f>
        <v>29342.722899999997</v>
      </c>
      <c r="D35" s="18">
        <f>detail!D166</f>
        <v>5151.5194104778966</v>
      </c>
      <c r="E35" s="18">
        <f>detail!E166</f>
        <v>18492.094399999998</v>
      </c>
      <c r="F35" s="65">
        <f t="shared" si="2"/>
        <v>58.482612196893058</v>
      </c>
      <c r="G35" s="65">
        <f t="shared" si="3"/>
        <v>58.67712042395803</v>
      </c>
      <c r="H35" s="15"/>
    </row>
    <row r="36" spans="1:8" x14ac:dyDescent="0.35">
      <c r="A36" s="17" t="s">
        <v>57</v>
      </c>
      <c r="B36" s="18">
        <f>detail!B167</f>
        <v>20237.491286909422</v>
      </c>
      <c r="C36" s="20">
        <f>detail!C167</f>
        <v>72734.444400000008</v>
      </c>
      <c r="D36" s="18">
        <f>detail!D167</f>
        <v>20355.022736804207</v>
      </c>
      <c r="E36" s="18">
        <f>detail!E167</f>
        <v>73067.181149999989</v>
      </c>
      <c r="F36" s="65">
        <f t="shared" si="2"/>
        <v>-0.57740760801152646</v>
      </c>
      <c r="G36" s="65">
        <f t="shared" si="3"/>
        <v>-0.45538468127969622</v>
      </c>
      <c r="H36" s="15"/>
    </row>
    <row r="37" spans="1:8" x14ac:dyDescent="0.35">
      <c r="A37" s="17" t="s">
        <v>69</v>
      </c>
      <c r="B37" s="18">
        <f>detail!B181</f>
        <v>41612.052260844008</v>
      </c>
      <c r="C37" s="20">
        <f>detail!C181</f>
        <v>149555.567863</v>
      </c>
      <c r="D37" s="18">
        <f>detail!D181</f>
        <v>45710.913402388294</v>
      </c>
      <c r="E37" s="18">
        <f>detail!E181</f>
        <v>164085.67228300002</v>
      </c>
      <c r="F37" s="65">
        <f t="shared" si="2"/>
        <v>-8.9669202307607492</v>
      </c>
      <c r="G37" s="65">
        <f t="shared" si="3"/>
        <v>-8.8551938861181014</v>
      </c>
      <c r="H37" s="15"/>
    </row>
    <row r="38" spans="1:8" x14ac:dyDescent="0.35">
      <c r="A38" s="17" t="s">
        <v>79</v>
      </c>
      <c r="B38" s="18">
        <f>detail!B196</f>
        <v>3572.465609188027</v>
      </c>
      <c r="C38" s="20">
        <f>detail!C196</f>
        <v>12839.600399999999</v>
      </c>
      <c r="D38" s="18">
        <f>detail!D196</f>
        <v>2388.1408886087233</v>
      </c>
      <c r="E38" s="18">
        <f>detail!E196</f>
        <v>8572.5633999999991</v>
      </c>
      <c r="F38" s="65">
        <f t="shared" ref="F38" si="8">IFERROR(B38/D38*100-100,"0.00")</f>
        <v>49.591911692834202</v>
      </c>
      <c r="G38" s="67">
        <f t="shared" ref="G38" si="9">IFERROR(C38/E38*100-100,"0.00")</f>
        <v>49.775508221963094</v>
      </c>
    </row>
    <row r="39" spans="1:8" x14ac:dyDescent="0.35">
      <c r="A39" s="19" t="s">
        <v>84</v>
      </c>
      <c r="B39" s="23">
        <f>detail!B201</f>
        <v>15243.891791729335</v>
      </c>
      <c r="C39" s="21">
        <f>detail!C201</f>
        <v>54787.225563000007</v>
      </c>
      <c r="D39" s="23">
        <f>detail!D201</f>
        <v>21390.274813846969</v>
      </c>
      <c r="E39" s="23">
        <f>detail!E201</f>
        <v>76783.362263000003</v>
      </c>
      <c r="F39" s="66">
        <f t="shared" si="2"/>
        <v>-28.734474314181227</v>
      </c>
      <c r="G39" s="68">
        <f t="shared" si="3"/>
        <v>-28.647009002625282</v>
      </c>
    </row>
    <row r="40" spans="1:8" x14ac:dyDescent="0.35">
      <c r="B40" s="18"/>
      <c r="C40" s="20"/>
      <c r="D40" s="18"/>
      <c r="E40" s="18"/>
      <c r="F40" s="16"/>
      <c r="G40" s="16"/>
    </row>
    <row r="41" spans="1:8" x14ac:dyDescent="0.35">
      <c r="A41" s="1" t="s">
        <v>100</v>
      </c>
    </row>
    <row r="42" spans="1:8" x14ac:dyDescent="0.35">
      <c r="A42" s="1" t="s">
        <v>101</v>
      </c>
    </row>
    <row r="43" spans="1:8" x14ac:dyDescent="0.35">
      <c r="A43" s="1" t="s">
        <v>107</v>
      </c>
    </row>
    <row r="44" spans="1:8" x14ac:dyDescent="0.35">
      <c r="A44" s="1" t="s">
        <v>99</v>
      </c>
    </row>
    <row r="45" spans="1:8" s="74" customFormat="1" ht="18.5" x14ac:dyDescent="0.45">
      <c r="A45" s="1" t="s">
        <v>116</v>
      </c>
    </row>
  </sheetData>
  <mergeCells count="9">
    <mergeCell ref="B10:C10"/>
    <mergeCell ref="D10:E10"/>
    <mergeCell ref="F10:G10"/>
    <mergeCell ref="F11:G11"/>
    <mergeCell ref="A2:G2"/>
    <mergeCell ref="A3:G3"/>
    <mergeCell ref="A4:G4"/>
    <mergeCell ref="A6:G6"/>
    <mergeCell ref="A7:G7"/>
  </mergeCells>
  <phoneticPr fontId="2" type="noConversion"/>
  <pageMargins left="0.5" right="0.25" top="0.25" bottom="0.25" header="0" footer="0"/>
  <pageSetup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323"/>
  <sheetViews>
    <sheetView zoomScale="70" zoomScaleNormal="70" workbookViewId="0"/>
  </sheetViews>
  <sheetFormatPr defaultColWidth="15.765625" defaultRowHeight="15.5" x14ac:dyDescent="0.35"/>
  <cols>
    <col min="1" max="1" width="34.3046875" style="16" customWidth="1"/>
    <col min="2" max="2" width="16.765625" style="63" customWidth="1"/>
    <col min="3" max="3" width="16.3046875" style="63" customWidth="1"/>
    <col min="4" max="4" width="17.53515625" style="63" customWidth="1"/>
    <col min="5" max="5" width="17.69140625" style="63" customWidth="1"/>
    <col min="6" max="7" width="18.765625" style="63" customWidth="1"/>
    <col min="8" max="8" width="11.69140625" style="16" customWidth="1"/>
    <col min="9" max="9" width="9.69140625" style="16" customWidth="1"/>
    <col min="10" max="11" width="9.23046875" style="16" customWidth="1"/>
    <col min="12" max="12" width="15.765625" style="16" customWidth="1"/>
    <col min="13" max="16384" width="15.765625" style="16"/>
  </cols>
  <sheetData>
    <row r="1" spans="1:12" x14ac:dyDescent="0.35">
      <c r="A1" s="25"/>
      <c r="B1" s="90" t="s">
        <v>89</v>
      </c>
      <c r="C1" s="90"/>
      <c r="D1" s="90"/>
      <c r="E1" s="90"/>
      <c r="F1" s="90"/>
      <c r="G1" s="90"/>
      <c r="H1" s="26"/>
      <c r="I1" s="27" t="s">
        <v>9</v>
      </c>
      <c r="J1" s="28"/>
      <c r="K1" s="28"/>
    </row>
    <row r="2" spans="1:12" x14ac:dyDescent="0.35">
      <c r="A2" s="28"/>
      <c r="B2" s="29"/>
      <c r="C2" s="29"/>
      <c r="D2" s="29"/>
      <c r="E2" s="29"/>
      <c r="F2" s="29"/>
      <c r="G2" s="29"/>
      <c r="H2" s="30"/>
      <c r="I2" s="28" t="s">
        <v>8</v>
      </c>
      <c r="J2" s="31"/>
      <c r="K2" s="31"/>
    </row>
    <row r="3" spans="1:12" x14ac:dyDescent="0.35">
      <c r="A3" s="32"/>
      <c r="B3" s="77"/>
      <c r="C3" s="78"/>
      <c r="D3" s="85"/>
      <c r="E3" s="85"/>
      <c r="F3" s="77"/>
      <c r="G3" s="78"/>
      <c r="H3" s="77" t="s">
        <v>108</v>
      </c>
      <c r="I3" s="91"/>
      <c r="J3" s="91"/>
      <c r="K3" s="91"/>
    </row>
    <row r="4" spans="1:12" x14ac:dyDescent="0.35">
      <c r="A4" s="33"/>
      <c r="B4" s="85" t="s">
        <v>109</v>
      </c>
      <c r="C4" s="85"/>
      <c r="D4" s="86" t="s">
        <v>111</v>
      </c>
      <c r="E4" s="87"/>
      <c r="F4" s="85" t="s">
        <v>110</v>
      </c>
      <c r="G4" s="85"/>
      <c r="H4" s="88" t="s">
        <v>3</v>
      </c>
      <c r="I4" s="89"/>
      <c r="J4" s="89"/>
      <c r="K4" s="89"/>
    </row>
    <row r="5" spans="1:12" x14ac:dyDescent="0.35">
      <c r="A5" s="34" t="s">
        <v>0</v>
      </c>
      <c r="B5" s="35"/>
      <c r="C5" s="29"/>
      <c r="D5" s="35"/>
      <c r="E5" s="36"/>
      <c r="F5" s="35"/>
      <c r="G5" s="36"/>
      <c r="H5" s="88" t="s">
        <v>106</v>
      </c>
      <c r="I5" s="89"/>
      <c r="J5" s="92" t="s">
        <v>110</v>
      </c>
      <c r="K5" s="93"/>
    </row>
    <row r="6" spans="1:12" x14ac:dyDescent="0.35">
      <c r="A6" s="33"/>
      <c r="B6" s="37" t="s">
        <v>1</v>
      </c>
      <c r="C6" s="38" t="s">
        <v>2</v>
      </c>
      <c r="D6" s="37" t="s">
        <v>1</v>
      </c>
      <c r="E6" s="39" t="s">
        <v>2</v>
      </c>
      <c r="F6" s="37" t="s">
        <v>1</v>
      </c>
      <c r="G6" s="39" t="s">
        <v>2</v>
      </c>
      <c r="H6" s="40" t="s">
        <v>1</v>
      </c>
      <c r="I6" s="40" t="s">
        <v>2</v>
      </c>
      <c r="J6" s="40" t="s">
        <v>1</v>
      </c>
      <c r="K6" s="40" t="s">
        <v>2</v>
      </c>
    </row>
    <row r="7" spans="1:12" ht="20" x14ac:dyDescent="0.4">
      <c r="A7" s="41" t="s">
        <v>91</v>
      </c>
      <c r="B7" s="42">
        <f t="shared" ref="B7:E7" si="0">B8+B11+B12+B32+B42+B45+B60+B63+B64+B78+B93+B98</f>
        <v>257881.58535003534</v>
      </c>
      <c r="C7" s="42">
        <f t="shared" si="0"/>
        <v>926837.89534520253</v>
      </c>
      <c r="D7" s="42">
        <f t="shared" si="0"/>
        <v>262701.11856152921</v>
      </c>
      <c r="E7" s="42">
        <f t="shared" si="0"/>
        <v>943002.15069455258</v>
      </c>
      <c r="F7" s="42">
        <f t="shared" ref="F7:G7" si="1">F8+F11+F12+F32+F42+F45+F60+F63+F64+F78+F93+F98</f>
        <v>206949.50399705814</v>
      </c>
      <c r="G7" s="42">
        <f t="shared" si="1"/>
        <v>728148.56883122982</v>
      </c>
      <c r="H7" s="65">
        <f>IFERROR(B7/D7*100-100,"0.00")</f>
        <v>-1.8346070385555038</v>
      </c>
      <c r="I7" s="65">
        <f t="shared" ref="I7:I10" si="2">IFERROR(C7/E7*100-100,"0.00")</f>
        <v>-1.7141270926523902</v>
      </c>
      <c r="J7" s="65">
        <f t="shared" ref="J7:J10" si="3">IFERROR(B7/F7*100-100,"0.00")</f>
        <v>24.610873845680345</v>
      </c>
      <c r="K7" s="65">
        <f t="shared" ref="K7:K10" si="4">IFERROR(C7/G7*100-100,"0.00")</f>
        <v>27.286921243681633</v>
      </c>
      <c r="L7" s="42"/>
    </row>
    <row r="8" spans="1:12" ht="35.5" x14ac:dyDescent="0.4">
      <c r="A8" s="43" t="s">
        <v>14</v>
      </c>
      <c r="B8" s="44">
        <f t="shared" ref="B8:E8" si="5">SUM(B9:B10)</f>
        <v>0</v>
      </c>
      <c r="C8" s="44">
        <f t="shared" si="5"/>
        <v>0</v>
      </c>
      <c r="D8" s="44">
        <f t="shared" si="5"/>
        <v>0</v>
      </c>
      <c r="E8" s="44">
        <f t="shared" si="5"/>
        <v>0</v>
      </c>
      <c r="F8" s="44">
        <f t="shared" ref="F8:G8" si="6">SUM(F9:F10)</f>
        <v>0</v>
      </c>
      <c r="G8" s="44">
        <f t="shared" si="6"/>
        <v>0</v>
      </c>
      <c r="H8" s="94" t="s">
        <v>120</v>
      </c>
      <c r="I8" s="94" t="s">
        <v>120</v>
      </c>
      <c r="J8" s="94" t="s">
        <v>120</v>
      </c>
      <c r="K8" s="94" t="s">
        <v>120</v>
      </c>
      <c r="L8" s="44"/>
    </row>
    <row r="9" spans="1:12" ht="31" x14ac:dyDescent="0.35">
      <c r="A9" s="45" t="s">
        <v>15</v>
      </c>
      <c r="B9" s="46">
        <v>0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94" t="s">
        <v>120</v>
      </c>
      <c r="I9" s="94" t="s">
        <v>120</v>
      </c>
      <c r="J9" s="94" t="s">
        <v>120</v>
      </c>
      <c r="K9" s="94" t="s">
        <v>120</v>
      </c>
    </row>
    <row r="10" spans="1:12" x14ac:dyDescent="0.35">
      <c r="A10" s="45" t="s">
        <v>16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94" t="s">
        <v>120</v>
      </c>
      <c r="I10" s="94" t="s">
        <v>120</v>
      </c>
      <c r="J10" s="94" t="s">
        <v>120</v>
      </c>
      <c r="K10" s="94" t="s">
        <v>120</v>
      </c>
    </row>
    <row r="11" spans="1:12" ht="35.5" x14ac:dyDescent="0.4">
      <c r="A11" s="43" t="s">
        <v>17</v>
      </c>
      <c r="B11" s="44">
        <v>121.50886254204168</v>
      </c>
      <c r="C11" s="44">
        <v>436.70826</v>
      </c>
      <c r="D11" s="44">
        <v>106.04745269506122</v>
      </c>
      <c r="E11" s="44">
        <v>380.67205999999999</v>
      </c>
      <c r="F11" s="44">
        <v>103.12884042647401</v>
      </c>
      <c r="G11" s="44">
        <v>362.85720000000003</v>
      </c>
      <c r="H11" s="65">
        <f>IFERROR(B11/D11*100-100,"0.00")</f>
        <v>14.579708851130675</v>
      </c>
      <c r="I11" s="65">
        <f>IFERROR(C11/E11*100-100,"0.00")</f>
        <v>14.720334347627201</v>
      </c>
      <c r="J11" s="65">
        <f>IFERROR(B11/F11*100-100,"0.00")</f>
        <v>17.82238803380298</v>
      </c>
      <c r="K11" s="65">
        <f t="shared" ref="K11" si="7">IFERROR(C11/G11*100-100,"0.00")</f>
        <v>20.352651125566751</v>
      </c>
    </row>
    <row r="12" spans="1:12" ht="18" x14ac:dyDescent="0.4">
      <c r="A12" s="43" t="s">
        <v>18</v>
      </c>
      <c r="B12" s="44">
        <f t="shared" ref="B12:E12" si="8">B13+B17+B21+B25+B29+B30+B31</f>
        <v>20654.409185667271</v>
      </c>
      <c r="C12" s="44">
        <f t="shared" si="8"/>
        <v>74232.865883999984</v>
      </c>
      <c r="D12" s="44">
        <f t="shared" si="8"/>
        <v>19813.740026348143</v>
      </c>
      <c r="E12" s="44">
        <f t="shared" si="8"/>
        <v>71124.171684000015</v>
      </c>
      <c r="F12" s="44">
        <f t="shared" ref="F12:G12" si="9">F13+F17+F21+F25+F29+F30+F31</f>
        <v>18052.247875314159</v>
      </c>
      <c r="G12" s="44">
        <f t="shared" si="9"/>
        <v>63516.549693124507</v>
      </c>
      <c r="H12" s="65">
        <f t="shared" ref="H12:H52" si="10">IFERROR(B12/D12*100-100,"0.00")</f>
        <v>4.2428595419199695</v>
      </c>
      <c r="I12" s="65">
        <f t="shared" ref="I12:I52" si="11">IFERROR(C12/E12*100-100,"0.00")</f>
        <v>4.3707984590832183</v>
      </c>
      <c r="J12" s="65">
        <f t="shared" ref="J12:J52" si="12">IFERROR(B12/F12*100-100,"0.00")</f>
        <v>14.414611013133054</v>
      </c>
      <c r="K12" s="65">
        <f t="shared" ref="K12:K52" si="13">IFERROR(C12/G12*100-100,"0.00")</f>
        <v>16.871691303527285</v>
      </c>
      <c r="L12" s="44"/>
    </row>
    <row r="13" spans="1:12" x14ac:dyDescent="0.35">
      <c r="A13" s="47" t="s">
        <v>19</v>
      </c>
      <c r="B13" s="48">
        <f t="shared" ref="B13:E13" si="14">SUM(B14:B16)</f>
        <v>5370.1836190756512</v>
      </c>
      <c r="C13" s="48">
        <f t="shared" si="14"/>
        <v>19300.678939000001</v>
      </c>
      <c r="D13" s="48">
        <f t="shared" si="14"/>
        <v>4692.5001851086317</v>
      </c>
      <c r="E13" s="48">
        <f t="shared" si="14"/>
        <v>16844.381139000001</v>
      </c>
      <c r="F13" s="48">
        <f t="shared" ref="F13:G13" si="15">SUM(F14:F16)</f>
        <v>2577.4630548139348</v>
      </c>
      <c r="G13" s="48">
        <f t="shared" si="15"/>
        <v>9068.7631442925103</v>
      </c>
      <c r="H13" s="65">
        <f>IFERROR(B13/D13*100-100,"0.00")</f>
        <v>14.44184139017419</v>
      </c>
      <c r="I13" s="65">
        <f t="shared" si="11"/>
        <v>14.582297679746176</v>
      </c>
      <c r="J13" s="65">
        <f t="shared" si="12"/>
        <v>108.35152647661599</v>
      </c>
      <c r="K13" s="65">
        <f t="shared" si="13"/>
        <v>112.82592379917892</v>
      </c>
      <c r="L13" s="48"/>
    </row>
    <row r="14" spans="1:12" x14ac:dyDescent="0.35">
      <c r="A14" s="49" t="s">
        <v>20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94" t="s">
        <v>120</v>
      </c>
      <c r="I14" s="94" t="s">
        <v>120</v>
      </c>
      <c r="J14" s="94" t="s">
        <v>120</v>
      </c>
      <c r="K14" s="94" t="s">
        <v>120</v>
      </c>
    </row>
    <row r="15" spans="1:12" x14ac:dyDescent="0.35">
      <c r="A15" s="49" t="s">
        <v>21</v>
      </c>
      <c r="B15" s="50">
        <v>5079.3737457157004</v>
      </c>
      <c r="C15" s="50">
        <v>18255.495311000002</v>
      </c>
      <c r="D15" s="50">
        <v>4448.2882585785437</v>
      </c>
      <c r="E15" s="50">
        <v>15967.748511</v>
      </c>
      <c r="F15" s="50">
        <v>2112.9884394390533</v>
      </c>
      <c r="G15" s="50">
        <v>7434.5165290000004</v>
      </c>
      <c r="H15" s="65">
        <f t="shared" si="10"/>
        <v>14.187153584754881</v>
      </c>
      <c r="I15" s="65">
        <f t="shared" si="11"/>
        <v>14.32729729193818</v>
      </c>
      <c r="J15" s="65">
        <f t="shared" si="12"/>
        <v>140.38814651840451</v>
      </c>
      <c r="K15" s="65">
        <f t="shared" si="13"/>
        <v>145.55053768177589</v>
      </c>
    </row>
    <row r="16" spans="1:12" x14ac:dyDescent="0.35">
      <c r="A16" s="49" t="s">
        <v>22</v>
      </c>
      <c r="B16" s="72">
        <v>290.8098733599507</v>
      </c>
      <c r="C16" s="50">
        <v>1045.183628</v>
      </c>
      <c r="D16" s="50">
        <v>244.21192653008791</v>
      </c>
      <c r="E16" s="50">
        <v>876.63262800000007</v>
      </c>
      <c r="F16" s="50">
        <v>464.47461537488169</v>
      </c>
      <c r="G16" s="50">
        <v>1634.2466152925101</v>
      </c>
      <c r="H16" s="65">
        <f t="shared" si="10"/>
        <v>19.080946410748595</v>
      </c>
      <c r="I16" s="65">
        <f t="shared" si="11"/>
        <v>19.227096347593388</v>
      </c>
      <c r="J16" s="65">
        <f t="shared" si="12"/>
        <v>-37.389501227050829</v>
      </c>
      <c r="K16" s="65">
        <f t="shared" si="13"/>
        <v>-36.044926254112205</v>
      </c>
    </row>
    <row r="17" spans="1:12" x14ac:dyDescent="0.35">
      <c r="A17" s="47" t="s">
        <v>23</v>
      </c>
      <c r="B17" s="48">
        <f t="shared" ref="B17:G17" si="16">SUM(B18:B20)</f>
        <v>13747.753247209228</v>
      </c>
      <c r="C17" s="48">
        <f t="shared" si="16"/>
        <v>49410.037044999997</v>
      </c>
      <c r="D17" s="48">
        <f t="shared" si="16"/>
        <v>14005.041658977301</v>
      </c>
      <c r="E17" s="48">
        <f t="shared" si="16"/>
        <v>50273.042144999999</v>
      </c>
      <c r="F17" s="48">
        <f t="shared" si="16"/>
        <v>14602.40248528299</v>
      </c>
      <c r="G17" s="48">
        <f t="shared" si="16"/>
        <v>51378.323048831997</v>
      </c>
      <c r="H17" s="65">
        <f>IFERROR(B17/D17*100-100,"0.00")</f>
        <v>-1.837112791472137</v>
      </c>
      <c r="I17" s="65">
        <f t="shared" si="11"/>
        <v>-1.7166359209193587</v>
      </c>
      <c r="J17" s="65">
        <f t="shared" si="12"/>
        <v>-5.8527988044098862</v>
      </c>
      <c r="K17" s="65">
        <f t="shared" si="13"/>
        <v>-3.8309658374043494</v>
      </c>
      <c r="L17" s="48"/>
    </row>
    <row r="18" spans="1:12" x14ac:dyDescent="0.35">
      <c r="A18" s="49" t="s">
        <v>20</v>
      </c>
      <c r="B18" s="50">
        <v>7525.2812675329051</v>
      </c>
      <c r="C18" s="50">
        <v>27046.195804999999</v>
      </c>
      <c r="D18" s="50">
        <v>7548.8185476013568</v>
      </c>
      <c r="E18" s="50">
        <v>27097.532605</v>
      </c>
      <c r="F18" s="50">
        <v>9678.5335359884994</v>
      </c>
      <c r="G18" s="50">
        <v>34053.767738023998</v>
      </c>
      <c r="H18" s="65">
        <f>IFERROR(B18/D18*100-100,"0.00")</f>
        <v>-0.31180084565592381</v>
      </c>
      <c r="I18" s="65">
        <f t="shared" si="11"/>
        <v>-0.18945193552613659</v>
      </c>
      <c r="J18" s="65">
        <f t="shared" si="12"/>
        <v>-22.247712015967878</v>
      </c>
      <c r="K18" s="65">
        <f t="shared" si="13"/>
        <v>-20.57796361017472</v>
      </c>
    </row>
    <row r="19" spans="1:12" x14ac:dyDescent="0.35">
      <c r="A19" s="49" t="s">
        <v>21</v>
      </c>
      <c r="B19" s="50">
        <v>2589.5580539573089</v>
      </c>
      <c r="C19" s="50">
        <v>9306.9868999999981</v>
      </c>
      <c r="D19" s="50">
        <v>2818.8504526957804</v>
      </c>
      <c r="E19" s="50">
        <v>10118.655199999999</v>
      </c>
      <c r="F19" s="50">
        <v>889.88484361391102</v>
      </c>
      <c r="G19" s="50">
        <v>3131.0457999999999</v>
      </c>
      <c r="H19" s="65">
        <f t="shared" si="10"/>
        <v>-8.134251979177904</v>
      </c>
      <c r="I19" s="65">
        <f t="shared" si="11"/>
        <v>-8.0215036875651293</v>
      </c>
      <c r="J19" s="65">
        <f t="shared" si="12"/>
        <v>190.99923125343452</v>
      </c>
      <c r="K19" s="65">
        <f t="shared" si="13"/>
        <v>197.24850719206978</v>
      </c>
    </row>
    <row r="20" spans="1:12" x14ac:dyDescent="0.35">
      <c r="A20" s="49" t="s">
        <v>22</v>
      </c>
      <c r="B20" s="50">
        <v>3632.913925719015</v>
      </c>
      <c r="C20" s="50">
        <v>13056.85434</v>
      </c>
      <c r="D20" s="50">
        <v>3637.3726586801636</v>
      </c>
      <c r="E20" s="50">
        <v>13056.85434</v>
      </c>
      <c r="F20" s="50">
        <v>4033.9841056805803</v>
      </c>
      <c r="G20" s="50">
        <v>14193.509510808</v>
      </c>
      <c r="H20" s="65">
        <f t="shared" si="10"/>
        <v>-0.12258114247678975</v>
      </c>
      <c r="I20" s="65">
        <f t="shared" si="11"/>
        <v>0</v>
      </c>
      <c r="J20" s="65">
        <f t="shared" si="12"/>
        <v>-9.9422845865154983</v>
      </c>
      <c r="K20" s="65">
        <f t="shared" si="13"/>
        <v>-8.0082742745370012</v>
      </c>
    </row>
    <row r="21" spans="1:12" x14ac:dyDescent="0.35">
      <c r="A21" s="47" t="s">
        <v>24</v>
      </c>
      <c r="B21" s="48">
        <f t="shared" ref="B21:G21" si="17">SUM(B22:B24)</f>
        <v>1367.9685073732996</v>
      </c>
      <c r="C21" s="48">
        <f t="shared" si="17"/>
        <v>4916.5397000000003</v>
      </c>
      <c r="D21" s="48">
        <f t="shared" si="17"/>
        <v>983.60913499048638</v>
      </c>
      <c r="E21" s="48">
        <f t="shared" si="17"/>
        <v>3530.8016000000002</v>
      </c>
      <c r="F21" s="48">
        <f t="shared" si="17"/>
        <v>699.15748668230708</v>
      </c>
      <c r="G21" s="48">
        <f t="shared" si="17"/>
        <v>2459.9746</v>
      </c>
      <c r="H21" s="65">
        <f t="shared" si="10"/>
        <v>39.076433789579511</v>
      </c>
      <c r="I21" s="65">
        <f t="shared" si="11"/>
        <v>39.247124505664658</v>
      </c>
      <c r="J21" s="65">
        <f t="shared" si="12"/>
        <v>95.659566468305059</v>
      </c>
      <c r="K21" s="65">
        <f t="shared" si="13"/>
        <v>99.861401007961632</v>
      </c>
      <c r="L21" s="48"/>
    </row>
    <row r="22" spans="1:12" x14ac:dyDescent="0.35">
      <c r="A22" s="49" t="s">
        <v>25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94" t="s">
        <v>120</v>
      </c>
      <c r="I22" s="94" t="s">
        <v>120</v>
      </c>
      <c r="J22" s="94" t="s">
        <v>120</v>
      </c>
      <c r="K22" s="94" t="s">
        <v>120</v>
      </c>
    </row>
    <row r="23" spans="1:12" x14ac:dyDescent="0.35">
      <c r="A23" s="49" t="s">
        <v>26</v>
      </c>
      <c r="B23" s="50">
        <v>37.226027593856003</v>
      </c>
      <c r="C23" s="50">
        <v>133.792</v>
      </c>
      <c r="D23" s="50">
        <v>51.501670738909596</v>
      </c>
      <c r="E23" s="50">
        <v>184.8724</v>
      </c>
      <c r="F23" s="50">
        <v>79.540302215983488</v>
      </c>
      <c r="G23" s="50">
        <v>279.86129999999997</v>
      </c>
      <c r="H23" s="65">
        <f t="shared" si="10"/>
        <v>-27.71879618706879</v>
      </c>
      <c r="I23" s="65">
        <f t="shared" si="11"/>
        <v>-27.630084317615825</v>
      </c>
      <c r="J23" s="65">
        <f t="shared" si="12"/>
        <v>-53.198533879375312</v>
      </c>
      <c r="K23" s="65">
        <f t="shared" si="13"/>
        <v>-52.193461546844802</v>
      </c>
    </row>
    <row r="24" spans="1:12" x14ac:dyDescent="0.35">
      <c r="A24" s="49" t="s">
        <v>27</v>
      </c>
      <c r="B24" s="50">
        <v>1330.7424797794436</v>
      </c>
      <c r="C24" s="50">
        <v>4782.7476999999999</v>
      </c>
      <c r="D24" s="50">
        <v>932.10746425157674</v>
      </c>
      <c r="E24" s="50">
        <v>3345.9292</v>
      </c>
      <c r="F24" s="50">
        <v>619.61718446632358</v>
      </c>
      <c r="G24" s="50">
        <v>2180.1133</v>
      </c>
      <c r="H24" s="65">
        <f t="shared" si="10"/>
        <v>42.767066118062417</v>
      </c>
      <c r="I24" s="65">
        <f t="shared" si="11"/>
        <v>42.942286405821136</v>
      </c>
      <c r="J24" s="65">
        <f t="shared" si="12"/>
        <v>114.76849143969633</v>
      </c>
      <c r="K24" s="65">
        <f t="shared" si="13"/>
        <v>119.38069457215823</v>
      </c>
    </row>
    <row r="25" spans="1:12" x14ac:dyDescent="0.35">
      <c r="A25" s="47" t="s">
        <v>28</v>
      </c>
      <c r="B25" s="48">
        <f t="shared" ref="B25:G25" si="18">SUM(B26:B28)</f>
        <v>0</v>
      </c>
      <c r="C25" s="48">
        <f t="shared" si="18"/>
        <v>0</v>
      </c>
      <c r="D25" s="48">
        <f t="shared" si="18"/>
        <v>0</v>
      </c>
      <c r="E25" s="48">
        <f t="shared" si="18"/>
        <v>0</v>
      </c>
      <c r="F25" s="48">
        <f t="shared" si="18"/>
        <v>0</v>
      </c>
      <c r="G25" s="48">
        <f t="shared" si="18"/>
        <v>0</v>
      </c>
      <c r="H25" s="94" t="s">
        <v>120</v>
      </c>
      <c r="I25" s="94" t="s">
        <v>120</v>
      </c>
      <c r="J25" s="94" t="s">
        <v>120</v>
      </c>
      <c r="K25" s="94" t="s">
        <v>120</v>
      </c>
      <c r="L25" s="48"/>
    </row>
    <row r="26" spans="1:12" x14ac:dyDescent="0.35">
      <c r="A26" s="49" t="s">
        <v>29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94" t="s">
        <v>120</v>
      </c>
      <c r="I26" s="94" t="s">
        <v>120</v>
      </c>
      <c r="J26" s="94" t="s">
        <v>120</v>
      </c>
      <c r="K26" s="94" t="s">
        <v>120</v>
      </c>
    </row>
    <row r="27" spans="1:12" x14ac:dyDescent="0.35">
      <c r="A27" s="49" t="s">
        <v>30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94" t="s">
        <v>120</v>
      </c>
      <c r="I27" s="94" t="s">
        <v>120</v>
      </c>
      <c r="J27" s="94" t="s">
        <v>120</v>
      </c>
      <c r="K27" s="94" t="s">
        <v>120</v>
      </c>
    </row>
    <row r="28" spans="1:12" x14ac:dyDescent="0.35">
      <c r="A28" s="49" t="s">
        <v>31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94" t="s">
        <v>120</v>
      </c>
      <c r="I28" s="94" t="s">
        <v>120</v>
      </c>
      <c r="J28" s="94" t="s">
        <v>120</v>
      </c>
      <c r="K28" s="94" t="s">
        <v>120</v>
      </c>
    </row>
    <row r="29" spans="1:12" x14ac:dyDescent="0.35">
      <c r="A29" s="47" t="s">
        <v>32</v>
      </c>
      <c r="B29" s="48">
        <v>168.50381200909356</v>
      </c>
      <c r="C29" s="48">
        <v>605.61019999999985</v>
      </c>
      <c r="D29" s="48">
        <v>132.58904727172717</v>
      </c>
      <c r="E29" s="48">
        <v>475.9468</v>
      </c>
      <c r="F29" s="48">
        <v>173.22484853492551</v>
      </c>
      <c r="G29" s="48">
        <v>609.48890000000006</v>
      </c>
      <c r="H29" s="65">
        <f t="shared" si="10"/>
        <v>27.087278682803188</v>
      </c>
      <c r="I29" s="65">
        <f t="shared" si="11"/>
        <v>27.243254918406819</v>
      </c>
      <c r="J29" s="65">
        <f t="shared" si="12"/>
        <v>-2.7253806632020883</v>
      </c>
      <c r="K29" s="65">
        <f t="shared" si="13"/>
        <v>-0.63638566674474362</v>
      </c>
    </row>
    <row r="30" spans="1:12" x14ac:dyDescent="0.35">
      <c r="A30" s="47" t="s">
        <v>33</v>
      </c>
      <c r="B30" s="48">
        <v>0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94" t="s">
        <v>120</v>
      </c>
      <c r="I30" s="94" t="s">
        <v>120</v>
      </c>
      <c r="J30" s="94" t="s">
        <v>120</v>
      </c>
      <c r="K30" s="94" t="s">
        <v>120</v>
      </c>
    </row>
    <row r="31" spans="1:12" ht="31" x14ac:dyDescent="0.35">
      <c r="A31" s="47" t="s">
        <v>34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94" t="s">
        <v>120</v>
      </c>
      <c r="I31" s="94" t="s">
        <v>120</v>
      </c>
      <c r="J31" s="94" t="s">
        <v>120</v>
      </c>
      <c r="K31" s="94" t="s">
        <v>120</v>
      </c>
    </row>
    <row r="32" spans="1:12" ht="18" x14ac:dyDescent="0.4">
      <c r="A32" s="43" t="s">
        <v>35</v>
      </c>
      <c r="B32" s="44">
        <f t="shared" ref="B32:E32" si="19">B33+B36</f>
        <v>31255.847902036385</v>
      </c>
      <c r="C32" s="44">
        <f t="shared" si="19"/>
        <v>112334.90847138999</v>
      </c>
      <c r="D32" s="44">
        <f t="shared" si="19"/>
        <v>35741.246086367748</v>
      </c>
      <c r="E32" s="44">
        <f t="shared" si="19"/>
        <v>128298.16680074</v>
      </c>
      <c r="F32" s="44">
        <f t="shared" ref="F32:G32" si="20">F33+F36</f>
        <v>13246.424732407719</v>
      </c>
      <c r="G32" s="44">
        <f t="shared" si="20"/>
        <v>46607.336692000004</v>
      </c>
      <c r="H32" s="65">
        <f t="shared" si="10"/>
        <v>-12.549641312148211</v>
      </c>
      <c r="I32" s="65">
        <f t="shared" si="11"/>
        <v>-12.442312097991675</v>
      </c>
      <c r="J32" s="65">
        <f t="shared" si="12"/>
        <v>135.95686031090449</v>
      </c>
      <c r="K32" s="65">
        <f t="shared" si="13"/>
        <v>141.02408857589131</v>
      </c>
      <c r="L32" s="44"/>
    </row>
    <row r="33" spans="1:12" x14ac:dyDescent="0.35">
      <c r="A33" s="47" t="s">
        <v>36</v>
      </c>
      <c r="B33" s="48">
        <f t="shared" ref="B33:E33" si="21">SUM(B34:B35)</f>
        <v>293.96003437971501</v>
      </c>
      <c r="C33" s="48">
        <f t="shared" si="21"/>
        <v>1056.50544691</v>
      </c>
      <c r="D33" s="48">
        <f t="shared" si="21"/>
        <v>206.27488307561205</v>
      </c>
      <c r="E33" s="48">
        <f t="shared" si="21"/>
        <v>740.45234158000005</v>
      </c>
      <c r="F33" s="48">
        <f t="shared" ref="F33:G33" si="22">SUM(F34:F35)</f>
        <v>182.42958835092745</v>
      </c>
      <c r="G33" s="48">
        <f t="shared" si="22"/>
        <v>641.875632</v>
      </c>
      <c r="H33" s="65">
        <f t="shared" si="10"/>
        <v>42.508884260019727</v>
      </c>
      <c r="I33" s="65">
        <f t="shared" si="11"/>
        <v>42.683787677083444</v>
      </c>
      <c r="J33" s="65">
        <f t="shared" si="12"/>
        <v>61.136160552116138</v>
      </c>
      <c r="K33" s="65">
        <f t="shared" si="13"/>
        <v>64.596596947927139</v>
      </c>
      <c r="L33" s="48"/>
    </row>
    <row r="34" spans="1:12" ht="46.5" x14ac:dyDescent="0.35">
      <c r="A34" s="49" t="s">
        <v>92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94" t="s">
        <v>120</v>
      </c>
      <c r="I34" s="94" t="s">
        <v>120</v>
      </c>
      <c r="J34" s="94" t="s">
        <v>120</v>
      </c>
      <c r="K34" s="94" t="s">
        <v>120</v>
      </c>
    </row>
    <row r="35" spans="1:12" x14ac:dyDescent="0.35">
      <c r="A35" s="49" t="s">
        <v>37</v>
      </c>
      <c r="B35" s="50">
        <v>293.96003437971501</v>
      </c>
      <c r="C35" s="50">
        <v>1056.50544691</v>
      </c>
      <c r="D35" s="50">
        <v>206.27488307561205</v>
      </c>
      <c r="E35" s="50">
        <v>740.45234158000005</v>
      </c>
      <c r="F35" s="50">
        <v>182.42958835092745</v>
      </c>
      <c r="G35" s="50">
        <v>641.875632</v>
      </c>
      <c r="H35" s="65">
        <f t="shared" si="10"/>
        <v>42.508884260019727</v>
      </c>
      <c r="I35" s="65">
        <f t="shared" si="11"/>
        <v>42.683787677083444</v>
      </c>
      <c r="J35" s="65">
        <f t="shared" si="12"/>
        <v>61.136160552116138</v>
      </c>
      <c r="K35" s="65">
        <f t="shared" si="13"/>
        <v>64.596596947927139</v>
      </c>
    </row>
    <row r="36" spans="1:12" x14ac:dyDescent="0.35">
      <c r="A36" s="47" t="s">
        <v>38</v>
      </c>
      <c r="B36" s="48">
        <f t="shared" ref="B36:G36" si="23">SUM(B37:B39)</f>
        <v>30961.887867656671</v>
      </c>
      <c r="C36" s="48">
        <f t="shared" si="23"/>
        <v>111278.40302447999</v>
      </c>
      <c r="D36" s="48">
        <f t="shared" si="23"/>
        <v>35534.971203292138</v>
      </c>
      <c r="E36" s="48">
        <f t="shared" si="23"/>
        <v>127557.71445915999</v>
      </c>
      <c r="F36" s="48">
        <f t="shared" si="23"/>
        <v>13063.995144056791</v>
      </c>
      <c r="G36" s="48">
        <f t="shared" si="23"/>
        <v>45965.461060000001</v>
      </c>
      <c r="H36" s="65">
        <f t="shared" si="10"/>
        <v>-12.869247337990785</v>
      </c>
      <c r="I36" s="65">
        <f t="shared" si="11"/>
        <v>-12.76231038138593</v>
      </c>
      <c r="J36" s="65">
        <f t="shared" si="12"/>
        <v>137.00167924313854</v>
      </c>
      <c r="K36" s="65">
        <f t="shared" si="13"/>
        <v>142.09134523686205</v>
      </c>
      <c r="L36" s="48"/>
    </row>
    <row r="37" spans="1:12" x14ac:dyDescent="0.35">
      <c r="A37" s="49" t="s">
        <v>93</v>
      </c>
      <c r="B37" s="50">
        <v>155.54693736098776</v>
      </c>
      <c r="C37" s="50">
        <v>559.04261583999994</v>
      </c>
      <c r="D37" s="50">
        <v>180.2564725543408</v>
      </c>
      <c r="E37" s="50">
        <v>647.05564341000002</v>
      </c>
      <c r="F37" s="50">
        <v>166.04290930839119</v>
      </c>
      <c r="G37" s="50">
        <v>584.21935999999994</v>
      </c>
      <c r="H37" s="65">
        <f t="shared" si="10"/>
        <v>-13.707987759443157</v>
      </c>
      <c r="I37" s="65">
        <f t="shared" si="11"/>
        <v>-13.602080202278927</v>
      </c>
      <c r="J37" s="65">
        <f t="shared" si="12"/>
        <v>-6.321240690807997</v>
      </c>
      <c r="K37" s="65">
        <f t="shared" si="13"/>
        <v>-4.3094676218877765</v>
      </c>
    </row>
    <row r="38" spans="1:12" ht="31" x14ac:dyDescent="0.35">
      <c r="A38" s="49" t="s">
        <v>94</v>
      </c>
      <c r="B38" s="50">
        <v>346.38253483861297</v>
      </c>
      <c r="C38" s="50">
        <v>1244.9142467400002</v>
      </c>
      <c r="D38" s="50">
        <v>980.48959521383563</v>
      </c>
      <c r="E38" s="50">
        <v>3519.60357871</v>
      </c>
      <c r="F38" s="50">
        <v>631.30169039703981</v>
      </c>
      <c r="G38" s="50">
        <v>2221.22505</v>
      </c>
      <c r="H38" s="65">
        <f t="shared" si="10"/>
        <v>-64.672492545617459</v>
      </c>
      <c r="I38" s="65">
        <f t="shared" si="11"/>
        <v>-64.629134534626075</v>
      </c>
      <c r="J38" s="65">
        <f t="shared" si="12"/>
        <v>-45.132012141332112</v>
      </c>
      <c r="K38" s="65">
        <f t="shared" si="13"/>
        <v>-43.953709384827974</v>
      </c>
    </row>
    <row r="39" spans="1:12" x14ac:dyDescent="0.35">
      <c r="A39" s="51" t="s">
        <v>39</v>
      </c>
      <c r="B39" s="52">
        <f t="shared" ref="B39:G39" si="24">SUM(B40:B41)</f>
        <v>30459.95839545707</v>
      </c>
      <c r="C39" s="52">
        <f t="shared" si="24"/>
        <v>109474.44616189999</v>
      </c>
      <c r="D39" s="52">
        <f t="shared" si="24"/>
        <v>34374.225135523964</v>
      </c>
      <c r="E39" s="52">
        <f t="shared" si="24"/>
        <v>123391.05523704</v>
      </c>
      <c r="F39" s="52">
        <f t="shared" si="24"/>
        <v>12266.65054435136</v>
      </c>
      <c r="G39" s="52">
        <f t="shared" si="24"/>
        <v>43160.016649999998</v>
      </c>
      <c r="H39" s="65">
        <f t="shared" si="10"/>
        <v>-11.387214474317574</v>
      </c>
      <c r="I39" s="65">
        <f t="shared" si="11"/>
        <v>-11.278458595240593</v>
      </c>
      <c r="J39" s="65">
        <f t="shared" si="12"/>
        <v>148.31520458927153</v>
      </c>
      <c r="K39" s="65">
        <f t="shared" si="13"/>
        <v>153.64783116203918</v>
      </c>
      <c r="L39" s="52"/>
    </row>
    <row r="40" spans="1:12" x14ac:dyDescent="0.35">
      <c r="A40" s="53" t="s">
        <v>40</v>
      </c>
      <c r="B40" s="50">
        <v>86.018919520158477</v>
      </c>
      <c r="C40" s="50">
        <v>309.15582522</v>
      </c>
      <c r="D40" s="50">
        <v>100.99286441359364</v>
      </c>
      <c r="E40" s="50">
        <v>362.52791335000001</v>
      </c>
      <c r="F40" s="50">
        <v>15.517298426034149</v>
      </c>
      <c r="G40" s="50">
        <v>54.597369999999991</v>
      </c>
      <c r="H40" s="65">
        <f t="shared" si="10"/>
        <v>-14.826735512830609</v>
      </c>
      <c r="I40" s="65">
        <f t="shared" si="11"/>
        <v>-14.722201012552745</v>
      </c>
      <c r="J40" s="65">
        <f t="shared" si="12"/>
        <v>454.34211006627436</v>
      </c>
      <c r="K40" s="65">
        <f t="shared" si="13"/>
        <v>466.24673536472551</v>
      </c>
    </row>
    <row r="41" spans="1:12" x14ac:dyDescent="0.35">
      <c r="A41" s="53" t="s">
        <v>41</v>
      </c>
      <c r="B41" s="50">
        <v>30373.93947593691</v>
      </c>
      <c r="C41" s="50">
        <v>109165.29033667999</v>
      </c>
      <c r="D41" s="50">
        <v>34273.23227111037</v>
      </c>
      <c r="E41" s="50">
        <v>123028.52732369</v>
      </c>
      <c r="F41" s="50">
        <v>12251.133245925326</v>
      </c>
      <c r="G41" s="50">
        <v>43105.419279999995</v>
      </c>
      <c r="H41" s="65">
        <f t="shared" si="10"/>
        <v>-11.377079244609959</v>
      </c>
      <c r="I41" s="65">
        <f t="shared" si="11"/>
        <v>-11.268310926404581</v>
      </c>
      <c r="J41" s="65">
        <f t="shared" si="12"/>
        <v>147.9275905846437</v>
      </c>
      <c r="K41" s="65">
        <f t="shared" si="13"/>
        <v>153.25189305682125</v>
      </c>
    </row>
    <row r="42" spans="1:12" ht="18" x14ac:dyDescent="0.4">
      <c r="A42" s="43" t="s">
        <v>42</v>
      </c>
      <c r="B42" s="44">
        <f t="shared" ref="B42:G42" si="25">SUM(B43:B44)</f>
        <v>1060.0308349902639</v>
      </c>
      <c r="C42" s="44">
        <f t="shared" si="25"/>
        <v>3809.7979999999998</v>
      </c>
      <c r="D42" s="44">
        <f t="shared" si="25"/>
        <v>1799.7859128506509</v>
      </c>
      <c r="E42" s="44">
        <f t="shared" si="25"/>
        <v>6460.5815000000002</v>
      </c>
      <c r="F42" s="44">
        <f t="shared" si="25"/>
        <v>2029.7936007484561</v>
      </c>
      <c r="G42" s="44">
        <f t="shared" si="25"/>
        <v>7141.7968000000001</v>
      </c>
      <c r="H42" s="65">
        <f t="shared" si="10"/>
        <v>-41.102392933429577</v>
      </c>
      <c r="I42" s="65">
        <f t="shared" si="11"/>
        <v>-41.030106964829713</v>
      </c>
      <c r="J42" s="65">
        <f t="shared" si="12"/>
        <v>-47.776422459929258</v>
      </c>
      <c r="K42" s="65">
        <f t="shared" si="13"/>
        <v>-46.654909027935389</v>
      </c>
      <c r="L42" s="44"/>
    </row>
    <row r="43" spans="1:12" x14ac:dyDescent="0.35">
      <c r="A43" s="45" t="s">
        <v>43</v>
      </c>
      <c r="B43" s="50">
        <v>1060.0308349902639</v>
      </c>
      <c r="C43" s="46">
        <v>3809.7979999999998</v>
      </c>
      <c r="D43" s="46">
        <v>1799.7859128506509</v>
      </c>
      <c r="E43" s="46">
        <v>6460.5815000000002</v>
      </c>
      <c r="F43" s="46">
        <v>2029.7936007484561</v>
      </c>
      <c r="G43" s="46">
        <v>7141.7968000000001</v>
      </c>
      <c r="H43" s="65">
        <f t="shared" si="10"/>
        <v>-41.102392933429577</v>
      </c>
      <c r="I43" s="65">
        <f t="shared" si="11"/>
        <v>-41.030106964829713</v>
      </c>
      <c r="J43" s="65">
        <f t="shared" si="12"/>
        <v>-47.776422459929258</v>
      </c>
      <c r="K43" s="65">
        <f t="shared" si="13"/>
        <v>-46.654909027935389</v>
      </c>
    </row>
    <row r="44" spans="1:12" ht="31" x14ac:dyDescent="0.35">
      <c r="A44" s="45" t="s">
        <v>44</v>
      </c>
      <c r="B44" s="46">
        <v>0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94" t="s">
        <v>120</v>
      </c>
      <c r="I44" s="94" t="s">
        <v>120</v>
      </c>
      <c r="J44" s="94" t="s">
        <v>120</v>
      </c>
      <c r="K44" s="94" t="s">
        <v>120</v>
      </c>
    </row>
    <row r="45" spans="1:12" ht="18" x14ac:dyDescent="0.4">
      <c r="A45" s="43" t="s">
        <v>45</v>
      </c>
      <c r="B45" s="44">
        <f t="shared" ref="B45:E45" si="26">B46+B50+B51+B52</f>
        <v>2235.2267157016922</v>
      </c>
      <c r="C45" s="44">
        <f t="shared" si="26"/>
        <v>8033.5043000000005</v>
      </c>
      <c r="D45" s="44">
        <f t="shared" si="26"/>
        <v>1109.1692579613732</v>
      </c>
      <c r="E45" s="44">
        <f t="shared" si="26"/>
        <v>3981.5170999999996</v>
      </c>
      <c r="F45" s="44">
        <f t="shared" ref="F45:G45" si="27">F46+F50+F51+F52</f>
        <v>5236.7941788168509</v>
      </c>
      <c r="G45" s="44">
        <f t="shared" si="27"/>
        <v>18425.577799999999</v>
      </c>
      <c r="H45" s="65">
        <f t="shared" si="10"/>
        <v>101.52259897736312</v>
      </c>
      <c r="I45" s="65">
        <f t="shared" si="11"/>
        <v>101.76993086379062</v>
      </c>
      <c r="J45" s="65">
        <f t="shared" si="12"/>
        <v>-57.316888169038236</v>
      </c>
      <c r="K45" s="65">
        <f t="shared" si="13"/>
        <v>-56.400258449425664</v>
      </c>
      <c r="L45" s="44"/>
    </row>
    <row r="46" spans="1:12" x14ac:dyDescent="0.35">
      <c r="A46" s="47" t="s">
        <v>46</v>
      </c>
      <c r="B46" s="48">
        <f t="shared" ref="B46:E46" si="28">SUM(B47:B49)</f>
        <v>1351.5907190956495</v>
      </c>
      <c r="C46" s="48">
        <f t="shared" si="28"/>
        <v>4857.6772000000001</v>
      </c>
      <c r="D46" s="48">
        <f t="shared" si="28"/>
        <v>163.30091091268002</v>
      </c>
      <c r="E46" s="48">
        <f t="shared" si="28"/>
        <v>586.1912999999995</v>
      </c>
      <c r="F46" s="48">
        <f t="shared" ref="F46:G46" si="29">SUM(F47:F49)</f>
        <v>4043.3335547397928</v>
      </c>
      <c r="G46" s="48">
        <f t="shared" si="29"/>
        <v>14226.405399999998</v>
      </c>
      <c r="H46" s="65">
        <f t="shared" si="10"/>
        <v>727.66881797638575</v>
      </c>
      <c r="I46" s="65">
        <f t="shared" si="11"/>
        <v>728.68462906221987</v>
      </c>
      <c r="J46" s="65">
        <f t="shared" si="12"/>
        <v>-66.572366568391345</v>
      </c>
      <c r="K46" s="65">
        <f t="shared" si="13"/>
        <v>-65.854500392629035</v>
      </c>
      <c r="L46" s="48"/>
    </row>
    <row r="47" spans="1:12" x14ac:dyDescent="0.35">
      <c r="A47" s="49" t="s">
        <v>47</v>
      </c>
      <c r="B47" s="50">
        <v>44.4268009698892</v>
      </c>
      <c r="C47" s="50">
        <v>159.67189999999999</v>
      </c>
      <c r="D47" s="50">
        <v>66.671330340603987</v>
      </c>
      <c r="E47" s="50">
        <v>239.32599999999999</v>
      </c>
      <c r="F47" s="50">
        <v>65.066939117415004</v>
      </c>
      <c r="G47" s="50">
        <v>228.93700000000001</v>
      </c>
      <c r="H47" s="65">
        <f t="shared" si="10"/>
        <v>-33.364460041631247</v>
      </c>
      <c r="I47" s="65">
        <f t="shared" si="11"/>
        <v>-33.282677185094812</v>
      </c>
      <c r="J47" s="65">
        <f t="shared" si="12"/>
        <v>-31.721390966739847</v>
      </c>
      <c r="K47" s="65">
        <f t="shared" si="13"/>
        <v>-30.25509201221297</v>
      </c>
    </row>
    <row r="48" spans="1:12" x14ac:dyDescent="0.35">
      <c r="A48" s="49" t="s">
        <v>48</v>
      </c>
      <c r="B48" s="50">
        <v>0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94" t="s">
        <v>120</v>
      </c>
      <c r="I48" s="94" t="s">
        <v>120</v>
      </c>
      <c r="J48" s="94" t="s">
        <v>120</v>
      </c>
      <c r="K48" s="94" t="s">
        <v>120</v>
      </c>
    </row>
    <row r="49" spans="1:12" x14ac:dyDescent="0.35">
      <c r="A49" s="49" t="s">
        <v>49</v>
      </c>
      <c r="B49" s="50">
        <v>1307.1639181257603</v>
      </c>
      <c r="C49" s="50">
        <v>4698.0052999999998</v>
      </c>
      <c r="D49" s="50">
        <v>96.629580572076037</v>
      </c>
      <c r="E49" s="50">
        <v>346.86529999999948</v>
      </c>
      <c r="F49" s="50">
        <v>3978.2666156223777</v>
      </c>
      <c r="G49" s="50">
        <v>13997.468399999998</v>
      </c>
      <c r="H49" s="65">
        <f t="shared" si="10"/>
        <v>1252.7575204062346</v>
      </c>
      <c r="I49" s="65">
        <f t="shared" si="11"/>
        <v>1254.4177811963339</v>
      </c>
      <c r="J49" s="65">
        <f t="shared" si="12"/>
        <v>-67.142375199474614</v>
      </c>
      <c r="K49" s="65">
        <f t="shared" si="13"/>
        <v>-66.43675009118077</v>
      </c>
    </row>
    <row r="50" spans="1:12" x14ac:dyDescent="0.35">
      <c r="A50" s="47" t="s">
        <v>50</v>
      </c>
      <c r="B50" s="48">
        <v>244.29090909468317</v>
      </c>
      <c r="C50" s="48">
        <v>877.99239999999998</v>
      </c>
      <c r="D50" s="48">
        <v>366.24873464948769</v>
      </c>
      <c r="E50" s="48">
        <v>1314.7006999999999</v>
      </c>
      <c r="F50" s="48">
        <v>451.94179946557955</v>
      </c>
      <c r="G50" s="48">
        <v>1590.1501000000001</v>
      </c>
      <c r="H50" s="65">
        <f t="shared" si="10"/>
        <v>-33.29918004263476</v>
      </c>
      <c r="I50" s="65">
        <f t="shared" si="11"/>
        <v>-33.217317066918724</v>
      </c>
      <c r="J50" s="65">
        <f t="shared" si="12"/>
        <v>-45.946378630266828</v>
      </c>
      <c r="K50" s="65">
        <f t="shared" si="13"/>
        <v>-44.785564582865476</v>
      </c>
    </row>
    <row r="51" spans="1:12" x14ac:dyDescent="0.35">
      <c r="A51" s="47" t="s">
        <v>51</v>
      </c>
      <c r="B51" s="48">
        <v>639.34508751135968</v>
      </c>
      <c r="C51" s="48">
        <v>2297.8347000000003</v>
      </c>
      <c r="D51" s="48">
        <v>579.61961239920549</v>
      </c>
      <c r="E51" s="48">
        <v>2080.6251000000002</v>
      </c>
      <c r="F51" s="48">
        <v>741.51882461147852</v>
      </c>
      <c r="G51" s="48">
        <v>2609.0222999999996</v>
      </c>
      <c r="H51" s="65">
        <f t="shared" si="10"/>
        <v>10.304253657831538</v>
      </c>
      <c r="I51" s="65">
        <f t="shared" si="11"/>
        <v>10.439631820264012</v>
      </c>
      <c r="J51" s="65">
        <f t="shared" si="12"/>
        <v>-13.778980884760841</v>
      </c>
      <c r="K51" s="65">
        <f t="shared" si="13"/>
        <v>-11.927364515052219</v>
      </c>
    </row>
    <row r="52" spans="1:12" ht="31" x14ac:dyDescent="0.35">
      <c r="A52" s="54" t="s">
        <v>52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95" t="s">
        <v>120</v>
      </c>
      <c r="I52" s="95" t="s">
        <v>120</v>
      </c>
      <c r="J52" s="95" t="s">
        <v>120</v>
      </c>
      <c r="K52" s="95" t="s">
        <v>120</v>
      </c>
    </row>
    <row r="53" spans="1:12" x14ac:dyDescent="0.35">
      <c r="A53" s="56"/>
      <c r="B53" s="56"/>
      <c r="C53" s="56"/>
      <c r="D53" s="56"/>
      <c r="E53" s="56"/>
      <c r="F53" s="56"/>
      <c r="G53" s="56"/>
      <c r="J53" s="16" t="s">
        <v>12</v>
      </c>
    </row>
    <row r="54" spans="1:12" x14ac:dyDescent="0.35">
      <c r="A54" s="25"/>
      <c r="B54" s="90" t="s">
        <v>89</v>
      </c>
      <c r="C54" s="90"/>
      <c r="D54" s="90"/>
      <c r="E54" s="90"/>
      <c r="F54" s="90"/>
      <c r="G54" s="90"/>
      <c r="H54" s="26"/>
      <c r="I54" s="27" t="s">
        <v>9</v>
      </c>
      <c r="J54" s="28"/>
      <c r="K54" s="28"/>
    </row>
    <row r="55" spans="1:12" x14ac:dyDescent="0.35">
      <c r="A55" s="28"/>
      <c r="B55" s="29"/>
      <c r="C55" s="29"/>
      <c r="D55" s="29"/>
      <c r="E55" s="29"/>
      <c r="F55" s="29"/>
      <c r="G55" s="29"/>
      <c r="H55" s="30"/>
      <c r="I55" s="28" t="s">
        <v>8</v>
      </c>
      <c r="J55" s="31"/>
      <c r="K55" s="31"/>
    </row>
    <row r="56" spans="1:12" x14ac:dyDescent="0.35">
      <c r="A56" s="32"/>
      <c r="B56" s="77"/>
      <c r="C56" s="78"/>
      <c r="D56" s="85"/>
      <c r="E56" s="85"/>
      <c r="F56" s="77"/>
      <c r="G56" s="78"/>
      <c r="H56" s="77" t="s">
        <v>108</v>
      </c>
      <c r="I56" s="91"/>
      <c r="J56" s="91"/>
      <c r="K56" s="91"/>
    </row>
    <row r="57" spans="1:12" x14ac:dyDescent="0.35">
      <c r="A57" s="33"/>
      <c r="B57" s="85" t="s">
        <v>109</v>
      </c>
      <c r="C57" s="85"/>
      <c r="D57" s="86" t="s">
        <v>111</v>
      </c>
      <c r="E57" s="87"/>
      <c r="F57" s="85" t="s">
        <v>110</v>
      </c>
      <c r="G57" s="85"/>
      <c r="H57" s="88" t="s">
        <v>3</v>
      </c>
      <c r="I57" s="89"/>
      <c r="J57" s="89"/>
      <c r="K57" s="89"/>
    </row>
    <row r="58" spans="1:12" x14ac:dyDescent="0.35">
      <c r="A58" s="34" t="s">
        <v>0</v>
      </c>
      <c r="B58" s="35"/>
      <c r="C58" s="29"/>
      <c r="D58" s="35"/>
      <c r="E58" s="36"/>
      <c r="F58" s="35"/>
      <c r="G58" s="36"/>
      <c r="H58" s="88" t="s">
        <v>106</v>
      </c>
      <c r="I58" s="89"/>
      <c r="J58" s="92" t="s">
        <v>110</v>
      </c>
      <c r="K58" s="93"/>
    </row>
    <row r="59" spans="1:12" x14ac:dyDescent="0.35">
      <c r="A59" s="33"/>
      <c r="B59" s="37" t="s">
        <v>1</v>
      </c>
      <c r="C59" s="38" t="s">
        <v>2</v>
      </c>
      <c r="D59" s="37" t="s">
        <v>1</v>
      </c>
      <c r="E59" s="39" t="s">
        <v>2</v>
      </c>
      <c r="F59" s="37" t="s">
        <v>1</v>
      </c>
      <c r="G59" s="39" t="s">
        <v>2</v>
      </c>
      <c r="H59" s="40" t="s">
        <v>1</v>
      </c>
      <c r="I59" s="40" t="s">
        <v>2</v>
      </c>
      <c r="J59" s="40" t="s">
        <v>1</v>
      </c>
      <c r="K59" s="40" t="s">
        <v>2</v>
      </c>
    </row>
    <row r="60" spans="1:12" ht="18" x14ac:dyDescent="0.4">
      <c r="A60" s="57" t="s">
        <v>53</v>
      </c>
      <c r="B60" s="44">
        <f t="shared" ref="B60:G60" si="30">SUM(B61:B62)</f>
        <v>2328.9180457121679</v>
      </c>
      <c r="C60" s="44">
        <f t="shared" si="30"/>
        <v>8370.2351100000014</v>
      </c>
      <c r="D60" s="44">
        <f t="shared" si="30"/>
        <v>1103.9080992215777</v>
      </c>
      <c r="E60" s="44">
        <f t="shared" si="30"/>
        <v>3962.6314400000001</v>
      </c>
      <c r="F60" s="44">
        <f t="shared" si="30"/>
        <v>1314.7219600899077</v>
      </c>
      <c r="G60" s="44">
        <f t="shared" si="30"/>
        <v>4625.8285000000005</v>
      </c>
      <c r="H60" s="65">
        <f t="shared" ref="H60:H101" si="31">IFERROR(B60/D60*100-100,"0.00")</f>
        <v>110.97028342797807</v>
      </c>
      <c r="I60" s="65">
        <f t="shared" ref="I60:I101" si="32">IFERROR(C60/E60*100-100,"0.00")</f>
        <v>111.22921060758557</v>
      </c>
      <c r="J60" s="65">
        <f t="shared" ref="J60:J101" si="33">IFERROR(B60/F60*100-100,"0.00")</f>
        <v>77.141488193663719</v>
      </c>
      <c r="K60" s="65">
        <f t="shared" ref="K60:K101" si="34">IFERROR(C60/G60*100-100,"0.00")</f>
        <v>80.945642710273432</v>
      </c>
      <c r="L60" s="44"/>
    </row>
    <row r="61" spans="1:12" ht="31" x14ac:dyDescent="0.35">
      <c r="A61" s="45" t="s">
        <v>54</v>
      </c>
      <c r="B61" s="50">
        <v>2328.9180457121679</v>
      </c>
      <c r="C61" s="46">
        <v>8370.2351100000014</v>
      </c>
      <c r="D61" s="46">
        <v>1103.9080992215777</v>
      </c>
      <c r="E61" s="46">
        <v>3962.6314400000001</v>
      </c>
      <c r="F61" s="46">
        <v>1314.7219600899077</v>
      </c>
      <c r="G61" s="46">
        <v>4625.8285000000005</v>
      </c>
      <c r="H61" s="65">
        <f t="shared" si="31"/>
        <v>110.97028342797807</v>
      </c>
      <c r="I61" s="65">
        <f t="shared" si="32"/>
        <v>111.22921060758557</v>
      </c>
      <c r="J61" s="65">
        <f t="shared" si="33"/>
        <v>77.141488193663719</v>
      </c>
      <c r="K61" s="65">
        <f t="shared" si="34"/>
        <v>80.945642710273432</v>
      </c>
    </row>
    <row r="62" spans="1:12" ht="31" x14ac:dyDescent="0.35">
      <c r="A62" s="45" t="s">
        <v>55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94" t="s">
        <v>120</v>
      </c>
      <c r="I62" s="94" t="s">
        <v>120</v>
      </c>
      <c r="J62" s="94" t="s">
        <v>120</v>
      </c>
      <c r="K62" s="94" t="s">
        <v>120</v>
      </c>
    </row>
    <row r="63" spans="1:12" ht="35.5" x14ac:dyDescent="0.4">
      <c r="A63" s="43" t="s">
        <v>56</v>
      </c>
      <c r="B63" s="44">
        <v>271.56238550589643</v>
      </c>
      <c r="C63" s="44">
        <v>976.0073000000001</v>
      </c>
      <c r="D63" s="44">
        <v>659.80068606899476</v>
      </c>
      <c r="E63" s="44">
        <v>2368.4462000000003</v>
      </c>
      <c r="F63" s="44">
        <v>257.79450395524054</v>
      </c>
      <c r="G63" s="44">
        <v>907.04590000000007</v>
      </c>
      <c r="H63" s="65">
        <f t="shared" si="31"/>
        <v>-58.841754602616554</v>
      </c>
      <c r="I63" s="65">
        <f t="shared" si="32"/>
        <v>-58.791240434340459</v>
      </c>
      <c r="J63" s="65">
        <f t="shared" si="33"/>
        <v>5.3406419995076106</v>
      </c>
      <c r="K63" s="65">
        <f t="shared" si="34"/>
        <v>7.6028567021801337</v>
      </c>
    </row>
    <row r="64" spans="1:12" ht="35.5" x14ac:dyDescent="0.4">
      <c r="A64" s="43" t="s">
        <v>57</v>
      </c>
      <c r="B64" s="44">
        <f t="shared" ref="B64:E64" si="35">B65+B68+B75</f>
        <v>116139.17620089244</v>
      </c>
      <c r="C64" s="44">
        <f t="shared" si="35"/>
        <v>417409.36829999997</v>
      </c>
      <c r="D64" s="44">
        <f t="shared" si="35"/>
        <v>115831.73348521772</v>
      </c>
      <c r="E64" s="44">
        <f t="shared" si="35"/>
        <v>415794.09479999996</v>
      </c>
      <c r="F64" s="44">
        <f t="shared" ref="F64:G64" si="36">F65+F68+F75</f>
        <v>100792.107721972</v>
      </c>
      <c r="G64" s="44">
        <f t="shared" si="36"/>
        <v>354635.4427999999</v>
      </c>
      <c r="H64" s="65">
        <f t="shared" si="31"/>
        <v>0.26542183771596228</v>
      </c>
      <c r="I64" s="65">
        <f t="shared" si="32"/>
        <v>0.3884791824128655</v>
      </c>
      <c r="J64" s="65">
        <f t="shared" si="33"/>
        <v>15.226458525159785</v>
      </c>
      <c r="K64" s="65">
        <f t="shared" si="34"/>
        <v>17.70097342904387</v>
      </c>
      <c r="L64" s="44"/>
    </row>
    <row r="65" spans="1:12" x14ac:dyDescent="0.35">
      <c r="A65" s="47" t="s">
        <v>58</v>
      </c>
      <c r="B65" s="48">
        <f t="shared" ref="B65:E65" si="37">SUM(B66:B67)</f>
        <v>14599.158244792667</v>
      </c>
      <c r="C65" s="48">
        <f t="shared" si="37"/>
        <v>52470.0245</v>
      </c>
      <c r="D65" s="48">
        <f t="shared" si="37"/>
        <v>16110.377542090786</v>
      </c>
      <c r="E65" s="48">
        <f t="shared" si="37"/>
        <v>57830.437700000002</v>
      </c>
      <c r="F65" s="48">
        <f t="shared" ref="F65:G65" si="38">SUM(F66:F67)</f>
        <v>12379.124388970758</v>
      </c>
      <c r="G65" s="48">
        <f t="shared" si="38"/>
        <v>43555.754099999998</v>
      </c>
      <c r="H65" s="65">
        <f t="shared" si="31"/>
        <v>-9.3804089528617851</v>
      </c>
      <c r="I65" s="65">
        <f t="shared" si="32"/>
        <v>-9.2691900894950408</v>
      </c>
      <c r="J65" s="65">
        <f t="shared" si="33"/>
        <v>17.933690510452081</v>
      </c>
      <c r="K65" s="65">
        <f t="shared" si="34"/>
        <v>20.466343848699438</v>
      </c>
      <c r="L65" s="48"/>
    </row>
    <row r="66" spans="1:12" x14ac:dyDescent="0.35">
      <c r="A66" s="49" t="s">
        <v>59</v>
      </c>
      <c r="B66" s="50">
        <v>9397.0922263152042</v>
      </c>
      <c r="C66" s="50">
        <v>33773.5677</v>
      </c>
      <c r="D66" s="50">
        <v>9941.4808645524699</v>
      </c>
      <c r="E66" s="50">
        <v>35686.326300000001</v>
      </c>
      <c r="F66" s="50">
        <v>7878.6034236648902</v>
      </c>
      <c r="G66" s="50">
        <v>27720.741999999998</v>
      </c>
      <c r="H66" s="65">
        <f t="shared" si="31"/>
        <v>-5.4759310574981583</v>
      </c>
      <c r="I66" s="65">
        <f t="shared" si="32"/>
        <v>-5.3599201663971741</v>
      </c>
      <c r="J66" s="65">
        <f t="shared" si="33"/>
        <v>19.273578336094971</v>
      </c>
      <c r="K66" s="65">
        <f t="shared" si="34"/>
        <v>21.835006075955704</v>
      </c>
    </row>
    <row r="67" spans="1:12" ht="31" x14ac:dyDescent="0.35">
      <c r="A67" s="49" t="s">
        <v>60</v>
      </c>
      <c r="B67" s="50">
        <v>5202.0660184774624</v>
      </c>
      <c r="C67" s="50">
        <v>18696.4568</v>
      </c>
      <c r="D67" s="50">
        <v>6168.896677538316</v>
      </c>
      <c r="E67" s="50">
        <v>22144.111400000002</v>
      </c>
      <c r="F67" s="50">
        <v>4500.5209653058691</v>
      </c>
      <c r="G67" s="50">
        <v>15835.0121</v>
      </c>
      <c r="H67" s="65">
        <f t="shared" si="31"/>
        <v>-15.672667408763687</v>
      </c>
      <c r="I67" s="65">
        <f t="shared" si="32"/>
        <v>-15.569171134137278</v>
      </c>
      <c r="J67" s="65">
        <f t="shared" si="33"/>
        <v>15.588085436769305</v>
      </c>
      <c r="K67" s="65">
        <f t="shared" si="34"/>
        <v>18.070366362397678</v>
      </c>
    </row>
    <row r="68" spans="1:12" x14ac:dyDescent="0.35">
      <c r="A68" s="47" t="s">
        <v>61</v>
      </c>
      <c r="B68" s="48">
        <f t="shared" ref="B68:G68" si="39">SUM(B69:B74)</f>
        <v>101443.2320929032</v>
      </c>
      <c r="C68" s="48">
        <f t="shared" si="39"/>
        <v>364591.49109999998</v>
      </c>
      <c r="D68" s="48">
        <f t="shared" si="39"/>
        <v>99629.100785859482</v>
      </c>
      <c r="E68" s="48">
        <f t="shared" si="39"/>
        <v>357632.49439999997</v>
      </c>
      <c r="F68" s="48">
        <f t="shared" si="39"/>
        <v>88273.290850071644</v>
      </c>
      <c r="G68" s="48">
        <f t="shared" si="39"/>
        <v>310588.1828999999</v>
      </c>
      <c r="H68" s="65">
        <f t="shared" si="31"/>
        <v>1.8208849550323407</v>
      </c>
      <c r="I68" s="65">
        <f t="shared" si="32"/>
        <v>1.9458513443178873</v>
      </c>
      <c r="J68" s="65">
        <f t="shared" si="33"/>
        <v>14.919508626001175</v>
      </c>
      <c r="K68" s="65">
        <f t="shared" si="34"/>
        <v>17.387431709656354</v>
      </c>
      <c r="L68" s="48"/>
    </row>
    <row r="69" spans="1:12" ht="31" x14ac:dyDescent="0.35">
      <c r="A69" s="49" t="s">
        <v>62</v>
      </c>
      <c r="B69" s="50">
        <v>43.234968205611203</v>
      </c>
      <c r="C69" s="50">
        <v>155.38839999999999</v>
      </c>
      <c r="D69" s="50">
        <v>35.992729098398598</v>
      </c>
      <c r="E69" s="50">
        <v>129.20089999999999</v>
      </c>
      <c r="F69" s="50">
        <v>15.867628259850001</v>
      </c>
      <c r="G69" s="50">
        <v>55.83</v>
      </c>
      <c r="H69" s="65">
        <f t="shared" si="31"/>
        <v>20.121394761184774</v>
      </c>
      <c r="I69" s="65">
        <f t="shared" si="32"/>
        <v>20.268821656815092</v>
      </c>
      <c r="J69" s="65">
        <f t="shared" si="33"/>
        <v>172.47278230615615</v>
      </c>
      <c r="K69" s="65">
        <f t="shared" si="34"/>
        <v>178.32419845960953</v>
      </c>
    </row>
    <row r="70" spans="1:12" ht="31" x14ac:dyDescent="0.35">
      <c r="A70" s="49" t="s">
        <v>63</v>
      </c>
      <c r="B70" s="50">
        <v>34735.604650574816</v>
      </c>
      <c r="C70" s="50">
        <v>124841.3091</v>
      </c>
      <c r="D70" s="50">
        <v>32768.764915321372</v>
      </c>
      <c r="E70" s="50">
        <v>117628.0328</v>
      </c>
      <c r="F70" s="50">
        <v>29648.439926615869</v>
      </c>
      <c r="G70" s="50">
        <v>104317.5687</v>
      </c>
      <c r="H70" s="65">
        <f t="shared" si="31"/>
        <v>6.00217841696508</v>
      </c>
      <c r="I70" s="65">
        <f t="shared" si="32"/>
        <v>6.1322765741262941</v>
      </c>
      <c r="J70" s="65">
        <f t="shared" si="33"/>
        <v>17.158288046691197</v>
      </c>
      <c r="K70" s="65">
        <f t="shared" si="34"/>
        <v>19.674289437307408</v>
      </c>
    </row>
    <row r="71" spans="1:12" ht="31" x14ac:dyDescent="0.35">
      <c r="A71" s="49" t="s">
        <v>64</v>
      </c>
      <c r="B71" s="50">
        <v>11.255842802872001</v>
      </c>
      <c r="C71" s="50">
        <v>40.454000000000001</v>
      </c>
      <c r="D71" s="50">
        <v>32.6019701989322</v>
      </c>
      <c r="E71" s="50">
        <v>117.02930000000001</v>
      </c>
      <c r="F71" s="50">
        <v>30.501628712752503</v>
      </c>
      <c r="G71" s="50">
        <v>107.31950000000001</v>
      </c>
      <c r="H71" s="65">
        <f t="shared" si="31"/>
        <v>-65.474961377516195</v>
      </c>
      <c r="I71" s="65">
        <f t="shared" si="32"/>
        <v>-65.432588249267496</v>
      </c>
      <c r="J71" s="65">
        <f t="shared" si="33"/>
        <v>-63.097567972932481</v>
      </c>
      <c r="K71" s="65">
        <f t="shared" si="34"/>
        <v>-62.305079691947881</v>
      </c>
    </row>
    <row r="72" spans="1:12" ht="31" x14ac:dyDescent="0.35">
      <c r="A72" s="49" t="s">
        <v>65</v>
      </c>
      <c r="B72" s="50">
        <v>16884.876683575283</v>
      </c>
      <c r="C72" s="50">
        <v>60684.998299999999</v>
      </c>
      <c r="D72" s="50">
        <v>17517.48387223118</v>
      </c>
      <c r="E72" s="50">
        <v>62881.441299999999</v>
      </c>
      <c r="F72" s="50">
        <v>13598.866756441734</v>
      </c>
      <c r="G72" s="50">
        <v>47847.398400000013</v>
      </c>
      <c r="H72" s="65">
        <f t="shared" si="31"/>
        <v>-3.6112902587494915</v>
      </c>
      <c r="I72" s="65">
        <f t="shared" si="32"/>
        <v>-3.4929908643808432</v>
      </c>
      <c r="J72" s="65">
        <f t="shared" si="33"/>
        <v>24.163851194269398</v>
      </c>
      <c r="K72" s="65">
        <f t="shared" si="34"/>
        <v>26.830298677221236</v>
      </c>
    </row>
    <row r="73" spans="1:12" ht="31" x14ac:dyDescent="0.35">
      <c r="A73" s="49" t="s">
        <v>102</v>
      </c>
      <c r="B73" s="50">
        <v>29709.786310367577</v>
      </c>
      <c r="C73" s="50">
        <v>106778.29430000059</v>
      </c>
      <c r="D73" s="50">
        <v>28965.922559327784</v>
      </c>
      <c r="E73" s="50">
        <v>103977.20199999957</v>
      </c>
      <c r="F73" s="50">
        <v>25542.80354915918</v>
      </c>
      <c r="G73" s="50">
        <v>89871.951799999995</v>
      </c>
      <c r="H73" s="65">
        <f t="shared" si="31"/>
        <v>2.5680651100140892</v>
      </c>
      <c r="I73" s="65">
        <f t="shared" si="32"/>
        <v>2.6939485253710131</v>
      </c>
      <c r="J73" s="65">
        <f t="shared" si="33"/>
        <v>16.313725128835998</v>
      </c>
      <c r="K73" s="65">
        <f t="shared" si="34"/>
        <v>18.811589335039457</v>
      </c>
    </row>
    <row r="74" spans="1:12" x14ac:dyDescent="0.35">
      <c r="A74" s="49" t="s">
        <v>103</v>
      </c>
      <c r="B74" s="50">
        <v>20058.473637377039</v>
      </c>
      <c r="C74" s="50">
        <v>72091.046999999438</v>
      </c>
      <c r="D74" s="50">
        <v>20308.334739681821</v>
      </c>
      <c r="E74" s="50">
        <v>72899.588100000416</v>
      </c>
      <c r="F74" s="50">
        <v>19436.811360882257</v>
      </c>
      <c r="G74" s="50">
        <v>68388.114499999923</v>
      </c>
      <c r="H74" s="65">
        <f t="shared" si="31"/>
        <v>-1.2303377185159405</v>
      </c>
      <c r="I74" s="65">
        <f t="shared" si="32"/>
        <v>-1.1091161432789676</v>
      </c>
      <c r="J74" s="65">
        <f t="shared" si="33"/>
        <v>3.1983758289999997</v>
      </c>
      <c r="K74" s="65">
        <f t="shared" si="34"/>
        <v>5.4145848691288734</v>
      </c>
    </row>
    <row r="75" spans="1:12" x14ac:dyDescent="0.35">
      <c r="A75" s="47" t="s">
        <v>66</v>
      </c>
      <c r="B75" s="48">
        <f t="shared" ref="B75:G75" si="40">SUM(B76:B77)</f>
        <v>96.785863196583605</v>
      </c>
      <c r="C75" s="48">
        <f t="shared" si="40"/>
        <v>347.85270000000003</v>
      </c>
      <c r="D75" s="48">
        <f t="shared" si="40"/>
        <v>92.255157267435791</v>
      </c>
      <c r="E75" s="48">
        <f t="shared" si="40"/>
        <v>331.16270000000003</v>
      </c>
      <c r="F75" s="48">
        <f t="shared" si="40"/>
        <v>139.692482929611</v>
      </c>
      <c r="G75" s="48">
        <f t="shared" si="40"/>
        <v>491.50579999999997</v>
      </c>
      <c r="H75" s="65">
        <f t="shared" si="31"/>
        <v>4.9110597860820775</v>
      </c>
      <c r="I75" s="65">
        <f t="shared" si="32"/>
        <v>5.0398187960177836</v>
      </c>
      <c r="J75" s="65">
        <f t="shared" si="33"/>
        <v>-30.715052688015732</v>
      </c>
      <c r="K75" s="65">
        <f t="shared" si="34"/>
        <v>-29.227142385705307</v>
      </c>
      <c r="L75" s="48"/>
    </row>
    <row r="76" spans="1:12" x14ac:dyDescent="0.35">
      <c r="A76" s="49" t="s">
        <v>67</v>
      </c>
      <c r="B76" s="46">
        <v>60.4101589623424</v>
      </c>
      <c r="C76" s="46">
        <v>217.11680000000001</v>
      </c>
      <c r="D76" s="46">
        <v>53.939631847785193</v>
      </c>
      <c r="E76" s="46">
        <v>193.62380000000002</v>
      </c>
      <c r="F76" s="46">
        <v>83.044879513969505</v>
      </c>
      <c r="G76" s="46">
        <v>292.19209999999998</v>
      </c>
      <c r="H76" s="65">
        <f t="shared" si="31"/>
        <v>11.99586814536795</v>
      </c>
      <c r="I76" s="65">
        <f t="shared" si="32"/>
        <v>12.133322453128173</v>
      </c>
      <c r="J76" s="65">
        <f t="shared" si="33"/>
        <v>-27.256009863702161</v>
      </c>
      <c r="K76" s="65">
        <f t="shared" si="34"/>
        <v>-25.69381581500663</v>
      </c>
    </row>
    <row r="77" spans="1:12" x14ac:dyDescent="0.35">
      <c r="A77" s="49" t="s">
        <v>68</v>
      </c>
      <c r="B77" s="46">
        <v>36.375704234241205</v>
      </c>
      <c r="C77" s="46">
        <v>130.73590000000002</v>
      </c>
      <c r="D77" s="46">
        <v>38.315525419650598</v>
      </c>
      <c r="E77" s="46">
        <v>137.53890000000001</v>
      </c>
      <c r="F77" s="46">
        <v>56.647603415641498</v>
      </c>
      <c r="G77" s="46">
        <v>199.31369999999998</v>
      </c>
      <c r="H77" s="65">
        <f t="shared" si="31"/>
        <v>-5.0627550168332931</v>
      </c>
      <c r="I77" s="65">
        <f t="shared" si="32"/>
        <v>-4.946237028215279</v>
      </c>
      <c r="J77" s="65">
        <f t="shared" si="33"/>
        <v>-35.785978504084127</v>
      </c>
      <c r="K77" s="65">
        <f t="shared" si="34"/>
        <v>-34.406967509007146</v>
      </c>
    </row>
    <row r="78" spans="1:12" ht="18" x14ac:dyDescent="0.4">
      <c r="A78" s="43" t="s">
        <v>69</v>
      </c>
      <c r="B78" s="44">
        <f t="shared" ref="B78:G78" si="41">B79+B80+B86</f>
        <v>60465.348646165323</v>
      </c>
      <c r="C78" s="44">
        <f t="shared" si="41"/>
        <v>217315.15417999998</v>
      </c>
      <c r="D78" s="44">
        <f t="shared" si="41"/>
        <v>61391.898392255767</v>
      </c>
      <c r="E78" s="44">
        <f t="shared" si="41"/>
        <v>220374.74578</v>
      </c>
      <c r="F78" s="44">
        <f t="shared" si="41"/>
        <v>42226.058198702725</v>
      </c>
      <c r="G78" s="44">
        <f t="shared" si="41"/>
        <v>148571.72039999999</v>
      </c>
      <c r="H78" s="65">
        <f t="shared" si="31"/>
        <v>-1.5092378153390342</v>
      </c>
      <c r="I78" s="65">
        <f t="shared" si="32"/>
        <v>-1.3883585386205652</v>
      </c>
      <c r="J78" s="65">
        <f t="shared" si="33"/>
        <v>43.194395180421907</v>
      </c>
      <c r="K78" s="65">
        <f t="shared" si="34"/>
        <v>46.269528006354022</v>
      </c>
      <c r="L78" s="44"/>
    </row>
    <row r="79" spans="1:12" ht="31" x14ac:dyDescent="0.35">
      <c r="A79" s="47" t="s">
        <v>70</v>
      </c>
      <c r="B79" s="48">
        <v>734.86877936007477</v>
      </c>
      <c r="C79" s="48">
        <v>2641.1511</v>
      </c>
      <c r="D79" s="48">
        <v>860.03623141010291</v>
      </c>
      <c r="E79" s="48">
        <v>3087.2195000000002</v>
      </c>
      <c r="F79" s="48">
        <v>478.22118388914146</v>
      </c>
      <c r="G79" s="48">
        <v>1682.6136999999999</v>
      </c>
      <c r="H79" s="65">
        <f t="shared" si="31"/>
        <v>-14.553741746996565</v>
      </c>
      <c r="I79" s="65">
        <f t="shared" si="32"/>
        <v>-14.448872197134023</v>
      </c>
      <c r="J79" s="65">
        <f t="shared" si="33"/>
        <v>53.667132305545863</v>
      </c>
      <c r="K79" s="65">
        <f t="shared" si="34"/>
        <v>56.967169588599006</v>
      </c>
    </row>
    <row r="80" spans="1:12" ht="31" x14ac:dyDescent="0.35">
      <c r="A80" s="47" t="s">
        <v>71</v>
      </c>
      <c r="B80" s="48">
        <f t="shared" ref="B80:E80" si="42">B81+B85</f>
        <v>13248.495023949552</v>
      </c>
      <c r="C80" s="48">
        <f t="shared" si="42"/>
        <v>47615.680769999999</v>
      </c>
      <c r="D80" s="48">
        <f t="shared" si="42"/>
        <v>14290.479653555582</v>
      </c>
      <c r="E80" s="48">
        <f t="shared" si="42"/>
        <v>51297.661469999999</v>
      </c>
      <c r="F80" s="48">
        <f t="shared" ref="F80:G80" si="43">F81+F85</f>
        <v>11993.888439472375</v>
      </c>
      <c r="G80" s="48">
        <f t="shared" si="43"/>
        <v>42200.307482000004</v>
      </c>
      <c r="H80" s="65">
        <f t="shared" si="31"/>
        <v>-7.2914601529611645</v>
      </c>
      <c r="I80" s="65">
        <f t="shared" si="32"/>
        <v>-7.1776774895543838</v>
      </c>
      <c r="J80" s="65">
        <f t="shared" si="33"/>
        <v>10.460382308945086</v>
      </c>
      <c r="K80" s="65">
        <f t="shared" si="34"/>
        <v>12.832544621410278</v>
      </c>
      <c r="L80" s="48"/>
    </row>
    <row r="81" spans="1:12" ht="46.5" x14ac:dyDescent="0.35">
      <c r="A81" s="51" t="s">
        <v>72</v>
      </c>
      <c r="B81" s="52">
        <f t="shared" ref="B81:E81" si="44">SUM(B82:B84)</f>
        <v>10363.690718071068</v>
      </c>
      <c r="C81" s="52">
        <f t="shared" si="44"/>
        <v>37247.565699999999</v>
      </c>
      <c r="D81" s="52">
        <f t="shared" si="44"/>
        <v>11213.650028218424</v>
      </c>
      <c r="E81" s="52">
        <f t="shared" si="44"/>
        <v>40252.9542</v>
      </c>
      <c r="F81" s="52">
        <f t="shared" ref="F81:G81" si="45">SUM(F82:F84)</f>
        <v>9500.7570291485517</v>
      </c>
      <c r="G81" s="52">
        <f t="shared" si="45"/>
        <v>33428.263900000005</v>
      </c>
      <c r="H81" s="65">
        <f t="shared" si="31"/>
        <v>-7.5796846522629977</v>
      </c>
      <c r="I81" s="65">
        <f t="shared" si="32"/>
        <v>-7.4662557313619544</v>
      </c>
      <c r="J81" s="65">
        <f t="shared" si="33"/>
        <v>9.0827887322559206</v>
      </c>
      <c r="K81" s="65">
        <f t="shared" si="34"/>
        <v>11.425366903364647</v>
      </c>
      <c r="L81" s="52"/>
    </row>
    <row r="82" spans="1:12" x14ac:dyDescent="0.35">
      <c r="A82" s="58" t="s">
        <v>73</v>
      </c>
      <c r="B82" s="69">
        <v>582.43549733013879</v>
      </c>
      <c r="C82" s="70">
        <v>2093.2991000000002</v>
      </c>
      <c r="D82" s="69">
        <v>710.55183563147284</v>
      </c>
      <c r="E82" s="70">
        <v>2550.6244999999999</v>
      </c>
      <c r="F82" s="69">
        <v>627.76407330350992</v>
      </c>
      <c r="G82" s="70">
        <v>2208.7779999999998</v>
      </c>
      <c r="H82" s="65">
        <f t="shared" si="31"/>
        <v>-18.030540753930509</v>
      </c>
      <c r="I82" s="65">
        <f t="shared" si="32"/>
        <v>-17.929938334709789</v>
      </c>
      <c r="J82" s="65">
        <f t="shared" si="33"/>
        <v>-7.2206387560276681</v>
      </c>
      <c r="K82" s="65">
        <f t="shared" si="34"/>
        <v>-5.2281804690195059</v>
      </c>
    </row>
    <row r="83" spans="1:12" ht="46.5" x14ac:dyDescent="0.35">
      <c r="A83" s="58" t="s">
        <v>74</v>
      </c>
      <c r="B83" s="69">
        <v>2333.6510115855012</v>
      </c>
      <c r="C83" s="70">
        <v>8387.2456000000002</v>
      </c>
      <c r="D83" s="69">
        <v>3144.6525840534282</v>
      </c>
      <c r="E83" s="70">
        <v>11288.1672</v>
      </c>
      <c r="F83" s="69">
        <v>2151.3530480864315</v>
      </c>
      <c r="G83" s="70">
        <v>7569.5018000000009</v>
      </c>
      <c r="H83" s="65">
        <f t="shared" si="31"/>
        <v>-25.789862339023585</v>
      </c>
      <c r="I83" s="65">
        <f t="shared" si="32"/>
        <v>-25.69878305842245</v>
      </c>
      <c r="J83" s="65">
        <f t="shared" si="33"/>
        <v>8.4736423740965563</v>
      </c>
      <c r="K83" s="65">
        <f t="shared" si="34"/>
        <v>10.803138985976574</v>
      </c>
    </row>
    <row r="84" spans="1:12" ht="46.5" x14ac:dyDescent="0.35">
      <c r="A84" s="58" t="s">
        <v>75</v>
      </c>
      <c r="B84" s="46">
        <v>7447.6042091554282</v>
      </c>
      <c r="C84" s="46">
        <v>26767.021000000001</v>
      </c>
      <c r="D84" s="46">
        <v>7358.4456085335241</v>
      </c>
      <c r="E84" s="46">
        <v>26414.162499999999</v>
      </c>
      <c r="F84" s="46">
        <v>6721.6399077586102</v>
      </c>
      <c r="G84" s="46">
        <v>23649.984100000001</v>
      </c>
      <c r="H84" s="65">
        <f t="shared" si="31"/>
        <v>1.2116499239799765</v>
      </c>
      <c r="I84" s="65">
        <f t="shared" si="32"/>
        <v>1.335868589435691</v>
      </c>
      <c r="J84" s="65">
        <f t="shared" si="33"/>
        <v>10.800404534596623</v>
      </c>
      <c r="K84" s="65">
        <f t="shared" si="34"/>
        <v>13.179868903167673</v>
      </c>
    </row>
    <row r="85" spans="1:12" ht="46.5" x14ac:dyDescent="0.35">
      <c r="A85" s="51" t="s">
        <v>76</v>
      </c>
      <c r="B85" s="52">
        <v>2884.8043058784847</v>
      </c>
      <c r="C85" s="52">
        <v>10368.11507</v>
      </c>
      <c r="D85" s="52">
        <v>3076.8296253371568</v>
      </c>
      <c r="E85" s="52">
        <v>11044.707269999999</v>
      </c>
      <c r="F85" s="52">
        <v>2493.1314103238228</v>
      </c>
      <c r="G85" s="52">
        <v>8772.0435820000002</v>
      </c>
      <c r="H85" s="65">
        <f t="shared" si="31"/>
        <v>-6.2410124329724681</v>
      </c>
      <c r="I85" s="65">
        <f t="shared" si="32"/>
        <v>-6.1259405383950849</v>
      </c>
      <c r="J85" s="65">
        <f t="shared" si="33"/>
        <v>15.710078254711377</v>
      </c>
      <c r="K85" s="65">
        <f t="shared" si="34"/>
        <v>18.1949790043804</v>
      </c>
    </row>
    <row r="86" spans="1:12" ht="31" x14ac:dyDescent="0.35">
      <c r="A86" s="47" t="s">
        <v>95</v>
      </c>
      <c r="B86" s="48">
        <v>46481.984842855694</v>
      </c>
      <c r="C86" s="48">
        <v>167058.32230999999</v>
      </c>
      <c r="D86" s="48">
        <v>46241.382507290087</v>
      </c>
      <c r="E86" s="48">
        <v>165989.86481</v>
      </c>
      <c r="F86" s="48">
        <v>29753.948575341205</v>
      </c>
      <c r="G86" s="48">
        <v>104688.799218</v>
      </c>
      <c r="H86" s="65">
        <f t="shared" si="31"/>
        <v>0.52031821394542987</v>
      </c>
      <c r="I86" s="65">
        <f t="shared" si="32"/>
        <v>0.64368839701327829</v>
      </c>
      <c r="J86" s="65">
        <f t="shared" si="33"/>
        <v>56.221231360794803</v>
      </c>
      <c r="K86" s="65">
        <f t="shared" si="34"/>
        <v>59.576118513045571</v>
      </c>
    </row>
    <row r="87" spans="1:12" ht="46.5" x14ac:dyDescent="0.35">
      <c r="A87" s="49" t="s">
        <v>77</v>
      </c>
      <c r="B87" s="46">
        <v>3438.8784766321969</v>
      </c>
      <c r="C87" s="46">
        <v>12359.482300000001</v>
      </c>
      <c r="D87" s="46">
        <v>2551.4137465603162</v>
      </c>
      <c r="E87" s="46">
        <v>9158.6540000000005</v>
      </c>
      <c r="F87" s="46">
        <v>1906.707643803036</v>
      </c>
      <c r="G87" s="46">
        <v>6708.7208000000001</v>
      </c>
      <c r="H87" s="65">
        <f t="shared" si="31"/>
        <v>34.783254235747336</v>
      </c>
      <c r="I87" s="65">
        <f t="shared" si="32"/>
        <v>34.948675864379197</v>
      </c>
      <c r="J87" s="65">
        <f t="shared" si="33"/>
        <v>80.356883123054956</v>
      </c>
      <c r="K87" s="65">
        <f t="shared" si="34"/>
        <v>84.230088991033909</v>
      </c>
    </row>
    <row r="88" spans="1:12" ht="46.5" x14ac:dyDescent="0.35">
      <c r="A88" s="49" t="s">
        <v>96</v>
      </c>
      <c r="B88" s="46">
        <v>67.326879094754403</v>
      </c>
      <c r="C88" s="46">
        <v>241.97579999999999</v>
      </c>
      <c r="D88" s="46">
        <v>264.92366783678619</v>
      </c>
      <c r="E88" s="46">
        <v>950.98030000000006</v>
      </c>
      <c r="F88" s="46">
        <v>102.47168244577499</v>
      </c>
      <c r="G88" s="46">
        <v>360.54499999999996</v>
      </c>
      <c r="H88" s="65">
        <f t="shared" si="31"/>
        <v>-74.58631022116414</v>
      </c>
      <c r="I88" s="65">
        <f t="shared" si="32"/>
        <v>-74.555119596063136</v>
      </c>
      <c r="J88" s="65">
        <f t="shared" si="33"/>
        <v>-34.297088241542426</v>
      </c>
      <c r="K88" s="65">
        <f t="shared" si="34"/>
        <v>-32.886102982984085</v>
      </c>
    </row>
    <row r="89" spans="1:12" ht="31" x14ac:dyDescent="0.35">
      <c r="A89" s="49" t="s">
        <v>78</v>
      </c>
      <c r="B89" s="46">
        <v>1.8636942270775998</v>
      </c>
      <c r="C89" s="46">
        <v>6.6981999999999999</v>
      </c>
      <c r="D89" s="46">
        <v>0.85170127044419996</v>
      </c>
      <c r="E89" s="46">
        <v>3.0573000000000001</v>
      </c>
      <c r="F89" s="46">
        <v>1.4612826562425001</v>
      </c>
      <c r="G89" s="46">
        <v>5.1414999999999997</v>
      </c>
      <c r="H89" s="65">
        <f t="shared" si="31"/>
        <v>118.82017695072835</v>
      </c>
      <c r="I89" s="65">
        <f t="shared" si="32"/>
        <v>119.08873842933306</v>
      </c>
      <c r="J89" s="65">
        <f t="shared" si="33"/>
        <v>27.538243139752922</v>
      </c>
      <c r="K89" s="65">
        <f t="shared" si="34"/>
        <v>30.277156471846752</v>
      </c>
    </row>
    <row r="90" spans="1:12" x14ac:dyDescent="0.35">
      <c r="A90" s="49" t="s">
        <v>97</v>
      </c>
      <c r="B90" s="46">
        <v>767.53209217202595</v>
      </c>
      <c r="C90" s="46">
        <v>2758.5445</v>
      </c>
      <c r="D90" s="46">
        <v>4233.9292839443688</v>
      </c>
      <c r="E90" s="46">
        <v>15198.277199999999</v>
      </c>
      <c r="F90" s="46">
        <v>842.53397076303759</v>
      </c>
      <c r="G90" s="46">
        <v>2964.4425000000001</v>
      </c>
      <c r="H90" s="65">
        <f t="shared" si="31"/>
        <v>-81.871872657802498</v>
      </c>
      <c r="I90" s="65">
        <f t="shared" si="32"/>
        <v>-81.849623719193644</v>
      </c>
      <c r="J90" s="65">
        <f t="shared" si="33"/>
        <v>-8.9019411909393398</v>
      </c>
      <c r="K90" s="65">
        <f t="shared" si="34"/>
        <v>-6.9455892634112502</v>
      </c>
    </row>
    <row r="91" spans="1:12" x14ac:dyDescent="0.35">
      <c r="A91" s="49" t="s">
        <v>104</v>
      </c>
      <c r="B91" s="46">
        <v>19104.159189379912</v>
      </c>
      <c r="C91" s="46">
        <v>68661.1983999972</v>
      </c>
      <c r="D91" s="46">
        <v>16714.398801220701</v>
      </c>
      <c r="E91" s="46">
        <v>59998.655899997255</v>
      </c>
      <c r="F91" s="46">
        <v>8720.6606266255658</v>
      </c>
      <c r="G91" s="46">
        <v>30683.507000000001</v>
      </c>
      <c r="H91" s="65">
        <f t="shared" si="31"/>
        <v>14.297614988010693</v>
      </c>
      <c r="I91" s="65">
        <f t="shared" si="32"/>
        <v>14.437894266228611</v>
      </c>
      <c r="J91" s="65">
        <f t="shared" si="33"/>
        <v>119.0677978116918</v>
      </c>
      <c r="K91" s="65">
        <f t="shared" si="34"/>
        <v>123.77232954498064</v>
      </c>
    </row>
    <row r="92" spans="1:12" ht="31" x14ac:dyDescent="0.35">
      <c r="A92" s="49" t="s">
        <v>105</v>
      </c>
      <c r="B92" s="46">
        <v>23102.22451134973</v>
      </c>
      <c r="C92" s="46">
        <v>83030.423110002797</v>
      </c>
      <c r="D92" s="46">
        <v>22475.865306457476</v>
      </c>
      <c r="E92" s="46">
        <v>80680.240110002749</v>
      </c>
      <c r="F92" s="46">
        <v>18180.113369047547</v>
      </c>
      <c r="G92" s="46">
        <v>63966.442418000006</v>
      </c>
      <c r="H92" s="65">
        <f t="shared" si="31"/>
        <v>2.7868079664648064</v>
      </c>
      <c r="I92" s="65">
        <f t="shared" si="32"/>
        <v>2.9129598484036734</v>
      </c>
      <c r="J92" s="65">
        <f t="shared" si="33"/>
        <v>27.074149882268046</v>
      </c>
      <c r="K92" s="65">
        <f t="shared" si="34"/>
        <v>29.803096704090308</v>
      </c>
    </row>
    <row r="93" spans="1:12" ht="35.5" x14ac:dyDescent="0.4">
      <c r="A93" s="43" t="s">
        <v>79</v>
      </c>
      <c r="B93" s="44">
        <f t="shared" ref="B93:E93" si="46">B94+B97</f>
        <v>4517.1488812404705</v>
      </c>
      <c r="C93" s="44">
        <f t="shared" si="46"/>
        <v>16234.834124999999</v>
      </c>
      <c r="D93" s="44">
        <f t="shared" si="46"/>
        <v>1328.7997973960044</v>
      </c>
      <c r="E93" s="44">
        <f t="shared" si="46"/>
        <v>4769.9114250000002</v>
      </c>
      <c r="F93" s="44">
        <f t="shared" ref="F93:G93" si="47">F94+F97</f>
        <v>5122.3348104553306</v>
      </c>
      <c r="G93" s="44">
        <f t="shared" si="47"/>
        <v>18022.854315999997</v>
      </c>
      <c r="H93" s="65">
        <f t="shared" si="31"/>
        <v>239.94202061834642</v>
      </c>
      <c r="I93" s="65">
        <f t="shared" si="32"/>
        <v>240.35923685941395</v>
      </c>
      <c r="J93" s="65">
        <f t="shared" si="33"/>
        <v>-11.814649990851819</v>
      </c>
      <c r="K93" s="65">
        <f t="shared" si="34"/>
        <v>-9.9208491599061688</v>
      </c>
      <c r="L93" s="44"/>
    </row>
    <row r="94" spans="1:12" ht="31" x14ac:dyDescent="0.35">
      <c r="A94" s="47" t="s">
        <v>80</v>
      </c>
      <c r="B94" s="48">
        <f t="shared" ref="B94:E94" si="48">SUM(B95:B96)</f>
        <v>494.53790052415332</v>
      </c>
      <c r="C94" s="48">
        <f t="shared" si="48"/>
        <v>1777.3912250000001</v>
      </c>
      <c r="D94" s="48">
        <f t="shared" si="48"/>
        <v>803.01097581283636</v>
      </c>
      <c r="E94" s="48">
        <f t="shared" si="48"/>
        <v>2882.519425</v>
      </c>
      <c r="F94" s="48">
        <f t="shared" ref="F94:G94" si="49">SUM(F95:F96)</f>
        <v>1192.6495407231996</v>
      </c>
      <c r="G94" s="48">
        <f t="shared" si="49"/>
        <v>4196.3186159999996</v>
      </c>
      <c r="H94" s="65">
        <f t="shared" si="31"/>
        <v>-38.414552799410437</v>
      </c>
      <c r="I94" s="65">
        <f t="shared" si="32"/>
        <v>-38.338968001924215</v>
      </c>
      <c r="J94" s="65">
        <f t="shared" si="33"/>
        <v>-58.534516332075633</v>
      </c>
      <c r="K94" s="65">
        <f t="shared" si="34"/>
        <v>-57.644035459484748</v>
      </c>
      <c r="L94" s="48"/>
    </row>
    <row r="95" spans="1:12" x14ac:dyDescent="0.35">
      <c r="A95" s="49" t="s">
        <v>81</v>
      </c>
      <c r="B95" s="46">
        <v>410.03707578802198</v>
      </c>
      <c r="C95" s="46">
        <v>1473.6914999999999</v>
      </c>
      <c r="D95" s="46">
        <v>728.8524508405734</v>
      </c>
      <c r="E95" s="46">
        <v>2616.3171000000002</v>
      </c>
      <c r="F95" s="46">
        <v>418.17939161929201</v>
      </c>
      <c r="G95" s="46">
        <v>1471.3576</v>
      </c>
      <c r="H95" s="65">
        <f t="shared" si="31"/>
        <v>-43.742100981462976</v>
      </c>
      <c r="I95" s="65">
        <f t="shared" si="32"/>
        <v>-43.673054768475893</v>
      </c>
      <c r="J95" s="65">
        <f t="shared" si="33"/>
        <v>-1.9470868231313432</v>
      </c>
      <c r="K95" s="65">
        <f t="shared" si="34"/>
        <v>0.1586222139335689</v>
      </c>
    </row>
    <row r="96" spans="1:12" x14ac:dyDescent="0.35">
      <c r="A96" s="49" t="s">
        <v>82</v>
      </c>
      <c r="B96" s="46">
        <v>84.500824736131335</v>
      </c>
      <c r="C96" s="46">
        <v>303.69972500000017</v>
      </c>
      <c r="D96" s="46">
        <v>74.158524972262967</v>
      </c>
      <c r="E96" s="46">
        <v>266.20232499999975</v>
      </c>
      <c r="F96" s="46">
        <v>774.47014910390749</v>
      </c>
      <c r="G96" s="46">
        <v>2724.9610159999993</v>
      </c>
      <c r="H96" s="65">
        <f t="shared" si="31"/>
        <v>13.946204792687865</v>
      </c>
      <c r="I96" s="65">
        <f t="shared" si="32"/>
        <v>14.086052779591782</v>
      </c>
      <c r="J96" s="65">
        <f t="shared" si="33"/>
        <v>-89.089208301455884</v>
      </c>
      <c r="K96" s="65">
        <f t="shared" si="34"/>
        <v>-88.854896520838878</v>
      </c>
    </row>
    <row r="97" spans="1:12" ht="31" x14ac:dyDescent="0.35">
      <c r="A97" s="47" t="s">
        <v>83</v>
      </c>
      <c r="B97" s="48">
        <v>4022.610980716317</v>
      </c>
      <c r="C97" s="48">
        <v>14457.4429</v>
      </c>
      <c r="D97" s="48">
        <v>525.78882158316799</v>
      </c>
      <c r="E97" s="48">
        <v>1887.3920000000001</v>
      </c>
      <c r="F97" s="48">
        <v>3929.685269732131</v>
      </c>
      <c r="G97" s="48">
        <v>13826.535699999999</v>
      </c>
      <c r="H97" s="65">
        <f t="shared" si="31"/>
        <v>665.06209633824062</v>
      </c>
      <c r="I97" s="65">
        <f t="shared" si="32"/>
        <v>666.00106920025098</v>
      </c>
      <c r="J97" s="65">
        <f t="shared" si="33"/>
        <v>2.3647112836219719</v>
      </c>
      <c r="K97" s="65">
        <f t="shared" si="34"/>
        <v>4.5630171844130274</v>
      </c>
    </row>
    <row r="98" spans="1:12" ht="18" x14ac:dyDescent="0.4">
      <c r="A98" s="43" t="s">
        <v>84</v>
      </c>
      <c r="B98" s="44">
        <f t="shared" ref="B98:G98" si="50">SUM(B99+B100+B101)</f>
        <v>18832.407689581392</v>
      </c>
      <c r="C98" s="44">
        <f t="shared" si="50"/>
        <v>67684.511414812558</v>
      </c>
      <c r="D98" s="44">
        <f t="shared" si="50"/>
        <v>23814.989365146168</v>
      </c>
      <c r="E98" s="44">
        <f t="shared" si="50"/>
        <v>85487.211904812561</v>
      </c>
      <c r="F98" s="44">
        <f t="shared" si="50"/>
        <v>18568.097574169275</v>
      </c>
      <c r="G98" s="44">
        <f t="shared" si="50"/>
        <v>65331.558730105404</v>
      </c>
      <c r="H98" s="65">
        <f t="shared" si="31"/>
        <v>-20.922040313219327</v>
      </c>
      <c r="I98" s="65">
        <f t="shared" si="32"/>
        <v>-20.824986677332248</v>
      </c>
      <c r="J98" s="65">
        <f t="shared" si="33"/>
        <v>1.4234636281737778</v>
      </c>
      <c r="K98" s="65">
        <f t="shared" si="34"/>
        <v>3.6015560174027996</v>
      </c>
      <c r="L98" s="44"/>
    </row>
    <row r="99" spans="1:12" x14ac:dyDescent="0.35">
      <c r="A99" s="45" t="s">
        <v>85</v>
      </c>
      <c r="B99" s="46">
        <v>3253.4753220954526</v>
      </c>
      <c r="C99" s="46">
        <v>11693.13511081256</v>
      </c>
      <c r="D99" s="46">
        <v>2743.4164054962639</v>
      </c>
      <c r="E99" s="46">
        <v>9847.8742108125571</v>
      </c>
      <c r="F99" s="46">
        <v>3626.2706896798118</v>
      </c>
      <c r="G99" s="46">
        <v>12758.976281105399</v>
      </c>
      <c r="H99" s="65">
        <f t="shared" si="31"/>
        <v>18.59210711058364</v>
      </c>
      <c r="I99" s="65">
        <f t="shared" si="32"/>
        <v>18.737657087191309</v>
      </c>
      <c r="J99" s="65">
        <f t="shared" si="33"/>
        <v>-10.280406497102277</v>
      </c>
      <c r="K99" s="65">
        <f t="shared" si="34"/>
        <v>-8.3536574315231604</v>
      </c>
    </row>
    <row r="100" spans="1:12" x14ac:dyDescent="0.35">
      <c r="A100" s="45" t="s">
        <v>86</v>
      </c>
      <c r="B100" s="46">
        <v>2664.2556236338432</v>
      </c>
      <c r="C100" s="46">
        <v>9575.4532899999995</v>
      </c>
      <c r="D100" s="46">
        <v>8295.6365033410348</v>
      </c>
      <c r="E100" s="46">
        <v>29778.339379999998</v>
      </c>
      <c r="F100" s="46">
        <v>97.370960440936045</v>
      </c>
      <c r="G100" s="46">
        <v>342.59818999999999</v>
      </c>
      <c r="H100" s="65">
        <f t="shared" si="31"/>
        <v>-67.883650367746654</v>
      </c>
      <c r="I100" s="65">
        <f t="shared" si="32"/>
        <v>-67.844233461751884</v>
      </c>
      <c r="J100" s="65">
        <f t="shared" si="33"/>
        <v>2636.1911719561872</v>
      </c>
      <c r="K100" s="65">
        <f t="shared" si="34"/>
        <v>2694.9515115651952</v>
      </c>
    </row>
    <row r="101" spans="1:12" x14ac:dyDescent="0.35">
      <c r="A101" s="59" t="s">
        <v>87</v>
      </c>
      <c r="B101" s="73">
        <v>12914.676743852098</v>
      </c>
      <c r="C101" s="60">
        <v>46415.923014</v>
      </c>
      <c r="D101" s="60">
        <v>12775.936456308871</v>
      </c>
      <c r="E101" s="60">
        <v>45860.998314000004</v>
      </c>
      <c r="F101" s="60">
        <v>14844.455924048527</v>
      </c>
      <c r="G101" s="60">
        <v>52229.984259000004</v>
      </c>
      <c r="H101" s="66">
        <f t="shared" si="31"/>
        <v>1.0859500438006364</v>
      </c>
      <c r="I101" s="66">
        <f t="shared" si="32"/>
        <v>1.210014435796964</v>
      </c>
      <c r="J101" s="66">
        <f t="shared" si="33"/>
        <v>-12.999999394185409</v>
      </c>
      <c r="K101" s="66">
        <f t="shared" si="34"/>
        <v>-11.131654216415271</v>
      </c>
    </row>
    <row r="102" spans="1:12" x14ac:dyDescent="0.35">
      <c r="A102" s="56" t="s">
        <v>88</v>
      </c>
      <c r="B102" s="56"/>
      <c r="C102" s="56"/>
      <c r="D102" s="56"/>
      <c r="E102" s="56"/>
      <c r="F102" s="56"/>
      <c r="G102" s="56"/>
      <c r="H102" s="56"/>
      <c r="I102" s="56"/>
      <c r="J102" s="16" t="s">
        <v>117</v>
      </c>
      <c r="K102" s="56"/>
    </row>
    <row r="103" spans="1:12" x14ac:dyDescent="0.35">
      <c r="A103" s="64" t="s">
        <v>98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2" x14ac:dyDescent="0.35">
      <c r="A104" s="25"/>
      <c r="B104" s="90" t="s">
        <v>90</v>
      </c>
      <c r="C104" s="90"/>
      <c r="D104" s="90"/>
      <c r="E104" s="90"/>
      <c r="F104" s="90"/>
      <c r="G104" s="90"/>
      <c r="H104" s="26"/>
      <c r="I104" s="27" t="s">
        <v>9</v>
      </c>
      <c r="J104" s="28"/>
      <c r="K104" s="28"/>
    </row>
    <row r="105" spans="1:12" x14ac:dyDescent="0.35">
      <c r="A105" s="28"/>
      <c r="B105" s="29"/>
      <c r="C105" s="29"/>
      <c r="D105" s="29"/>
      <c r="E105" s="29"/>
      <c r="F105" s="29"/>
      <c r="G105" s="29"/>
      <c r="H105" s="30"/>
      <c r="I105" s="28" t="s">
        <v>8</v>
      </c>
      <c r="J105" s="31"/>
      <c r="K105" s="31"/>
    </row>
    <row r="106" spans="1:12" x14ac:dyDescent="0.35">
      <c r="A106" s="32"/>
      <c r="B106" s="77"/>
      <c r="C106" s="78"/>
      <c r="D106" s="85"/>
      <c r="E106" s="85"/>
      <c r="F106" s="77"/>
      <c r="G106" s="78"/>
      <c r="H106" s="77" t="s">
        <v>108</v>
      </c>
      <c r="I106" s="91"/>
      <c r="J106" s="91"/>
      <c r="K106" s="91"/>
    </row>
    <row r="107" spans="1:12" x14ac:dyDescent="0.35">
      <c r="A107" s="33"/>
      <c r="B107" s="85" t="s">
        <v>109</v>
      </c>
      <c r="C107" s="85"/>
      <c r="D107" s="86" t="s">
        <v>111</v>
      </c>
      <c r="E107" s="87"/>
      <c r="F107" s="85" t="s">
        <v>110</v>
      </c>
      <c r="G107" s="85"/>
      <c r="H107" s="88" t="s">
        <v>3</v>
      </c>
      <c r="I107" s="89"/>
      <c r="J107" s="89"/>
      <c r="K107" s="89"/>
    </row>
    <row r="108" spans="1:12" x14ac:dyDescent="0.35">
      <c r="A108" s="34" t="s">
        <v>0</v>
      </c>
      <c r="B108" s="35"/>
      <c r="C108" s="29"/>
      <c r="D108" s="35"/>
      <c r="E108" s="36"/>
      <c r="F108" s="35"/>
      <c r="G108" s="36"/>
      <c r="H108" s="88" t="s">
        <v>106</v>
      </c>
      <c r="I108" s="89"/>
      <c r="J108" s="92" t="s">
        <v>110</v>
      </c>
      <c r="K108" s="93"/>
    </row>
    <row r="109" spans="1:12" x14ac:dyDescent="0.35">
      <c r="A109" s="33"/>
      <c r="B109" s="37" t="s">
        <v>1</v>
      </c>
      <c r="C109" s="38" t="s">
        <v>2</v>
      </c>
      <c r="D109" s="37" t="s">
        <v>1</v>
      </c>
      <c r="E109" s="39" t="s">
        <v>2</v>
      </c>
      <c r="F109" s="37" t="s">
        <v>1</v>
      </c>
      <c r="G109" s="39" t="s">
        <v>2</v>
      </c>
      <c r="H109" s="40" t="s">
        <v>1</v>
      </c>
      <c r="I109" s="40" t="s">
        <v>2</v>
      </c>
      <c r="J109" s="40" t="s">
        <v>1</v>
      </c>
      <c r="K109" s="40" t="s">
        <v>2</v>
      </c>
    </row>
    <row r="110" spans="1:12" ht="20" x14ac:dyDescent="0.4">
      <c r="A110" s="41" t="s">
        <v>91</v>
      </c>
      <c r="B110" s="42">
        <f t="shared" ref="B110:E110" si="51">B111+B114+B115+B135+B145+B148+B163+B166+B167+B181+B196+B201</f>
        <v>321480.61295536626</v>
      </c>
      <c r="C110" s="42">
        <f t="shared" si="51"/>
        <v>1155415.6311758403</v>
      </c>
      <c r="D110" s="42">
        <f t="shared" si="51"/>
        <v>285979.25286603248</v>
      </c>
      <c r="E110" s="42">
        <f t="shared" si="51"/>
        <v>1026562.2467973097</v>
      </c>
      <c r="F110" s="42">
        <f t="shared" ref="F110:G110" si="52">F111+F114+F115+F135+F145+F148+F163+F166+F167+F181+F196+F201</f>
        <v>293398.17461435223</v>
      </c>
      <c r="G110" s="42">
        <f t="shared" si="52"/>
        <v>1032316.8541934403</v>
      </c>
      <c r="H110" s="65">
        <f t="shared" ref="H110:H155" si="53">IFERROR(B110/D110*100-100,"0.00")</f>
        <v>12.413963507333321</v>
      </c>
      <c r="I110" s="65">
        <f t="shared" ref="I110:I155" si="54">IFERROR(C110/E110*100-100,"0.00")</f>
        <v>12.551930950171794</v>
      </c>
      <c r="J110" s="65">
        <f t="shared" ref="J110:J155" si="55">IFERROR(B110/F110*100-100,"0.00")</f>
        <v>9.5714427596306848</v>
      </c>
      <c r="K110" s="65">
        <f t="shared" ref="K110:K155" si="56">IFERROR(C110/G110*100-100,"0.00")</f>
        <v>11.924514889237031</v>
      </c>
      <c r="L110" s="42"/>
    </row>
    <row r="111" spans="1:12" ht="35.5" x14ac:dyDescent="0.4">
      <c r="A111" s="43" t="s">
        <v>14</v>
      </c>
      <c r="B111" s="44">
        <f t="shared" ref="B111:E111" si="57">SUM(B112:B113)</f>
        <v>0</v>
      </c>
      <c r="C111" s="44">
        <f t="shared" si="57"/>
        <v>0</v>
      </c>
      <c r="D111" s="44">
        <f t="shared" si="57"/>
        <v>0</v>
      </c>
      <c r="E111" s="44">
        <f t="shared" si="57"/>
        <v>0</v>
      </c>
      <c r="F111" s="44">
        <f t="shared" ref="F111:G111" si="58">SUM(F112:F113)</f>
        <v>0</v>
      </c>
      <c r="G111" s="44">
        <f t="shared" si="58"/>
        <v>0</v>
      </c>
      <c r="H111" s="94" t="s">
        <v>120</v>
      </c>
      <c r="I111" s="94" t="s">
        <v>120</v>
      </c>
      <c r="J111" s="94" t="s">
        <v>120</v>
      </c>
      <c r="K111" s="94" t="s">
        <v>120</v>
      </c>
      <c r="L111" s="44"/>
    </row>
    <row r="112" spans="1:12" ht="31" x14ac:dyDescent="0.35">
      <c r="A112" s="45" t="s">
        <v>15</v>
      </c>
      <c r="B112" s="46">
        <v>0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94" t="s">
        <v>120</v>
      </c>
      <c r="I112" s="94" t="s">
        <v>120</v>
      </c>
      <c r="J112" s="94" t="s">
        <v>120</v>
      </c>
      <c r="K112" s="94" t="s">
        <v>120</v>
      </c>
    </row>
    <row r="113" spans="1:12" x14ac:dyDescent="0.35">
      <c r="A113" s="45" t="s">
        <v>16</v>
      </c>
      <c r="B113" s="46">
        <v>0</v>
      </c>
      <c r="C113" s="46">
        <v>0</v>
      </c>
      <c r="D113" s="46">
        <v>0</v>
      </c>
      <c r="E113" s="46">
        <v>0</v>
      </c>
      <c r="F113" s="46">
        <v>0</v>
      </c>
      <c r="G113" s="46">
        <v>0</v>
      </c>
      <c r="H113" s="94" t="s">
        <v>120</v>
      </c>
      <c r="I113" s="94" t="s">
        <v>120</v>
      </c>
      <c r="J113" s="94" t="s">
        <v>120</v>
      </c>
      <c r="K113" s="94" t="s">
        <v>120</v>
      </c>
    </row>
    <row r="114" spans="1:12" ht="35.5" x14ac:dyDescent="0.4">
      <c r="A114" s="43" t="s">
        <v>17</v>
      </c>
      <c r="B114" s="44">
        <v>3378.9151655029195</v>
      </c>
      <c r="C114" s="44">
        <v>12143.971491</v>
      </c>
      <c r="D114" s="44">
        <v>864.04002996888573</v>
      </c>
      <c r="E114" s="44">
        <v>3101.5916910000001</v>
      </c>
      <c r="F114" s="44">
        <v>2881.7179512010775</v>
      </c>
      <c r="G114" s="44">
        <v>10139.279202969999</v>
      </c>
      <c r="H114" s="65">
        <f t="shared" si="53"/>
        <v>291.06002596020869</v>
      </c>
      <c r="I114" s="65">
        <f t="shared" si="54"/>
        <v>291.53998014111909</v>
      </c>
      <c r="J114" s="65">
        <f t="shared" si="55"/>
        <v>17.253500263431889</v>
      </c>
      <c r="K114" s="65">
        <f t="shared" si="56"/>
        <v>19.771546358470786</v>
      </c>
    </row>
    <row r="115" spans="1:12" ht="18" x14ac:dyDescent="0.4">
      <c r="A115" s="43" t="s">
        <v>18</v>
      </c>
      <c r="B115" s="44">
        <f t="shared" ref="B115:E115" si="59">B116+B120+B124+B128+B132+B133+B134</f>
        <v>122158.25537031618</v>
      </c>
      <c r="C115" s="44">
        <f t="shared" si="59"/>
        <v>439042.20672750007</v>
      </c>
      <c r="D115" s="44">
        <f t="shared" si="59"/>
        <v>117355.38152191599</v>
      </c>
      <c r="E115" s="44">
        <f t="shared" si="59"/>
        <v>421263.44104175002</v>
      </c>
      <c r="F115" s="44">
        <f t="shared" ref="F115:G115" si="60">F116+F120+F124+F128+F132+F133+F134</f>
        <v>129377.35787915322</v>
      </c>
      <c r="G115" s="44">
        <f t="shared" si="60"/>
        <v>455212.19504933158</v>
      </c>
      <c r="H115" s="65">
        <f t="shared" ref="H115:H116" si="61">IFERROR(B115/D115*100-100,"0.00")</f>
        <v>4.0925893522004912</v>
      </c>
      <c r="I115" s="65">
        <f t="shared" ref="I115:I116" si="62">IFERROR(C115/E115*100-100,"0.00")</f>
        <v>4.2203438403732889</v>
      </c>
      <c r="J115" s="65">
        <f t="shared" ref="J115:J116" si="63">IFERROR(B115/F115*100-100,"0.00")</f>
        <v>-5.5798809213433884</v>
      </c>
      <c r="K115" s="65">
        <f t="shared" ref="K115:K116" si="64">IFERROR(C115/G115*100-100,"0.00")</f>
        <v>-3.5521869795423981</v>
      </c>
      <c r="L115" s="44"/>
    </row>
    <row r="116" spans="1:12" x14ac:dyDescent="0.35">
      <c r="A116" s="47" t="s">
        <v>19</v>
      </c>
      <c r="B116" s="48">
        <f t="shared" ref="B116:E116" si="65">SUM(B117:B119)</f>
        <v>75278.671036657848</v>
      </c>
      <c r="C116" s="48">
        <f t="shared" si="65"/>
        <v>270554.89415150002</v>
      </c>
      <c r="D116" s="48">
        <f t="shared" si="65"/>
        <v>71499.358678304925</v>
      </c>
      <c r="E116" s="48">
        <f t="shared" si="65"/>
        <v>256656.87826574998</v>
      </c>
      <c r="F116" s="48">
        <f t="shared" ref="F116:G116" si="66">SUM(F117:F119)</f>
        <v>65307.547691833883</v>
      </c>
      <c r="G116" s="48">
        <f t="shared" si="66"/>
        <v>229783.57747773157</v>
      </c>
      <c r="H116" s="65">
        <f t="shared" si="61"/>
        <v>5.2857989612984824</v>
      </c>
      <c r="I116" s="65">
        <f t="shared" si="62"/>
        <v>5.4150178945758114</v>
      </c>
      <c r="J116" s="65">
        <f t="shared" si="63"/>
        <v>15.267949413557247</v>
      </c>
      <c r="K116" s="65">
        <f t="shared" si="64"/>
        <v>17.743355343886407</v>
      </c>
      <c r="L116" s="48"/>
    </row>
    <row r="117" spans="1:12" x14ac:dyDescent="0.35">
      <c r="A117" s="49" t="s">
        <v>20</v>
      </c>
      <c r="B117" s="50">
        <v>0</v>
      </c>
      <c r="C117" s="50">
        <v>0</v>
      </c>
      <c r="D117" s="50">
        <v>0</v>
      </c>
      <c r="E117" s="50">
        <v>0</v>
      </c>
      <c r="F117" s="50">
        <v>0</v>
      </c>
      <c r="G117" s="50">
        <v>0</v>
      </c>
      <c r="H117" s="94" t="s">
        <v>120</v>
      </c>
      <c r="I117" s="94" t="s">
        <v>120</v>
      </c>
      <c r="J117" s="94" t="s">
        <v>120</v>
      </c>
      <c r="K117" s="94" t="s">
        <v>120</v>
      </c>
    </row>
    <row r="118" spans="1:12" x14ac:dyDescent="0.35">
      <c r="A118" s="49" t="s">
        <v>21</v>
      </c>
      <c r="B118" s="50">
        <v>71199.972017356034</v>
      </c>
      <c r="C118" s="50">
        <v>255895.86834449999</v>
      </c>
      <c r="D118" s="50">
        <v>67360.403653272704</v>
      </c>
      <c r="E118" s="50">
        <v>241799.52435874997</v>
      </c>
      <c r="F118" s="50">
        <v>58854.350050679728</v>
      </c>
      <c r="G118" s="50">
        <v>207078.10326283198</v>
      </c>
      <c r="H118" s="65">
        <f t="shared" si="53"/>
        <v>5.7000376420647854</v>
      </c>
      <c r="I118" s="65">
        <f t="shared" si="54"/>
        <v>5.8297649770541824</v>
      </c>
      <c r="J118" s="65">
        <f t="shared" si="55"/>
        <v>20.976566653179304</v>
      </c>
      <c r="K118" s="65">
        <f t="shared" si="56"/>
        <v>23.574566461866084</v>
      </c>
    </row>
    <row r="119" spans="1:12" x14ac:dyDescent="0.35">
      <c r="A119" s="49" t="s">
        <v>22</v>
      </c>
      <c r="B119" s="50">
        <v>4078.699019301821</v>
      </c>
      <c r="C119" s="50">
        <v>14659.025807</v>
      </c>
      <c r="D119" s="50">
        <v>4138.9550250322163</v>
      </c>
      <c r="E119" s="50">
        <v>14857.353906999999</v>
      </c>
      <c r="F119" s="50">
        <v>6453.1976411541546</v>
      </c>
      <c r="G119" s="50">
        <v>22705.474214899601</v>
      </c>
      <c r="H119" s="65">
        <f t="shared" si="53"/>
        <v>-1.4558265399350745</v>
      </c>
      <c r="I119" s="65">
        <f t="shared" si="54"/>
        <v>-1.3348817107099933</v>
      </c>
      <c r="J119" s="65">
        <f t="shared" si="55"/>
        <v>-36.795690352165543</v>
      </c>
      <c r="K119" s="65">
        <f t="shared" si="56"/>
        <v>-35.438363153055946</v>
      </c>
    </row>
    <row r="120" spans="1:12" x14ac:dyDescent="0.35">
      <c r="A120" s="47" t="s">
        <v>23</v>
      </c>
      <c r="B120" s="48">
        <f t="shared" ref="B120:G120" si="67">SUM(B121:B123)</f>
        <v>40986.839684184335</v>
      </c>
      <c r="C120" s="48">
        <f t="shared" si="67"/>
        <v>147308.52603600002</v>
      </c>
      <c r="D120" s="48">
        <f t="shared" si="67"/>
        <v>40640.870558844872</v>
      </c>
      <c r="E120" s="48">
        <f t="shared" si="67"/>
        <v>145886.049336</v>
      </c>
      <c r="F120" s="48">
        <f t="shared" si="67"/>
        <v>51242.639367187905</v>
      </c>
      <c r="G120" s="48">
        <f t="shared" si="67"/>
        <v>180296.41916359999</v>
      </c>
      <c r="H120" s="65">
        <f t="shared" si="53"/>
        <v>0.85128374609624302</v>
      </c>
      <c r="I120" s="65">
        <f t="shared" si="54"/>
        <v>0.97506012841832046</v>
      </c>
      <c r="J120" s="65">
        <f t="shared" si="55"/>
        <v>-20.014190934846042</v>
      </c>
      <c r="K120" s="65">
        <f t="shared" si="56"/>
        <v>-18.296477146152824</v>
      </c>
      <c r="L120" s="48"/>
    </row>
    <row r="121" spans="1:12" x14ac:dyDescent="0.35">
      <c r="A121" s="49" t="s">
        <v>20</v>
      </c>
      <c r="B121" s="50">
        <v>34751.091388952125</v>
      </c>
      <c r="C121" s="50">
        <v>124896.969127</v>
      </c>
      <c r="D121" s="50">
        <v>34793.741955351426</v>
      </c>
      <c r="E121" s="50">
        <v>124896.969127</v>
      </c>
      <c r="F121" s="50">
        <v>38550.62537528378</v>
      </c>
      <c r="G121" s="50">
        <v>135639.767926</v>
      </c>
      <c r="H121" s="65">
        <f t="shared" si="53"/>
        <v>-0.12258114247680396</v>
      </c>
      <c r="I121" s="65">
        <f t="shared" si="54"/>
        <v>0</v>
      </c>
      <c r="J121" s="65">
        <f t="shared" si="55"/>
        <v>-9.8559594023283381</v>
      </c>
      <c r="K121" s="65">
        <f t="shared" si="56"/>
        <v>-7.9200952370110684</v>
      </c>
    </row>
    <row r="122" spans="1:12" x14ac:dyDescent="0.35">
      <c r="A122" s="49" t="s">
        <v>21</v>
      </c>
      <c r="B122" s="50">
        <v>1791.2639053395897</v>
      </c>
      <c r="C122" s="50">
        <v>6437.8822</v>
      </c>
      <c r="D122" s="50">
        <v>1382.923869802004</v>
      </c>
      <c r="E122" s="50">
        <v>4964.1972999999998</v>
      </c>
      <c r="F122" s="50">
        <v>1061.750783121453</v>
      </c>
      <c r="G122" s="50">
        <v>3735.7533999999991</v>
      </c>
      <c r="H122" s="65">
        <f t="shared" si="53"/>
        <v>29.527296798778139</v>
      </c>
      <c r="I122" s="65">
        <f t="shared" si="54"/>
        <v>29.686267707369325</v>
      </c>
      <c r="J122" s="65">
        <f t="shared" si="55"/>
        <v>68.708508043048766</v>
      </c>
      <c r="K122" s="65">
        <f t="shared" si="56"/>
        <v>72.331562356337571</v>
      </c>
    </row>
    <row r="123" spans="1:12" x14ac:dyDescent="0.35">
      <c r="A123" s="49" t="s">
        <v>22</v>
      </c>
      <c r="B123" s="50">
        <v>4444.4843898926229</v>
      </c>
      <c r="C123" s="50">
        <v>15973.674709000001</v>
      </c>
      <c r="D123" s="50">
        <v>4464.204733691442</v>
      </c>
      <c r="E123" s="50">
        <v>16024.882909</v>
      </c>
      <c r="F123" s="50">
        <v>11630.263208782673</v>
      </c>
      <c r="G123" s="50">
        <v>40920.897837600001</v>
      </c>
      <c r="H123" s="65">
        <f t="shared" si="53"/>
        <v>-0.44174371417129521</v>
      </c>
      <c r="I123" s="65">
        <f t="shared" si="54"/>
        <v>-0.31955428498787342</v>
      </c>
      <c r="J123" s="65">
        <f t="shared" si="55"/>
        <v>-61.785177943897779</v>
      </c>
      <c r="K123" s="65">
        <f t="shared" si="56"/>
        <v>-60.964505782855397</v>
      </c>
    </row>
    <row r="124" spans="1:12" x14ac:dyDescent="0.35">
      <c r="A124" s="47" t="s">
        <v>24</v>
      </c>
      <c r="B124" s="48">
        <f t="shared" ref="B124:G124" si="68">SUM(B125:B127)</f>
        <v>1644.3027313930097</v>
      </c>
      <c r="C124" s="48">
        <f t="shared" si="68"/>
        <v>5909.6972000000005</v>
      </c>
      <c r="D124" s="48">
        <f t="shared" si="68"/>
        <v>603.76750101494417</v>
      </c>
      <c r="E124" s="48">
        <f t="shared" si="68"/>
        <v>2167.3073000000004</v>
      </c>
      <c r="F124" s="48">
        <f t="shared" si="68"/>
        <v>4830.3559627582208</v>
      </c>
      <c r="G124" s="48">
        <f t="shared" si="68"/>
        <v>16995.5313412</v>
      </c>
      <c r="H124" s="65">
        <f t="shared" si="53"/>
        <v>172.3403841095963</v>
      </c>
      <c r="I124" s="65">
        <f t="shared" si="54"/>
        <v>172.67463178848698</v>
      </c>
      <c r="J124" s="65">
        <f t="shared" si="55"/>
        <v>-65.958973954083433</v>
      </c>
      <c r="K124" s="65">
        <f t="shared" si="56"/>
        <v>-65.227935029757447</v>
      </c>
      <c r="L124" s="48"/>
    </row>
    <row r="125" spans="1:12" x14ac:dyDescent="0.35">
      <c r="A125" s="49" t="s">
        <v>25</v>
      </c>
      <c r="B125" s="50">
        <v>0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94" t="s">
        <v>120</v>
      </c>
      <c r="I125" s="94" t="s">
        <v>120</v>
      </c>
      <c r="J125" s="94" t="s">
        <v>120</v>
      </c>
      <c r="K125" s="94" t="s">
        <v>120</v>
      </c>
    </row>
    <row r="126" spans="1:12" x14ac:dyDescent="0.35">
      <c r="A126" s="49" t="s">
        <v>26</v>
      </c>
      <c r="B126" s="50">
        <v>312.34777358464237</v>
      </c>
      <c r="C126" s="50">
        <v>1122.5917999999999</v>
      </c>
      <c r="D126" s="50">
        <v>154.91363270653602</v>
      </c>
      <c r="E126" s="50">
        <v>556.08400000000006</v>
      </c>
      <c r="F126" s="50">
        <v>186.53549504364898</v>
      </c>
      <c r="G126" s="50">
        <v>656.32219999999995</v>
      </c>
      <c r="H126" s="65">
        <f t="shared" si="53"/>
        <v>101.62704090500873</v>
      </c>
      <c r="I126" s="65">
        <f t="shared" si="54"/>
        <v>101.87450097467288</v>
      </c>
      <c r="J126" s="65">
        <f t="shared" si="55"/>
        <v>67.446830165783467</v>
      </c>
      <c r="K126" s="65">
        <f t="shared" si="56"/>
        <v>71.042789654227761</v>
      </c>
    </row>
    <row r="127" spans="1:12" x14ac:dyDescent="0.35">
      <c r="A127" s="49" t="s">
        <v>27</v>
      </c>
      <c r="B127" s="50">
        <v>1331.9549578083672</v>
      </c>
      <c r="C127" s="50">
        <v>4787.1054000000004</v>
      </c>
      <c r="D127" s="50">
        <v>448.85386830840821</v>
      </c>
      <c r="E127" s="50">
        <v>1611.2233000000001</v>
      </c>
      <c r="F127" s="50">
        <v>4643.8204677145723</v>
      </c>
      <c r="G127" s="50">
        <v>16339.209141200001</v>
      </c>
      <c r="H127" s="65">
        <f t="shared" si="53"/>
        <v>196.74579007820398</v>
      </c>
      <c r="I127" s="65">
        <f t="shared" si="54"/>
        <v>197.10999089946131</v>
      </c>
      <c r="J127" s="65">
        <f t="shared" si="55"/>
        <v>-71.317690529412715</v>
      </c>
      <c r="K127" s="65">
        <f t="shared" si="56"/>
        <v>-70.701731285579086</v>
      </c>
    </row>
    <row r="128" spans="1:12" x14ac:dyDescent="0.35">
      <c r="A128" s="47" t="s">
        <v>28</v>
      </c>
      <c r="B128" s="48">
        <f t="shared" ref="B128:G128" si="69">SUM(B129:B131)</f>
        <v>0</v>
      </c>
      <c r="C128" s="48">
        <f t="shared" si="69"/>
        <v>0</v>
      </c>
      <c r="D128" s="48">
        <f t="shared" si="69"/>
        <v>0</v>
      </c>
      <c r="E128" s="48">
        <f t="shared" si="69"/>
        <v>0</v>
      </c>
      <c r="F128" s="48">
        <f t="shared" si="69"/>
        <v>0</v>
      </c>
      <c r="G128" s="48">
        <f t="shared" si="69"/>
        <v>0</v>
      </c>
      <c r="H128" s="94" t="s">
        <v>120</v>
      </c>
      <c r="I128" s="94" t="s">
        <v>120</v>
      </c>
      <c r="J128" s="94" t="s">
        <v>120</v>
      </c>
      <c r="K128" s="94" t="s">
        <v>120</v>
      </c>
      <c r="L128" s="48"/>
    </row>
    <row r="129" spans="1:12" x14ac:dyDescent="0.35">
      <c r="A129" s="49" t="s">
        <v>29</v>
      </c>
      <c r="B129" s="50">
        <v>0</v>
      </c>
      <c r="C129" s="50">
        <v>0</v>
      </c>
      <c r="D129" s="50">
        <v>0</v>
      </c>
      <c r="E129" s="50">
        <v>0</v>
      </c>
      <c r="F129" s="50">
        <v>0</v>
      </c>
      <c r="G129" s="50">
        <v>0</v>
      </c>
      <c r="H129" s="94" t="s">
        <v>120</v>
      </c>
      <c r="I129" s="94" t="s">
        <v>120</v>
      </c>
      <c r="J129" s="94" t="s">
        <v>120</v>
      </c>
      <c r="K129" s="94" t="s">
        <v>120</v>
      </c>
    </row>
    <row r="130" spans="1:12" x14ac:dyDescent="0.35">
      <c r="A130" s="49" t="s">
        <v>30</v>
      </c>
      <c r="B130" s="50">
        <v>0</v>
      </c>
      <c r="C130" s="50">
        <v>0</v>
      </c>
      <c r="D130" s="50">
        <v>0</v>
      </c>
      <c r="E130" s="50">
        <v>0</v>
      </c>
      <c r="F130" s="50">
        <v>0</v>
      </c>
      <c r="G130" s="50">
        <v>0</v>
      </c>
      <c r="H130" s="94" t="s">
        <v>120</v>
      </c>
      <c r="I130" s="94" t="s">
        <v>120</v>
      </c>
      <c r="J130" s="94" t="s">
        <v>120</v>
      </c>
      <c r="K130" s="94" t="s">
        <v>120</v>
      </c>
    </row>
    <row r="131" spans="1:12" x14ac:dyDescent="0.35">
      <c r="A131" s="49" t="s">
        <v>31</v>
      </c>
      <c r="B131" s="50">
        <v>0</v>
      </c>
      <c r="C131" s="50">
        <v>0</v>
      </c>
      <c r="D131" s="50">
        <v>0</v>
      </c>
      <c r="E131" s="50">
        <v>0</v>
      </c>
      <c r="F131" s="50">
        <v>0</v>
      </c>
      <c r="G131" s="50">
        <v>0</v>
      </c>
      <c r="H131" s="94" t="s">
        <v>120</v>
      </c>
      <c r="I131" s="94" t="s">
        <v>120</v>
      </c>
      <c r="J131" s="94" t="s">
        <v>120</v>
      </c>
      <c r="K131" s="94" t="s">
        <v>120</v>
      </c>
    </row>
    <row r="132" spans="1:12" x14ac:dyDescent="0.35">
      <c r="A132" s="47" t="s">
        <v>32</v>
      </c>
      <c r="B132" s="48">
        <v>4248.4419180809946</v>
      </c>
      <c r="C132" s="48">
        <v>15269.08934</v>
      </c>
      <c r="D132" s="48">
        <v>4611.3847837512612</v>
      </c>
      <c r="E132" s="48">
        <v>16553.206140000002</v>
      </c>
      <c r="F132" s="48">
        <v>7996.8148573732124</v>
      </c>
      <c r="G132" s="48">
        <v>28136.667066799997</v>
      </c>
      <c r="H132" s="65">
        <f t="shared" si="53"/>
        <v>-7.8705829743190634</v>
      </c>
      <c r="I132" s="65">
        <f t="shared" si="54"/>
        <v>-7.7575110775488838</v>
      </c>
      <c r="J132" s="65">
        <f t="shared" si="55"/>
        <v>-46.87332401895172</v>
      </c>
      <c r="K132" s="65">
        <f t="shared" si="56"/>
        <v>-45.732416338618734</v>
      </c>
    </row>
    <row r="133" spans="1:12" x14ac:dyDescent="0.35">
      <c r="A133" s="47" t="s">
        <v>33</v>
      </c>
      <c r="B133" s="48">
        <v>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94" t="s">
        <v>120</v>
      </c>
      <c r="I133" s="94" t="s">
        <v>120</v>
      </c>
      <c r="J133" s="94" t="s">
        <v>120</v>
      </c>
      <c r="K133" s="94" t="s">
        <v>120</v>
      </c>
    </row>
    <row r="134" spans="1:12" ht="31" x14ac:dyDescent="0.35">
      <c r="A134" s="47" t="s">
        <v>34</v>
      </c>
      <c r="B134" s="48">
        <v>0</v>
      </c>
      <c r="C134" s="48">
        <v>0</v>
      </c>
      <c r="D134" s="48">
        <v>0</v>
      </c>
      <c r="E134" s="48">
        <v>0</v>
      </c>
      <c r="F134" s="48">
        <v>0</v>
      </c>
      <c r="G134" s="48">
        <v>0</v>
      </c>
      <c r="H134" s="94" t="s">
        <v>120</v>
      </c>
      <c r="I134" s="94" t="s">
        <v>120</v>
      </c>
      <c r="J134" s="94" t="s">
        <v>120</v>
      </c>
      <c r="K134" s="94" t="s">
        <v>120</v>
      </c>
    </row>
    <row r="135" spans="1:12" ht="18" x14ac:dyDescent="0.4">
      <c r="A135" s="43" t="s">
        <v>35</v>
      </c>
      <c r="B135" s="44">
        <f t="shared" ref="B135:E135" si="70">B136+B139</f>
        <v>80769.813784916376</v>
      </c>
      <c r="C135" s="44">
        <f t="shared" si="70"/>
        <v>290290.30558434001</v>
      </c>
      <c r="D135" s="44">
        <f t="shared" si="70"/>
        <v>48137.325503758766</v>
      </c>
      <c r="E135" s="44">
        <f t="shared" si="70"/>
        <v>172795.61551656001</v>
      </c>
      <c r="F135" s="44">
        <f t="shared" ref="F135:G135" si="71">F136+F139</f>
        <v>69775.201422811399</v>
      </c>
      <c r="G135" s="44">
        <f t="shared" si="71"/>
        <v>245502.94673164884</v>
      </c>
      <c r="H135" s="65">
        <f t="shared" si="53"/>
        <v>67.790405760306584</v>
      </c>
      <c r="I135" s="65">
        <f t="shared" si="54"/>
        <v>67.996337590243883</v>
      </c>
      <c r="J135" s="65">
        <f t="shared" si="55"/>
        <v>15.75719186460212</v>
      </c>
      <c r="K135" s="65">
        <f t="shared" si="56"/>
        <v>18.243104389963477</v>
      </c>
      <c r="L135" s="44"/>
    </row>
    <row r="136" spans="1:12" x14ac:dyDescent="0.35">
      <c r="A136" s="47" t="s">
        <v>36</v>
      </c>
      <c r="B136" s="48">
        <f t="shared" ref="B136:E136" si="72">SUM(B137:B138)</f>
        <v>188.89542339632018</v>
      </c>
      <c r="C136" s="48">
        <f t="shared" si="72"/>
        <v>678.8985588999999</v>
      </c>
      <c r="D136" s="48">
        <f t="shared" si="72"/>
        <v>410.04354019238627</v>
      </c>
      <c r="E136" s="48">
        <f t="shared" si="72"/>
        <v>1471.9082369999999</v>
      </c>
      <c r="F136" s="48">
        <f t="shared" ref="F136:G136" si="73">SUM(F137:F138)</f>
        <v>350.2084950171768</v>
      </c>
      <c r="G136" s="48">
        <f t="shared" si="73"/>
        <v>1232.20307134885</v>
      </c>
      <c r="H136" s="65">
        <f t="shared" si="53"/>
        <v>-53.932837642633444</v>
      </c>
      <c r="I136" s="65">
        <f t="shared" si="54"/>
        <v>-53.876298682605992</v>
      </c>
      <c r="J136" s="65">
        <f t="shared" si="55"/>
        <v>-46.062009892976654</v>
      </c>
      <c r="K136" s="65">
        <f t="shared" si="56"/>
        <v>-44.903679053742884</v>
      </c>
      <c r="L136" s="48"/>
    </row>
    <row r="137" spans="1:12" ht="46.5" x14ac:dyDescent="0.35">
      <c r="A137" s="49" t="s">
        <v>92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94" t="s">
        <v>120</v>
      </c>
      <c r="I137" s="94" t="s">
        <v>120</v>
      </c>
      <c r="J137" s="94" t="s">
        <v>120</v>
      </c>
      <c r="K137" s="94" t="s">
        <v>120</v>
      </c>
    </row>
    <row r="138" spans="1:12" x14ac:dyDescent="0.35">
      <c r="A138" s="49" t="s">
        <v>37</v>
      </c>
      <c r="B138" s="50">
        <v>188.89542339632018</v>
      </c>
      <c r="C138" s="50">
        <v>678.8985588999999</v>
      </c>
      <c r="D138" s="50">
        <v>410.04354019238627</v>
      </c>
      <c r="E138" s="50">
        <v>1471.9082369999999</v>
      </c>
      <c r="F138" s="50">
        <v>350.2084950171768</v>
      </c>
      <c r="G138" s="50">
        <v>1232.20307134885</v>
      </c>
      <c r="H138" s="65">
        <f t="shared" si="53"/>
        <v>-53.932837642633444</v>
      </c>
      <c r="I138" s="65">
        <f t="shared" si="54"/>
        <v>-53.876298682605992</v>
      </c>
      <c r="J138" s="65">
        <f t="shared" si="55"/>
        <v>-46.062009892976654</v>
      </c>
      <c r="K138" s="65">
        <f t="shared" si="56"/>
        <v>-44.903679053742884</v>
      </c>
    </row>
    <row r="139" spans="1:12" x14ac:dyDescent="0.35">
      <c r="A139" s="47" t="s">
        <v>38</v>
      </c>
      <c r="B139" s="48">
        <f t="shared" ref="B139:G139" si="74">SUM(B140:B142)</f>
        <v>80580.91836152006</v>
      </c>
      <c r="C139" s="48">
        <f t="shared" si="74"/>
        <v>289611.40702544001</v>
      </c>
      <c r="D139" s="48">
        <f t="shared" si="74"/>
        <v>47727.281963566376</v>
      </c>
      <c r="E139" s="48">
        <f t="shared" si="74"/>
        <v>171323.70727956001</v>
      </c>
      <c r="F139" s="48">
        <f t="shared" si="74"/>
        <v>69424.992927794228</v>
      </c>
      <c r="G139" s="48">
        <f t="shared" si="74"/>
        <v>244270.74366029998</v>
      </c>
      <c r="H139" s="65">
        <f t="shared" si="53"/>
        <v>68.836177226755126</v>
      </c>
      <c r="I139" s="65">
        <f t="shared" si="54"/>
        <v>69.043392548622762</v>
      </c>
      <c r="J139" s="65">
        <f t="shared" si="55"/>
        <v>16.069033590437101</v>
      </c>
      <c r="K139" s="65">
        <f t="shared" si="56"/>
        <v>18.561642989139116</v>
      </c>
      <c r="L139" s="48"/>
    </row>
    <row r="140" spans="1:12" x14ac:dyDescent="0.35">
      <c r="A140" s="49" t="s">
        <v>93</v>
      </c>
      <c r="B140" s="50">
        <v>1.2935959865373392</v>
      </c>
      <c r="C140" s="50">
        <v>4.6492415500000499</v>
      </c>
      <c r="D140" s="50">
        <v>68.008373809838943</v>
      </c>
      <c r="E140" s="50">
        <v>244.12550322999999</v>
      </c>
      <c r="F140" s="50">
        <v>138.70953977525241</v>
      </c>
      <c r="G140" s="50">
        <v>488.0473300000001</v>
      </c>
      <c r="H140" s="65">
        <f t="shared" si="53"/>
        <v>-98.097887195252724</v>
      </c>
      <c r="I140" s="65">
        <f t="shared" si="54"/>
        <v>-98.095552701996965</v>
      </c>
      <c r="J140" s="65">
        <f t="shared" si="55"/>
        <v>-99.067406619160209</v>
      </c>
      <c r="K140" s="65">
        <f t="shared" si="56"/>
        <v>-99.047378960151249</v>
      </c>
    </row>
    <row r="141" spans="1:12" ht="31" x14ac:dyDescent="0.35">
      <c r="A141" s="49" t="s">
        <v>94</v>
      </c>
      <c r="B141" s="50">
        <v>15427.736278699173</v>
      </c>
      <c r="C141" s="50">
        <v>55447.970831580002</v>
      </c>
      <c r="D141" s="50">
        <v>13346.600030285486</v>
      </c>
      <c r="E141" s="50">
        <v>47909.47447021</v>
      </c>
      <c r="F141" s="50">
        <v>20247.592183898694</v>
      </c>
      <c r="G141" s="50">
        <v>71240.83404999999</v>
      </c>
      <c r="H141" s="65">
        <f t="shared" si="53"/>
        <v>15.593006785932516</v>
      </c>
      <c r="I141" s="65">
        <f t="shared" si="54"/>
        <v>15.734875919078235</v>
      </c>
      <c r="J141" s="65">
        <f t="shared" si="55"/>
        <v>-23.80458802915031</v>
      </c>
      <c r="K141" s="65">
        <f t="shared" si="56"/>
        <v>-22.168273896591188</v>
      </c>
    </row>
    <row r="142" spans="1:12" x14ac:dyDescent="0.35">
      <c r="A142" s="51" t="s">
        <v>39</v>
      </c>
      <c r="B142" s="52">
        <f t="shared" ref="B142:G142" si="75">SUM(B143:B144)</f>
        <v>65151.888486834345</v>
      </c>
      <c r="C142" s="52">
        <f t="shared" si="75"/>
        <v>234158.78695231001</v>
      </c>
      <c r="D142" s="52">
        <f t="shared" si="75"/>
        <v>34312.673559471048</v>
      </c>
      <c r="E142" s="52">
        <f t="shared" si="75"/>
        <v>123170.10730612</v>
      </c>
      <c r="F142" s="52">
        <f t="shared" si="75"/>
        <v>49038.691204120289</v>
      </c>
      <c r="G142" s="52">
        <f t="shared" si="75"/>
        <v>172541.8622803</v>
      </c>
      <c r="H142" s="65">
        <f t="shared" si="53"/>
        <v>89.877038797086101</v>
      </c>
      <c r="I142" s="65">
        <f t="shared" si="54"/>
        <v>90.110077902542571</v>
      </c>
      <c r="J142" s="65">
        <f t="shared" si="55"/>
        <v>32.858130767894977</v>
      </c>
      <c r="K142" s="65">
        <f t="shared" si="56"/>
        <v>35.711289919840596</v>
      </c>
      <c r="L142" s="52"/>
    </row>
    <row r="143" spans="1:12" x14ac:dyDescent="0.35">
      <c r="A143" s="53" t="s">
        <v>40</v>
      </c>
      <c r="B143" s="50">
        <v>31247.071578104817</v>
      </c>
      <c r="C143" s="50">
        <v>112303.36597257</v>
      </c>
      <c r="D143" s="50">
        <v>6375.2711904182934</v>
      </c>
      <c r="E143" s="50">
        <v>22884.921376599999</v>
      </c>
      <c r="F143" s="50">
        <v>9030.2256736441086</v>
      </c>
      <c r="G143" s="50">
        <v>31772.706739999998</v>
      </c>
      <c r="H143" s="65">
        <f t="shared" si="53"/>
        <v>390.12929246159081</v>
      </c>
      <c r="I143" s="65">
        <f t="shared" si="54"/>
        <v>390.73083592675573</v>
      </c>
      <c r="J143" s="65">
        <f t="shared" si="55"/>
        <v>246.02758233721079</v>
      </c>
      <c r="K143" s="65">
        <f t="shared" si="56"/>
        <v>253.45860486977824</v>
      </c>
    </row>
    <row r="144" spans="1:12" x14ac:dyDescent="0.35">
      <c r="A144" s="53" t="s">
        <v>41</v>
      </c>
      <c r="B144" s="50">
        <v>33904.816908729532</v>
      </c>
      <c r="C144" s="50">
        <v>121855.42097974001</v>
      </c>
      <c r="D144" s="50">
        <v>27937.402369052754</v>
      </c>
      <c r="E144" s="50">
        <v>100285.18592952</v>
      </c>
      <c r="F144" s="50">
        <v>40008.465530476176</v>
      </c>
      <c r="G144" s="50">
        <v>140769.15554030001</v>
      </c>
      <c r="H144" s="65">
        <f t="shared" si="53"/>
        <v>21.35994771756981</v>
      </c>
      <c r="I144" s="65">
        <f t="shared" si="54"/>
        <v>21.508894708914923</v>
      </c>
      <c r="J144" s="65">
        <f t="shared" si="55"/>
        <v>-15.255892823725603</v>
      </c>
      <c r="K144" s="65">
        <f t="shared" si="56"/>
        <v>-13.435993480223232</v>
      </c>
    </row>
    <row r="145" spans="1:12" ht="18" x14ac:dyDescent="0.4">
      <c r="A145" s="43" t="s">
        <v>42</v>
      </c>
      <c r="B145" s="44">
        <f t="shared" ref="B145:G145" si="76">SUM(B146:B147)</f>
        <v>765.08308521558104</v>
      </c>
      <c r="C145" s="44">
        <f t="shared" si="76"/>
        <v>2749.7426600000003</v>
      </c>
      <c r="D145" s="44">
        <f t="shared" si="76"/>
        <v>2966.5535829481792</v>
      </c>
      <c r="E145" s="44">
        <f t="shared" si="76"/>
        <v>10648.856100000001</v>
      </c>
      <c r="F145" s="44">
        <f t="shared" si="76"/>
        <v>2543.0817315079353</v>
      </c>
      <c r="G145" s="44">
        <f t="shared" si="76"/>
        <v>8947.7929999999997</v>
      </c>
      <c r="H145" s="65">
        <f t="shared" si="53"/>
        <v>-74.209699443377772</v>
      </c>
      <c r="I145" s="65">
        <f t="shared" si="54"/>
        <v>-74.178046597887629</v>
      </c>
      <c r="J145" s="65">
        <f t="shared" si="55"/>
        <v>-69.915120079057772</v>
      </c>
      <c r="K145" s="65">
        <f t="shared" si="56"/>
        <v>-69.269040309716587</v>
      </c>
      <c r="L145" s="44"/>
    </row>
    <row r="146" spans="1:12" x14ac:dyDescent="0.35">
      <c r="A146" s="71" t="s">
        <v>43</v>
      </c>
      <c r="B146" s="46">
        <v>0</v>
      </c>
      <c r="C146" s="46">
        <v>0</v>
      </c>
      <c r="D146" s="46">
        <v>1.9779148333999996</v>
      </c>
      <c r="E146" s="46">
        <v>7.1</v>
      </c>
      <c r="F146" s="46">
        <v>2543.0817315079353</v>
      </c>
      <c r="G146" s="46">
        <v>8947.7929999999997</v>
      </c>
      <c r="H146" s="94" t="s">
        <v>120</v>
      </c>
      <c r="I146" s="94" t="s">
        <v>120</v>
      </c>
      <c r="J146" s="94" t="s">
        <v>120</v>
      </c>
      <c r="K146" s="94" t="s">
        <v>120</v>
      </c>
    </row>
    <row r="147" spans="1:12" x14ac:dyDescent="0.35">
      <c r="A147" s="71" t="s">
        <v>44</v>
      </c>
      <c r="B147" s="46">
        <v>765.08308521558104</v>
      </c>
      <c r="C147" s="46">
        <v>2749.7426600000003</v>
      </c>
      <c r="D147" s="46">
        <v>2964.5756681147791</v>
      </c>
      <c r="E147" s="46">
        <v>10641.756100000001</v>
      </c>
      <c r="F147" s="46">
        <v>0</v>
      </c>
      <c r="G147" s="46">
        <v>0</v>
      </c>
      <c r="H147" s="65">
        <f t="shared" si="53"/>
        <v>-74.192492590276515</v>
      </c>
      <c r="I147" s="65">
        <f t="shared" si="54"/>
        <v>-74.16081862654228</v>
      </c>
      <c r="J147" s="94" t="s">
        <v>120</v>
      </c>
      <c r="K147" s="94" t="s">
        <v>120</v>
      </c>
    </row>
    <row r="148" spans="1:12" ht="18" x14ac:dyDescent="0.4">
      <c r="A148" s="43" t="s">
        <v>45</v>
      </c>
      <c r="B148" s="44">
        <f t="shared" ref="B148:E148" si="77">B149+B153+B154+B155</f>
        <v>9623.3259305340725</v>
      </c>
      <c r="C148" s="44">
        <f t="shared" si="77"/>
        <v>34586.661702000005</v>
      </c>
      <c r="D148" s="44">
        <f t="shared" si="77"/>
        <v>6681.7083168828385</v>
      </c>
      <c r="E148" s="44">
        <f t="shared" si="77"/>
        <v>23984.920001999999</v>
      </c>
      <c r="F148" s="44">
        <f t="shared" ref="F148:G148" si="78">F149+F153+F154+F155</f>
        <v>10813.729826257579</v>
      </c>
      <c r="G148" s="44">
        <f t="shared" si="78"/>
        <v>38047.937997613997</v>
      </c>
      <c r="H148" s="65">
        <f t="shared" si="53"/>
        <v>44.024933058190754</v>
      </c>
      <c r="I148" s="65">
        <f t="shared" si="54"/>
        <v>44.201697146023321</v>
      </c>
      <c r="J148" s="65">
        <f t="shared" si="55"/>
        <v>-11.008263705950952</v>
      </c>
      <c r="K148" s="65">
        <f t="shared" si="56"/>
        <v>-9.09714554263374</v>
      </c>
      <c r="L148" s="44"/>
    </row>
    <row r="149" spans="1:12" x14ac:dyDescent="0.35">
      <c r="A149" s="47" t="s">
        <v>46</v>
      </c>
      <c r="B149" s="48">
        <f t="shared" ref="B149:E149" si="79">SUM(B150:B152)</f>
        <v>2397.878096568757</v>
      </c>
      <c r="C149" s="48">
        <f t="shared" si="79"/>
        <v>8618.080602</v>
      </c>
      <c r="D149" s="48">
        <f t="shared" si="79"/>
        <v>1149.910236825084</v>
      </c>
      <c r="E149" s="48">
        <f t="shared" si="79"/>
        <v>4127.7625019999996</v>
      </c>
      <c r="F149" s="48">
        <f t="shared" ref="F149:G149" si="80">SUM(F150:F152)</f>
        <v>2056.6345670287924</v>
      </c>
      <c r="G149" s="48">
        <f t="shared" si="80"/>
        <v>7236.2363169139999</v>
      </c>
      <c r="H149" s="65">
        <f t="shared" si="53"/>
        <v>108.52741542586207</v>
      </c>
      <c r="I149" s="65">
        <f t="shared" si="54"/>
        <v>108.78334443477149</v>
      </c>
      <c r="J149" s="65">
        <f t="shared" si="55"/>
        <v>16.592326853328984</v>
      </c>
      <c r="K149" s="65">
        <f t="shared" si="56"/>
        <v>19.096174096139904</v>
      </c>
      <c r="L149" s="48"/>
    </row>
    <row r="150" spans="1:12" x14ac:dyDescent="0.35">
      <c r="A150" s="49" t="s">
        <v>47</v>
      </c>
      <c r="B150" s="50">
        <v>57.035604202217996</v>
      </c>
      <c r="C150" s="50">
        <v>204.98849999999999</v>
      </c>
      <c r="D150" s="50">
        <v>0</v>
      </c>
      <c r="E150" s="50">
        <v>0</v>
      </c>
      <c r="F150" s="50">
        <v>0</v>
      </c>
      <c r="G150" s="50">
        <v>0</v>
      </c>
      <c r="H150" s="94" t="s">
        <v>120</v>
      </c>
      <c r="I150" s="94" t="s">
        <v>120</v>
      </c>
      <c r="J150" s="94" t="s">
        <v>120</v>
      </c>
      <c r="K150" s="94" t="s">
        <v>120</v>
      </c>
    </row>
    <row r="151" spans="1:12" x14ac:dyDescent="0.35">
      <c r="A151" s="49" t="s">
        <v>48</v>
      </c>
      <c r="B151" s="50">
        <v>756.16812661240533</v>
      </c>
      <c r="C151" s="50">
        <v>2717.7019019999998</v>
      </c>
      <c r="D151" s="50">
        <v>539.80413164411175</v>
      </c>
      <c r="E151" s="50">
        <v>1937.701902</v>
      </c>
      <c r="F151" s="50">
        <v>245.43551068214688</v>
      </c>
      <c r="G151" s="50">
        <v>863.56097691399998</v>
      </c>
      <c r="H151" s="65">
        <f t="shared" si="53"/>
        <v>40.081944965723324</v>
      </c>
      <c r="I151" s="65">
        <f t="shared" si="54"/>
        <v>40.253869761645092</v>
      </c>
      <c r="J151" s="65">
        <f t="shared" si="55"/>
        <v>208.09238830630608</v>
      </c>
      <c r="K151" s="65">
        <f t="shared" si="56"/>
        <v>214.70874375448415</v>
      </c>
    </row>
    <row r="152" spans="1:12" x14ac:dyDescent="0.35">
      <c r="A152" s="49" t="s">
        <v>49</v>
      </c>
      <c r="B152" s="50">
        <v>1584.6743657541335</v>
      </c>
      <c r="C152" s="50">
        <v>5695.3901999999998</v>
      </c>
      <c r="D152" s="50">
        <v>610.10610518097224</v>
      </c>
      <c r="E152" s="50">
        <v>2190.0605999999998</v>
      </c>
      <c r="F152" s="50">
        <v>1811.1990563466454</v>
      </c>
      <c r="G152" s="50">
        <v>6372.6753399999998</v>
      </c>
      <c r="H152" s="65">
        <f t="shared" si="53"/>
        <v>159.73750341083388</v>
      </c>
      <c r="I152" s="65">
        <f t="shared" si="54"/>
        <v>160.05628337407654</v>
      </c>
      <c r="J152" s="65">
        <f t="shared" si="55"/>
        <v>-12.506890934971722</v>
      </c>
      <c r="K152" s="65">
        <f t="shared" si="56"/>
        <v>-10.627956138747834</v>
      </c>
    </row>
    <row r="153" spans="1:12" x14ac:dyDescent="0.35">
      <c r="A153" s="47" t="s">
        <v>50</v>
      </c>
      <c r="B153" s="48">
        <v>7161.7426406826826</v>
      </c>
      <c r="C153" s="48">
        <v>25739.621800000001</v>
      </c>
      <c r="D153" s="48">
        <v>5471.8864825949604</v>
      </c>
      <c r="E153" s="48">
        <v>19642.0965</v>
      </c>
      <c r="F153" s="48">
        <v>8688.2910060314262</v>
      </c>
      <c r="G153" s="48">
        <v>30569.615000000002</v>
      </c>
      <c r="H153" s="65">
        <f t="shared" si="53"/>
        <v>30.88251489614845</v>
      </c>
      <c r="I153" s="65">
        <f t="shared" si="54"/>
        <v>31.043149085434948</v>
      </c>
      <c r="J153" s="65">
        <f t="shared" si="55"/>
        <v>-17.570179961617441</v>
      </c>
      <c r="K153" s="65">
        <f t="shared" si="56"/>
        <v>-15.799980470804101</v>
      </c>
    </row>
    <row r="154" spans="1:12" x14ac:dyDescent="0.35">
      <c r="A154" s="47" t="s">
        <v>51</v>
      </c>
      <c r="B154" s="48">
        <v>63.705193282632401</v>
      </c>
      <c r="C154" s="48">
        <v>228.95929999999998</v>
      </c>
      <c r="D154" s="48">
        <v>59.911597462793992</v>
      </c>
      <c r="E154" s="48">
        <v>215.06100000000001</v>
      </c>
      <c r="F154" s="48">
        <v>68.804253197359913</v>
      </c>
      <c r="G154" s="48">
        <v>242.08668069999999</v>
      </c>
      <c r="H154" s="65">
        <f t="shared" si="53"/>
        <v>6.331989098094553</v>
      </c>
      <c r="I154" s="65">
        <f t="shared" si="54"/>
        <v>6.4624920371429369</v>
      </c>
      <c r="J154" s="65">
        <f t="shared" si="55"/>
        <v>-7.4109661507425102</v>
      </c>
      <c r="K154" s="65">
        <f t="shared" si="56"/>
        <v>-5.4225951886497086</v>
      </c>
    </row>
    <row r="155" spans="1:12" ht="31" x14ac:dyDescent="0.35">
      <c r="A155" s="54" t="s">
        <v>52</v>
      </c>
      <c r="B155" s="55">
        <v>0</v>
      </c>
      <c r="C155" s="55">
        <v>0</v>
      </c>
      <c r="D155" s="55">
        <v>0</v>
      </c>
      <c r="E155" s="55">
        <v>0</v>
      </c>
      <c r="F155" s="55">
        <v>0</v>
      </c>
      <c r="G155" s="55">
        <v>0</v>
      </c>
      <c r="H155" s="95" t="s">
        <v>120</v>
      </c>
      <c r="I155" s="95" t="s">
        <v>120</v>
      </c>
      <c r="J155" s="95" t="s">
        <v>120</v>
      </c>
      <c r="K155" s="95" t="s">
        <v>120</v>
      </c>
    </row>
    <row r="156" spans="1:12" x14ac:dyDescent="0.35">
      <c r="A156" s="45"/>
      <c r="B156" s="61"/>
      <c r="C156" s="61"/>
      <c r="D156" s="61"/>
      <c r="E156" s="61"/>
      <c r="F156" s="61"/>
      <c r="G156" s="61"/>
      <c r="J156" s="16" t="s">
        <v>118</v>
      </c>
    </row>
    <row r="157" spans="1:12" x14ac:dyDescent="0.35">
      <c r="A157" s="25"/>
      <c r="B157" s="90" t="s">
        <v>90</v>
      </c>
      <c r="C157" s="90"/>
      <c r="D157" s="90"/>
      <c r="E157" s="90"/>
      <c r="F157" s="90"/>
      <c r="G157" s="90"/>
      <c r="H157" s="26"/>
      <c r="I157" s="27" t="s">
        <v>9</v>
      </c>
      <c r="J157" s="28"/>
      <c r="K157" s="28"/>
    </row>
    <row r="158" spans="1:12" x14ac:dyDescent="0.35">
      <c r="A158" s="28"/>
      <c r="B158" s="29"/>
      <c r="C158" s="29"/>
      <c r="D158" s="29"/>
      <c r="E158" s="29"/>
      <c r="F158" s="29"/>
      <c r="G158" s="29"/>
      <c r="H158" s="30"/>
      <c r="I158" s="28" t="s">
        <v>8</v>
      </c>
      <c r="J158" s="31"/>
      <c r="K158" s="31"/>
    </row>
    <row r="159" spans="1:12" x14ac:dyDescent="0.35">
      <c r="A159" s="32"/>
      <c r="B159" s="77"/>
      <c r="C159" s="78"/>
      <c r="D159" s="85"/>
      <c r="E159" s="85"/>
      <c r="F159" s="77"/>
      <c r="G159" s="78"/>
      <c r="H159" s="77" t="s">
        <v>108</v>
      </c>
      <c r="I159" s="91"/>
      <c r="J159" s="91"/>
      <c r="K159" s="91"/>
    </row>
    <row r="160" spans="1:12" x14ac:dyDescent="0.35">
      <c r="A160" s="33"/>
      <c r="B160" s="85" t="s">
        <v>109</v>
      </c>
      <c r="C160" s="85"/>
      <c r="D160" s="86" t="s">
        <v>111</v>
      </c>
      <c r="E160" s="87"/>
      <c r="F160" s="85" t="s">
        <v>110</v>
      </c>
      <c r="G160" s="85"/>
      <c r="H160" s="88" t="s">
        <v>3</v>
      </c>
      <c r="I160" s="89"/>
      <c r="J160" s="89"/>
      <c r="K160" s="89"/>
    </row>
    <row r="161" spans="1:12" x14ac:dyDescent="0.35">
      <c r="A161" s="34" t="s">
        <v>0</v>
      </c>
      <c r="B161" s="35"/>
      <c r="C161" s="29"/>
      <c r="D161" s="35"/>
      <c r="E161" s="36"/>
      <c r="F161" s="35"/>
      <c r="G161" s="36"/>
      <c r="H161" s="88" t="s">
        <v>106</v>
      </c>
      <c r="I161" s="89"/>
      <c r="J161" s="92" t="s">
        <v>110</v>
      </c>
      <c r="K161" s="93"/>
    </row>
    <row r="162" spans="1:12" x14ac:dyDescent="0.35">
      <c r="A162" s="33"/>
      <c r="B162" s="37" t="s">
        <v>1</v>
      </c>
      <c r="C162" s="38" t="s">
        <v>2</v>
      </c>
      <c r="D162" s="37" t="s">
        <v>1</v>
      </c>
      <c r="E162" s="39" t="s">
        <v>2</v>
      </c>
      <c r="F162" s="37" t="s">
        <v>1</v>
      </c>
      <c r="G162" s="39" t="s">
        <v>2</v>
      </c>
      <c r="H162" s="40" t="s">
        <v>1</v>
      </c>
      <c r="I162" s="40" t="s">
        <v>2</v>
      </c>
      <c r="J162" s="40" t="s">
        <v>1</v>
      </c>
      <c r="K162" s="40" t="s">
        <v>2</v>
      </c>
    </row>
    <row r="163" spans="1:12" ht="18" x14ac:dyDescent="0.4">
      <c r="A163" s="57" t="s">
        <v>53</v>
      </c>
      <c r="B163" s="44">
        <f t="shared" ref="B163:G163" si="81">SUM(B164:B165)</f>
        <v>15955.056140654999</v>
      </c>
      <c r="C163" s="44">
        <f t="shared" si="81"/>
        <v>57343.181884999998</v>
      </c>
      <c r="D163" s="44">
        <f t="shared" si="81"/>
        <v>14978.372658431768</v>
      </c>
      <c r="E163" s="44">
        <f t="shared" si="81"/>
        <v>53766.948950000005</v>
      </c>
      <c r="F163" s="44">
        <f t="shared" si="81"/>
        <v>19631.058791338146</v>
      </c>
      <c r="G163" s="44">
        <f t="shared" si="81"/>
        <v>69071.571023227982</v>
      </c>
      <c r="H163" s="65">
        <f t="shared" ref="H163:H204" si="82">IFERROR(B163/D163*100-100,"0.00")</f>
        <v>6.5206248001409222</v>
      </c>
      <c r="I163" s="65">
        <f t="shared" ref="I163:I204" si="83">IFERROR(C163/E163*100-100,"0.00")</f>
        <v>6.6513592547824629</v>
      </c>
      <c r="J163" s="65">
        <f t="shared" ref="J163:J204" si="84">IFERROR(B163/F163*100-100,"0.00")</f>
        <v>-18.725442625158436</v>
      </c>
      <c r="K163" s="65">
        <f t="shared" ref="K163:K204" si="85">IFERROR(C163/G163*100-100,"0.00")</f>
        <v>-16.980052667810114</v>
      </c>
      <c r="L163" s="44"/>
    </row>
    <row r="164" spans="1:12" ht="31" x14ac:dyDescent="0.35">
      <c r="A164" s="45" t="s">
        <v>54</v>
      </c>
      <c r="B164" s="50">
        <v>15955.056140654999</v>
      </c>
      <c r="C164" s="46">
        <v>57343.181884999998</v>
      </c>
      <c r="D164" s="46">
        <v>14978.372658431768</v>
      </c>
      <c r="E164" s="46">
        <v>53766.948950000005</v>
      </c>
      <c r="F164" s="46">
        <v>19631.058791338146</v>
      </c>
      <c r="G164" s="46">
        <v>69071.571023227982</v>
      </c>
      <c r="H164" s="65">
        <f t="shared" si="82"/>
        <v>6.5206248001409222</v>
      </c>
      <c r="I164" s="65">
        <f t="shared" si="83"/>
        <v>6.6513592547824629</v>
      </c>
      <c r="J164" s="65">
        <f t="shared" si="84"/>
        <v>-18.725442625158436</v>
      </c>
      <c r="K164" s="65">
        <f t="shared" si="85"/>
        <v>-16.980052667810114</v>
      </c>
    </row>
    <row r="165" spans="1:12" ht="31" x14ac:dyDescent="0.35">
      <c r="A165" s="45" t="s">
        <v>55</v>
      </c>
      <c r="B165" s="46">
        <v>0</v>
      </c>
      <c r="C165" s="46">
        <v>0</v>
      </c>
      <c r="D165" s="46">
        <v>0</v>
      </c>
      <c r="E165" s="46">
        <v>0</v>
      </c>
      <c r="F165" s="46">
        <v>0</v>
      </c>
      <c r="G165" s="46">
        <v>0</v>
      </c>
      <c r="H165" s="94" t="s">
        <v>120</v>
      </c>
      <c r="I165" s="94" t="s">
        <v>120</v>
      </c>
      <c r="J165" s="94" t="s">
        <v>120</v>
      </c>
      <c r="K165" s="94" t="s">
        <v>120</v>
      </c>
    </row>
    <row r="166" spans="1:12" ht="35.5" x14ac:dyDescent="0.4">
      <c r="A166" s="43" t="s">
        <v>56</v>
      </c>
      <c r="B166" s="44">
        <v>8164.2625295553562</v>
      </c>
      <c r="C166" s="44">
        <v>29342.722899999997</v>
      </c>
      <c r="D166" s="44">
        <v>5151.5194104778966</v>
      </c>
      <c r="E166" s="44">
        <v>18492.094399999998</v>
      </c>
      <c r="F166" s="44">
        <v>2747.6472064024533</v>
      </c>
      <c r="G166" s="44">
        <v>9667.5534000000007</v>
      </c>
      <c r="H166" s="65">
        <f t="shared" si="82"/>
        <v>58.482612196893058</v>
      </c>
      <c r="I166" s="65">
        <f t="shared" si="83"/>
        <v>58.67712042395803</v>
      </c>
      <c r="J166" s="65">
        <f t="shared" si="84"/>
        <v>197.13649228806855</v>
      </c>
      <c r="K166" s="65">
        <f t="shared" si="85"/>
        <v>203.51756732990992</v>
      </c>
    </row>
    <row r="167" spans="1:12" ht="35.5" x14ac:dyDescent="0.4">
      <c r="A167" s="43" t="s">
        <v>57</v>
      </c>
      <c r="B167" s="44">
        <f t="shared" ref="B167:E167" si="86">B168+B171+B178</f>
        <v>20237.491286909422</v>
      </c>
      <c r="C167" s="44">
        <f t="shared" si="86"/>
        <v>72734.444400000008</v>
      </c>
      <c r="D167" s="44">
        <f t="shared" si="86"/>
        <v>20355.022736804207</v>
      </c>
      <c r="E167" s="44">
        <f t="shared" si="86"/>
        <v>73067.181149999989</v>
      </c>
      <c r="F167" s="44">
        <f t="shared" ref="F167:G167" si="87">F168+F171+F178</f>
        <v>14847.453371094683</v>
      </c>
      <c r="G167" s="44">
        <f t="shared" si="87"/>
        <v>52240.530729199992</v>
      </c>
      <c r="H167" s="65">
        <f t="shared" si="82"/>
        <v>-0.57740760801152646</v>
      </c>
      <c r="I167" s="65">
        <f t="shared" si="83"/>
        <v>-0.45538468127969622</v>
      </c>
      <c r="J167" s="65">
        <f t="shared" si="84"/>
        <v>36.302777190788618</v>
      </c>
      <c r="K167" s="65">
        <f t="shared" si="85"/>
        <v>39.22991092306205</v>
      </c>
      <c r="L167" s="44"/>
    </row>
    <row r="168" spans="1:12" x14ac:dyDescent="0.35">
      <c r="A168" s="47" t="s">
        <v>58</v>
      </c>
      <c r="B168" s="48">
        <f t="shared" ref="B168:E168" si="88">SUM(B169:B170)</f>
        <v>1366.9795964143946</v>
      </c>
      <c r="C168" s="48">
        <f t="shared" si="88"/>
        <v>4912.9855099999995</v>
      </c>
      <c r="D168" s="48">
        <f t="shared" si="88"/>
        <v>1934.4562140413341</v>
      </c>
      <c r="E168" s="48">
        <f t="shared" si="88"/>
        <v>6943.9992499999989</v>
      </c>
      <c r="F168" s="48">
        <f t="shared" ref="F168:G168" si="89">SUM(F169:F170)</f>
        <v>1560.7238899595727</v>
      </c>
      <c r="G168" s="48">
        <f t="shared" si="89"/>
        <v>5491.3824138999998</v>
      </c>
      <c r="H168" s="65">
        <f t="shared" si="82"/>
        <v>-29.335200947319763</v>
      </c>
      <c r="I168" s="65">
        <f t="shared" si="83"/>
        <v>-29.248472917101765</v>
      </c>
      <c r="J168" s="65">
        <f t="shared" si="84"/>
        <v>-12.413745620962885</v>
      </c>
      <c r="K168" s="65">
        <f t="shared" si="85"/>
        <v>-10.532810507531579</v>
      </c>
      <c r="L168" s="48"/>
    </row>
    <row r="169" spans="1:12" x14ac:dyDescent="0.35">
      <c r="A169" s="49" t="s">
        <v>59</v>
      </c>
      <c r="B169" s="50">
        <v>435.49195727759445</v>
      </c>
      <c r="C169" s="50">
        <v>1565.177477</v>
      </c>
      <c r="D169" s="50">
        <v>436.0264434735052</v>
      </c>
      <c r="E169" s="50">
        <v>1565.177477</v>
      </c>
      <c r="F169" s="50">
        <v>0</v>
      </c>
      <c r="G169" s="50">
        <v>0</v>
      </c>
      <c r="H169" s="65">
        <f t="shared" si="82"/>
        <v>-0.12258114247678975</v>
      </c>
      <c r="I169" s="65">
        <f t="shared" si="83"/>
        <v>0</v>
      </c>
      <c r="J169" s="94" t="s">
        <v>120</v>
      </c>
      <c r="K169" s="94" t="s">
        <v>120</v>
      </c>
    </row>
    <row r="170" spans="1:12" ht="31" x14ac:dyDescent="0.35">
      <c r="A170" s="49" t="s">
        <v>60</v>
      </c>
      <c r="B170" s="50">
        <v>931.48763913680011</v>
      </c>
      <c r="C170" s="50">
        <v>3347.8080329999993</v>
      </c>
      <c r="D170" s="50">
        <v>1498.4297705678289</v>
      </c>
      <c r="E170" s="50">
        <v>5378.8217729999988</v>
      </c>
      <c r="F170" s="50">
        <v>1560.7238899595727</v>
      </c>
      <c r="G170" s="50">
        <v>5491.3824138999998</v>
      </c>
      <c r="H170" s="65">
        <f t="shared" si="82"/>
        <v>-37.835749300161496</v>
      </c>
      <c r="I170" s="65">
        <f t="shared" si="83"/>
        <v>-37.759454127947734</v>
      </c>
      <c r="J170" s="65">
        <f t="shared" si="84"/>
        <v>-40.316948748639433</v>
      </c>
      <c r="K170" s="65">
        <f t="shared" si="85"/>
        <v>-39.03524138974737</v>
      </c>
    </row>
    <row r="171" spans="1:12" x14ac:dyDescent="0.35">
      <c r="A171" s="47" t="s">
        <v>61</v>
      </c>
      <c r="B171" s="48">
        <f t="shared" ref="B171:G171" si="90">SUM(B172:B177)</f>
        <v>18785.986638179125</v>
      </c>
      <c r="C171" s="48">
        <f t="shared" si="90"/>
        <v>67517.672090000007</v>
      </c>
      <c r="D171" s="48">
        <f t="shared" si="90"/>
        <v>17918.905810647109</v>
      </c>
      <c r="E171" s="48">
        <f t="shared" si="90"/>
        <v>64322.401100000003</v>
      </c>
      <c r="F171" s="48">
        <f t="shared" si="90"/>
        <v>13127.215573952621</v>
      </c>
      <c r="G171" s="48">
        <f t="shared" si="90"/>
        <v>46187.901146399992</v>
      </c>
      <c r="H171" s="65">
        <f t="shared" si="82"/>
        <v>4.8389161519941268</v>
      </c>
      <c r="I171" s="65">
        <f t="shared" si="83"/>
        <v>4.9675866189018905</v>
      </c>
      <c r="J171" s="65">
        <f t="shared" si="84"/>
        <v>43.107169470537173</v>
      </c>
      <c r="K171" s="65">
        <f t="shared" si="85"/>
        <v>46.180429104132429</v>
      </c>
      <c r="L171" s="48"/>
    </row>
    <row r="172" spans="1:12" ht="31" x14ac:dyDescent="0.35">
      <c r="A172" s="49" t="s">
        <v>62</v>
      </c>
      <c r="B172" s="50">
        <v>26.988814357932</v>
      </c>
      <c r="C172" s="50">
        <v>96.998999999999995</v>
      </c>
      <c r="D172" s="50">
        <v>45.970752273793593</v>
      </c>
      <c r="E172" s="50">
        <v>165.01839999999999</v>
      </c>
      <c r="F172" s="50">
        <v>0</v>
      </c>
      <c r="G172" s="50">
        <v>0</v>
      </c>
      <c r="H172" s="65">
        <f t="shared" si="82"/>
        <v>-41.291336288796323</v>
      </c>
      <c r="I172" s="65">
        <f t="shared" si="83"/>
        <v>-41.219282213377419</v>
      </c>
      <c r="J172" s="94" t="s">
        <v>120</v>
      </c>
      <c r="K172" s="94" t="s">
        <v>120</v>
      </c>
    </row>
    <row r="173" spans="1:12" ht="31" x14ac:dyDescent="0.35">
      <c r="A173" s="49" t="s">
        <v>63</v>
      </c>
      <c r="B173" s="50">
        <v>5896.2918398258007</v>
      </c>
      <c r="C173" s="50">
        <v>21191.5353</v>
      </c>
      <c r="D173" s="50">
        <v>7165.1222626601302</v>
      </c>
      <c r="E173" s="50">
        <v>25720.201499999999</v>
      </c>
      <c r="F173" s="50">
        <v>4528.251088214537</v>
      </c>
      <c r="G173" s="50">
        <v>15932.580100500001</v>
      </c>
      <c r="H173" s="65">
        <f t="shared" si="82"/>
        <v>-17.708426685845026</v>
      </c>
      <c r="I173" s="65">
        <f t="shared" si="83"/>
        <v>-17.607428930912533</v>
      </c>
      <c r="J173" s="65">
        <f t="shared" si="84"/>
        <v>30.211238841675481</v>
      </c>
      <c r="K173" s="65">
        <f t="shared" si="85"/>
        <v>33.007555376011936</v>
      </c>
    </row>
    <row r="174" spans="1:12" ht="31" x14ac:dyDescent="0.35">
      <c r="A174" s="49" t="s">
        <v>64</v>
      </c>
      <c r="B174" s="50">
        <v>7.1122936704092004</v>
      </c>
      <c r="C174" s="50">
        <v>25.561900000000001</v>
      </c>
      <c r="D174" s="50">
        <v>6.8858179839503979</v>
      </c>
      <c r="E174" s="50">
        <v>24.717599999999997</v>
      </c>
      <c r="F174" s="50">
        <v>7.3551027134188347</v>
      </c>
      <c r="G174" s="50">
        <v>25.878812999999997</v>
      </c>
      <c r="H174" s="65">
        <f t="shared" si="82"/>
        <v>3.2890164536250666</v>
      </c>
      <c r="I174" s="65">
        <f t="shared" si="83"/>
        <v>3.4157847040165734</v>
      </c>
      <c r="J174" s="65">
        <f t="shared" si="84"/>
        <v>-3.3012325248245418</v>
      </c>
      <c r="K174" s="65">
        <f t="shared" si="85"/>
        <v>-1.2246040805658112</v>
      </c>
    </row>
    <row r="175" spans="1:12" ht="31" x14ac:dyDescent="0.35">
      <c r="A175" s="49" t="s">
        <v>65</v>
      </c>
      <c r="B175" s="50">
        <v>8960.5585114877358</v>
      </c>
      <c r="C175" s="50">
        <v>32204.646100000002</v>
      </c>
      <c r="D175" s="50">
        <v>6677.2704325986388</v>
      </c>
      <c r="E175" s="50">
        <v>23968.989600000001</v>
      </c>
      <c r="F175" s="50">
        <v>6205.9220687752168</v>
      </c>
      <c r="G175" s="50">
        <v>21835.439009900001</v>
      </c>
      <c r="H175" s="65">
        <f t="shared" si="82"/>
        <v>34.194931925207271</v>
      </c>
      <c r="I175" s="65">
        <f t="shared" si="83"/>
        <v>34.35963149652332</v>
      </c>
      <c r="J175" s="65">
        <f t="shared" si="84"/>
        <v>44.387222594565486</v>
      </c>
      <c r="K175" s="65">
        <f t="shared" si="85"/>
        <v>47.487971665688491</v>
      </c>
    </row>
    <row r="176" spans="1:12" ht="31" x14ac:dyDescent="0.35">
      <c r="A176" s="49" t="s">
        <v>102</v>
      </c>
      <c r="B176" s="76">
        <v>0</v>
      </c>
      <c r="C176" s="76">
        <v>0</v>
      </c>
      <c r="D176" s="76">
        <v>0</v>
      </c>
      <c r="E176" s="76">
        <v>0</v>
      </c>
      <c r="F176" s="76">
        <v>0</v>
      </c>
      <c r="G176" s="76">
        <v>0</v>
      </c>
      <c r="H176" s="94" t="s">
        <v>120</v>
      </c>
      <c r="I176" s="94" t="s">
        <v>120</v>
      </c>
      <c r="J176" s="94" t="s">
        <v>120</v>
      </c>
      <c r="K176" s="94" t="s">
        <v>120</v>
      </c>
      <c r="L176" s="76"/>
    </row>
    <row r="177" spans="1:12" x14ac:dyDescent="0.35">
      <c r="A177" s="49" t="s">
        <v>103</v>
      </c>
      <c r="B177" s="50">
        <v>3895.0351788372473</v>
      </c>
      <c r="C177" s="50">
        <v>13998.929790000006</v>
      </c>
      <c r="D177" s="50">
        <v>4023.656545130596</v>
      </c>
      <c r="E177" s="50">
        <v>14443.474000000002</v>
      </c>
      <c r="F177" s="50">
        <v>2385.6873142494487</v>
      </c>
      <c r="G177" s="50">
        <v>8394.0032229999961</v>
      </c>
      <c r="H177" s="65">
        <f t="shared" si="82"/>
        <v>-3.1966288586187943</v>
      </c>
      <c r="I177" s="65">
        <f t="shared" si="83"/>
        <v>-3.0778205437278956</v>
      </c>
      <c r="J177" s="65">
        <f t="shared" si="84"/>
        <v>63.266793413060839</v>
      </c>
      <c r="K177" s="65">
        <f t="shared" si="85"/>
        <v>66.772985643396282</v>
      </c>
    </row>
    <row r="178" spans="1:12" x14ac:dyDescent="0.35">
      <c r="A178" s="47" t="s">
        <v>66</v>
      </c>
      <c r="B178" s="48">
        <f t="shared" ref="B178:G178" si="91">SUM(B179:B180)</f>
        <v>84.5250523159024</v>
      </c>
      <c r="C178" s="48">
        <f t="shared" si="91"/>
        <v>303.78679999999997</v>
      </c>
      <c r="D178" s="48">
        <f t="shared" si="91"/>
        <v>501.66071211576315</v>
      </c>
      <c r="E178" s="48">
        <f t="shared" si="91"/>
        <v>1800.7808</v>
      </c>
      <c r="F178" s="48">
        <f t="shared" si="91"/>
        <v>159.5139071824905</v>
      </c>
      <c r="G178" s="48">
        <f t="shared" si="91"/>
        <v>561.24716889999991</v>
      </c>
      <c r="H178" s="65">
        <f t="shared" si="82"/>
        <v>-83.150952371889673</v>
      </c>
      <c r="I178" s="65">
        <f t="shared" si="83"/>
        <v>-83.130273268129031</v>
      </c>
      <c r="J178" s="65">
        <f t="shared" si="84"/>
        <v>-47.010857041322261</v>
      </c>
      <c r="K178" s="65">
        <f t="shared" si="85"/>
        <v>-45.872902914521937</v>
      </c>
      <c r="L178" s="48"/>
    </row>
    <row r="179" spans="1:12" x14ac:dyDescent="0.35">
      <c r="A179" s="49" t="s">
        <v>67</v>
      </c>
      <c r="B179" s="46">
        <v>75.922626848512408</v>
      </c>
      <c r="C179" s="46">
        <v>272.86930000000001</v>
      </c>
      <c r="D179" s="46">
        <v>498.64664848921552</v>
      </c>
      <c r="E179" s="46">
        <v>1789.9613999999999</v>
      </c>
      <c r="F179" s="46">
        <v>140.62023154944603</v>
      </c>
      <c r="G179" s="46">
        <v>494.77006890000001</v>
      </c>
      <c r="H179" s="65">
        <f t="shared" si="82"/>
        <v>-84.774263082176432</v>
      </c>
      <c r="I179" s="65">
        <f t="shared" si="83"/>
        <v>-84.755576293432924</v>
      </c>
      <c r="J179" s="65">
        <f t="shared" si="84"/>
        <v>-46.008745674824269</v>
      </c>
      <c r="K179" s="65">
        <f t="shared" si="85"/>
        <v>-44.84927097416017</v>
      </c>
    </row>
    <row r="180" spans="1:12" x14ac:dyDescent="0.35">
      <c r="A180" s="49" t="s">
        <v>68</v>
      </c>
      <c r="B180" s="46">
        <v>8.6024254673899883</v>
      </c>
      <c r="C180" s="46">
        <v>30.917499999999961</v>
      </c>
      <c r="D180" s="46">
        <v>3.0140636265476242</v>
      </c>
      <c r="E180" s="46">
        <v>10.819400000000087</v>
      </c>
      <c r="F180" s="46">
        <v>18.89367563304447</v>
      </c>
      <c r="G180" s="46">
        <v>66.477099999999893</v>
      </c>
      <c r="H180" s="65">
        <f t="shared" si="82"/>
        <v>185.40955113291352</v>
      </c>
      <c r="I180" s="65">
        <f t="shared" si="83"/>
        <v>185.75983880806433</v>
      </c>
      <c r="J180" s="65">
        <f t="shared" si="84"/>
        <v>-54.469285731016761</v>
      </c>
      <c r="K180" s="65">
        <f t="shared" si="85"/>
        <v>-53.49150308903365</v>
      </c>
    </row>
    <row r="181" spans="1:12" ht="18" x14ac:dyDescent="0.4">
      <c r="A181" s="43" t="s">
        <v>69</v>
      </c>
      <c r="B181" s="44">
        <f t="shared" ref="B181:G181" si="92">B182+B183+B189</f>
        <v>41612.052260844008</v>
      </c>
      <c r="C181" s="44">
        <f t="shared" si="92"/>
        <v>149555.567863</v>
      </c>
      <c r="D181" s="44">
        <f t="shared" si="92"/>
        <v>45710.913402388294</v>
      </c>
      <c r="E181" s="44">
        <f t="shared" si="92"/>
        <v>164085.67228300002</v>
      </c>
      <c r="F181" s="44">
        <f t="shared" si="92"/>
        <v>24659.351929102686</v>
      </c>
      <c r="G181" s="44">
        <f t="shared" si="92"/>
        <v>86763.54119571601</v>
      </c>
      <c r="H181" s="65">
        <f t="shared" si="82"/>
        <v>-8.9669202307607492</v>
      </c>
      <c r="I181" s="65">
        <f t="shared" si="83"/>
        <v>-8.8551938861181014</v>
      </c>
      <c r="J181" s="65">
        <f t="shared" si="84"/>
        <v>68.747550140334141</v>
      </c>
      <c r="K181" s="65">
        <f t="shared" si="85"/>
        <v>72.371442891711268</v>
      </c>
      <c r="L181" s="44"/>
    </row>
    <row r="182" spans="1:12" ht="31" x14ac:dyDescent="0.35">
      <c r="A182" s="47" t="s">
        <v>70</v>
      </c>
      <c r="B182" s="48">
        <v>149.1333507196492</v>
      </c>
      <c r="C182" s="48">
        <v>535.99189999999999</v>
      </c>
      <c r="D182" s="48">
        <v>274.0073113540642</v>
      </c>
      <c r="E182" s="48">
        <v>983.58730000000014</v>
      </c>
      <c r="F182" s="48">
        <v>145.34713380427198</v>
      </c>
      <c r="G182" s="48">
        <v>511.40159999999997</v>
      </c>
      <c r="H182" s="65">
        <f t="shared" si="82"/>
        <v>-45.573222122185101</v>
      </c>
      <c r="I182" s="65">
        <f t="shared" si="83"/>
        <v>-45.506423273256992</v>
      </c>
      <c r="J182" s="65">
        <f t="shared" si="84"/>
        <v>2.6049477662736962</v>
      </c>
      <c r="K182" s="65">
        <f t="shared" si="85"/>
        <v>4.808412801211432</v>
      </c>
    </row>
    <row r="183" spans="1:12" ht="31" x14ac:dyDescent="0.35">
      <c r="A183" s="47" t="s">
        <v>71</v>
      </c>
      <c r="B183" s="48">
        <f t="shared" ref="B183:E183" si="93">B184+B188</f>
        <v>11102.745072476109</v>
      </c>
      <c r="C183" s="48">
        <f t="shared" si="93"/>
        <v>39903.759942999997</v>
      </c>
      <c r="D183" s="48">
        <f t="shared" si="93"/>
        <v>11048.109040447202</v>
      </c>
      <c r="E183" s="48">
        <f t="shared" si="93"/>
        <v>39658.721833000003</v>
      </c>
      <c r="F183" s="48">
        <f t="shared" ref="F183:G183" si="94">F184+F188</f>
        <v>5866.0469057390301</v>
      </c>
      <c r="G183" s="48">
        <f t="shared" si="94"/>
        <v>20639.593604300004</v>
      </c>
      <c r="H183" s="65">
        <f t="shared" si="82"/>
        <v>0.49452835620000712</v>
      </c>
      <c r="I183" s="65">
        <f t="shared" si="83"/>
        <v>0.61786688696582814</v>
      </c>
      <c r="J183" s="65">
        <f t="shared" si="84"/>
        <v>89.271331288090636</v>
      </c>
      <c r="K183" s="65">
        <f t="shared" si="85"/>
        <v>93.335976996594269</v>
      </c>
      <c r="L183" s="48"/>
    </row>
    <row r="184" spans="1:12" ht="46.5" x14ac:dyDescent="0.35">
      <c r="A184" s="51" t="s">
        <v>72</v>
      </c>
      <c r="B184" s="52">
        <f t="shared" ref="B184:E184" si="95">SUM(B185:B187)</f>
        <v>6146.0148129810923</v>
      </c>
      <c r="C184" s="52">
        <f t="shared" si="95"/>
        <v>22089.050779999998</v>
      </c>
      <c r="D184" s="52">
        <f t="shared" si="95"/>
        <v>6152.9808342438455</v>
      </c>
      <c r="E184" s="52">
        <f t="shared" si="95"/>
        <v>22086.979270000003</v>
      </c>
      <c r="F184" s="52">
        <f t="shared" ref="F184:G184" si="96">SUM(F185:F187)</f>
        <v>1529.7928552026781</v>
      </c>
      <c r="G184" s="52">
        <f t="shared" si="96"/>
        <v>5382.5520555000003</v>
      </c>
      <c r="H184" s="65">
        <f t="shared" si="82"/>
        <v>-0.11321376500937674</v>
      </c>
      <c r="I184" s="65">
        <f t="shared" si="83"/>
        <v>9.3788741985605384E-3</v>
      </c>
      <c r="J184" s="65">
        <f t="shared" si="84"/>
        <v>301.75470764418122</v>
      </c>
      <c r="K184" s="65">
        <f t="shared" si="85"/>
        <v>310.38248310908506</v>
      </c>
      <c r="L184" s="52"/>
    </row>
    <row r="185" spans="1:12" x14ac:dyDescent="0.35">
      <c r="A185" s="58" t="s">
        <v>73</v>
      </c>
      <c r="B185" s="69">
        <v>704.23568625889914</v>
      </c>
      <c r="C185" s="70">
        <v>2531.0544</v>
      </c>
      <c r="D185" s="69">
        <v>985.11285170706742</v>
      </c>
      <c r="E185" s="70">
        <v>3536.1994</v>
      </c>
      <c r="F185" s="69">
        <v>243.31338970642679</v>
      </c>
      <c r="G185" s="70">
        <v>856.09432770000001</v>
      </c>
      <c r="H185" s="65">
        <f t="shared" si="82"/>
        <v>-28.512181620760117</v>
      </c>
      <c r="I185" s="65">
        <f t="shared" si="83"/>
        <v>-28.424443485850929</v>
      </c>
      <c r="J185" s="65">
        <f t="shared" si="84"/>
        <v>189.43564803753901</v>
      </c>
      <c r="K185" s="65">
        <f t="shared" si="85"/>
        <v>195.65134566420744</v>
      </c>
    </row>
    <row r="186" spans="1:12" ht="46.5" x14ac:dyDescent="0.35">
      <c r="A186" s="58" t="s">
        <v>74</v>
      </c>
      <c r="B186" s="69">
        <v>49.309183468119208</v>
      </c>
      <c r="C186" s="70">
        <v>177.21940000000001</v>
      </c>
      <c r="D186" s="69">
        <v>28.790500457014996</v>
      </c>
      <c r="E186" s="70">
        <v>103.3475</v>
      </c>
      <c r="F186" s="69">
        <v>15.02067767132532</v>
      </c>
      <c r="G186" s="70">
        <v>52.850017699999995</v>
      </c>
      <c r="H186" s="65">
        <f t="shared" si="82"/>
        <v>71.268934840987441</v>
      </c>
      <c r="I186" s="65">
        <f t="shared" si="83"/>
        <v>71.479135924913521</v>
      </c>
      <c r="J186" s="65">
        <f t="shared" si="84"/>
        <v>228.27535845637055</v>
      </c>
      <c r="K186" s="65">
        <f t="shared" si="85"/>
        <v>235.32514786650682</v>
      </c>
    </row>
    <row r="187" spans="1:12" ht="46.5" x14ac:dyDescent="0.35">
      <c r="A187" s="58" t="s">
        <v>75</v>
      </c>
      <c r="B187" s="46">
        <v>5392.4699432540738</v>
      </c>
      <c r="C187" s="46">
        <v>19380.776979999999</v>
      </c>
      <c r="D187" s="46">
        <v>5139.0774820797633</v>
      </c>
      <c r="E187" s="46">
        <v>18447.432370000002</v>
      </c>
      <c r="F187" s="46">
        <v>1271.458787824926</v>
      </c>
      <c r="G187" s="46">
        <v>4473.6077101000001</v>
      </c>
      <c r="H187" s="65">
        <f t="shared" si="82"/>
        <v>4.9306993727551855</v>
      </c>
      <c r="I187" s="65">
        <f t="shared" si="83"/>
        <v>5.0594824866675907</v>
      </c>
      <c r="J187" s="65">
        <f t="shared" si="84"/>
        <v>324.11677003538017</v>
      </c>
      <c r="K187" s="65">
        <f t="shared" si="85"/>
        <v>333.22477597318817</v>
      </c>
    </row>
    <row r="188" spans="1:12" ht="46.5" x14ac:dyDescent="0.35">
      <c r="A188" s="51" t="s">
        <v>76</v>
      </c>
      <c r="B188" s="52">
        <v>4956.730259495017</v>
      </c>
      <c r="C188" s="52">
        <v>17814.709163</v>
      </c>
      <c r="D188" s="52">
        <v>4895.1282062033561</v>
      </c>
      <c r="E188" s="52">
        <v>17571.742563</v>
      </c>
      <c r="F188" s="52">
        <v>4336.2540505363522</v>
      </c>
      <c r="G188" s="52">
        <v>15257.041548800002</v>
      </c>
      <c r="H188" s="65">
        <f t="shared" si="82"/>
        <v>1.258435952986801</v>
      </c>
      <c r="I188" s="65">
        <f t="shared" si="83"/>
        <v>1.3827120396789923</v>
      </c>
      <c r="J188" s="65">
        <f t="shared" si="84"/>
        <v>14.309037287193036</v>
      </c>
      <c r="K188" s="65">
        <f t="shared" si="85"/>
        <v>16.76385035735295</v>
      </c>
    </row>
    <row r="189" spans="1:12" ht="31" x14ac:dyDescent="0.35">
      <c r="A189" s="47" t="s">
        <v>95</v>
      </c>
      <c r="B189" s="48">
        <v>30360.17383764825</v>
      </c>
      <c r="C189" s="48">
        <v>109115.81602</v>
      </c>
      <c r="D189" s="48">
        <v>34388.797050587033</v>
      </c>
      <c r="E189" s="48">
        <v>123443.36315</v>
      </c>
      <c r="F189" s="48">
        <v>18647.957889559384</v>
      </c>
      <c r="G189" s="48">
        <v>65612.545991416002</v>
      </c>
      <c r="H189" s="65">
        <f t="shared" si="82"/>
        <v>-11.714929158506322</v>
      </c>
      <c r="I189" s="65">
        <f t="shared" si="83"/>
        <v>-11.606575488866213</v>
      </c>
      <c r="J189" s="65">
        <f t="shared" si="84"/>
        <v>62.806962657537412</v>
      </c>
      <c r="K189" s="65">
        <f t="shared" si="85"/>
        <v>66.303279915818933</v>
      </c>
    </row>
    <row r="190" spans="1:12" ht="46.5" x14ac:dyDescent="0.35">
      <c r="A190" s="49" t="s">
        <v>77</v>
      </c>
      <c r="B190" s="46">
        <v>11159.263038959527</v>
      </c>
      <c r="C190" s="46">
        <v>40106.888030000002</v>
      </c>
      <c r="D190" s="46">
        <v>11440.264168453359</v>
      </c>
      <c r="E190" s="46">
        <v>41066.417130000002</v>
      </c>
      <c r="F190" s="46">
        <v>6903.1073653263438</v>
      </c>
      <c r="G190" s="46">
        <v>24288.474489999997</v>
      </c>
      <c r="H190" s="65">
        <f t="shared" si="82"/>
        <v>-2.4562468607035868</v>
      </c>
      <c r="I190" s="65">
        <f t="shared" si="83"/>
        <v>-2.3365298632274403</v>
      </c>
      <c r="J190" s="65">
        <f t="shared" si="84"/>
        <v>61.655649382065974</v>
      </c>
      <c r="K190" s="65">
        <f t="shared" si="85"/>
        <v>65.127241920906698</v>
      </c>
    </row>
    <row r="191" spans="1:12" ht="46.5" x14ac:dyDescent="0.35">
      <c r="A191" s="49" t="s">
        <v>96</v>
      </c>
      <c r="B191" s="46">
        <v>98.541907115151986</v>
      </c>
      <c r="C191" s="46">
        <v>354.16399999999999</v>
      </c>
      <c r="D191" s="46">
        <v>1.7288647121239997</v>
      </c>
      <c r="E191" s="46">
        <v>6.2059999999999995</v>
      </c>
      <c r="F191" s="46">
        <v>135.18954106387966</v>
      </c>
      <c r="G191" s="46">
        <v>475.66226999999998</v>
      </c>
      <c r="H191" s="65">
        <f t="shared" si="82"/>
        <v>5599.8044106116413</v>
      </c>
      <c r="I191" s="65">
        <f t="shared" si="83"/>
        <v>5606.7998710924912</v>
      </c>
      <c r="J191" s="65">
        <f t="shared" si="84"/>
        <v>-27.108335201323712</v>
      </c>
      <c r="K191" s="65">
        <f t="shared" si="85"/>
        <v>-25.542969805025734</v>
      </c>
    </row>
    <row r="192" spans="1:12" ht="31" x14ac:dyDescent="0.35">
      <c r="A192" s="49" t="s">
        <v>78</v>
      </c>
      <c r="B192" s="46">
        <v>9544.8503058076767</v>
      </c>
      <c r="C192" s="46">
        <v>34304.616814000001</v>
      </c>
      <c r="D192" s="46">
        <v>6773.1227522572117</v>
      </c>
      <c r="E192" s="46">
        <v>24313.064813999998</v>
      </c>
      <c r="F192" s="46">
        <v>3401.0908561285582</v>
      </c>
      <c r="G192" s="46">
        <v>11966.684585000001</v>
      </c>
      <c r="H192" s="65">
        <f t="shared" si="82"/>
        <v>40.922446778729352</v>
      </c>
      <c r="I192" s="65">
        <f t="shared" si="83"/>
        <v>41.095403135875529</v>
      </c>
      <c r="J192" s="65">
        <f t="shared" si="84"/>
        <v>180.64085052619043</v>
      </c>
      <c r="K192" s="65">
        <f t="shared" si="85"/>
        <v>186.66767783785451</v>
      </c>
    </row>
    <row r="193" spans="1:12" x14ac:dyDescent="0.35">
      <c r="A193" s="49" t="s">
        <v>97</v>
      </c>
      <c r="B193" s="46">
        <v>60.144664197856798</v>
      </c>
      <c r="C193" s="46">
        <v>216.1626</v>
      </c>
      <c r="D193" s="46">
        <v>1277.2574470777217</v>
      </c>
      <c r="E193" s="46">
        <v>4584.893</v>
      </c>
      <c r="F193" s="46">
        <v>74.521095426283495</v>
      </c>
      <c r="G193" s="46">
        <v>262.2013</v>
      </c>
      <c r="H193" s="65">
        <f t="shared" si="82"/>
        <v>-95.291108747460143</v>
      </c>
      <c r="I193" s="65">
        <f t="shared" si="83"/>
        <v>-95.285329450436464</v>
      </c>
      <c r="J193" s="65">
        <f t="shared" si="84"/>
        <v>-19.291760468883481</v>
      </c>
      <c r="K193" s="65">
        <f t="shared" si="85"/>
        <v>-17.558532318489654</v>
      </c>
    </row>
    <row r="194" spans="1:12" x14ac:dyDescent="0.35">
      <c r="A194" s="49" t="s">
        <v>104</v>
      </c>
      <c r="B194" s="76">
        <v>0</v>
      </c>
      <c r="C194" s="76">
        <v>0</v>
      </c>
      <c r="D194" s="76">
        <v>0</v>
      </c>
      <c r="E194" s="76">
        <v>0</v>
      </c>
      <c r="F194" s="76">
        <v>0</v>
      </c>
      <c r="G194" s="76">
        <v>0</v>
      </c>
      <c r="H194" s="94" t="s">
        <v>120</v>
      </c>
      <c r="I194" s="94" t="s">
        <v>120</v>
      </c>
      <c r="J194" s="94" t="s">
        <v>120</v>
      </c>
      <c r="K194" s="94" t="s">
        <v>120</v>
      </c>
    </row>
    <row r="195" spans="1:12" ht="31" x14ac:dyDescent="0.35">
      <c r="A195" s="49" t="s">
        <v>105</v>
      </c>
      <c r="B195" s="46">
        <v>9497.373921568038</v>
      </c>
      <c r="C195" s="46">
        <v>34133.984575999995</v>
      </c>
      <c r="D195" s="46">
        <v>14896.423818086614</v>
      </c>
      <c r="E195" s="46">
        <v>53472.782206000003</v>
      </c>
      <c r="F195" s="46">
        <v>8134.0490316143187</v>
      </c>
      <c r="G195" s="46">
        <v>28619.523346416001</v>
      </c>
      <c r="H195" s="65">
        <f t="shared" si="82"/>
        <v>-36.24393319128901</v>
      </c>
      <c r="I195" s="65">
        <f t="shared" si="83"/>
        <v>-36.165684357882668</v>
      </c>
      <c r="J195" s="65">
        <f t="shared" si="84"/>
        <v>16.760716399113562</v>
      </c>
      <c r="K195" s="65">
        <f t="shared" si="85"/>
        <v>19.268179846449357</v>
      </c>
    </row>
    <row r="196" spans="1:12" ht="35.5" x14ac:dyDescent="0.4">
      <c r="A196" s="43" t="s">
        <v>79</v>
      </c>
      <c r="B196" s="44">
        <f t="shared" ref="B196:E196" si="97">B197+B200</f>
        <v>3572.465609188027</v>
      </c>
      <c r="C196" s="44">
        <f t="shared" si="97"/>
        <v>12839.600399999999</v>
      </c>
      <c r="D196" s="44">
        <f t="shared" si="97"/>
        <v>2388.1408886087233</v>
      </c>
      <c r="E196" s="44">
        <f t="shared" si="97"/>
        <v>8572.5633999999991</v>
      </c>
      <c r="F196" s="44">
        <f t="shared" ref="F196:G196" si="98">F197+F200</f>
        <v>3381.2655901077264</v>
      </c>
      <c r="G196" s="44">
        <f t="shared" si="98"/>
        <v>11896.929698899999</v>
      </c>
      <c r="H196" s="65">
        <f t="shared" si="82"/>
        <v>49.591911692834202</v>
      </c>
      <c r="I196" s="65">
        <f t="shared" si="83"/>
        <v>49.775508221963094</v>
      </c>
      <c r="J196" s="65">
        <f t="shared" si="84"/>
        <v>5.6546879854595886</v>
      </c>
      <c r="K196" s="65">
        <f t="shared" si="85"/>
        <v>7.9236468984695989</v>
      </c>
      <c r="L196" s="44"/>
    </row>
    <row r="197" spans="1:12" ht="31" x14ac:dyDescent="0.35">
      <c r="A197" s="47" t="s">
        <v>80</v>
      </c>
      <c r="B197" s="48">
        <f t="shared" ref="B197:E197" si="99">SUM(B198:B199)</f>
        <v>598.63081708279435</v>
      </c>
      <c r="C197" s="48">
        <f t="shared" si="99"/>
        <v>2151.5057999999999</v>
      </c>
      <c r="D197" s="48">
        <f t="shared" si="99"/>
        <v>646.59765882876331</v>
      </c>
      <c r="E197" s="48">
        <f t="shared" si="99"/>
        <v>2321.0520999999999</v>
      </c>
      <c r="F197" s="48">
        <f t="shared" ref="F197:G197" si="100">SUM(F198:F199)</f>
        <v>667.16992623319129</v>
      </c>
      <c r="G197" s="48">
        <f t="shared" si="100"/>
        <v>2347.4268726</v>
      </c>
      <c r="H197" s="65">
        <f t="shared" si="82"/>
        <v>-7.4183444822326265</v>
      </c>
      <c r="I197" s="65">
        <f t="shared" si="83"/>
        <v>-7.3047175459783915</v>
      </c>
      <c r="J197" s="65">
        <f t="shared" si="84"/>
        <v>-10.273111310242271</v>
      </c>
      <c r="K197" s="65">
        <f t="shared" si="85"/>
        <v>-8.3462055788344429</v>
      </c>
      <c r="L197" s="48"/>
    </row>
    <row r="198" spans="1:12" x14ac:dyDescent="0.35">
      <c r="A198" s="49" t="s">
        <v>81</v>
      </c>
      <c r="B198" s="46">
        <v>598.63081708279435</v>
      </c>
      <c r="C198" s="46">
        <v>2151.5057999999999</v>
      </c>
      <c r="D198" s="46">
        <v>646.59765882876331</v>
      </c>
      <c r="E198" s="46">
        <v>2321.0520999999999</v>
      </c>
      <c r="F198" s="46">
        <v>667.16992623319129</v>
      </c>
      <c r="G198" s="46">
        <v>2347.4268726</v>
      </c>
      <c r="H198" s="65">
        <f t="shared" si="82"/>
        <v>-7.4183444822326265</v>
      </c>
      <c r="I198" s="65">
        <f t="shared" si="83"/>
        <v>-7.3047175459783915</v>
      </c>
      <c r="J198" s="65">
        <f t="shared" si="84"/>
        <v>-10.273111310242271</v>
      </c>
      <c r="K198" s="65">
        <f t="shared" si="85"/>
        <v>-8.3462055788344429</v>
      </c>
    </row>
    <row r="199" spans="1:12" x14ac:dyDescent="0.35">
      <c r="A199" s="49" t="s">
        <v>82</v>
      </c>
      <c r="B199" s="46">
        <v>0</v>
      </c>
      <c r="C199" s="46">
        <v>0</v>
      </c>
      <c r="D199" s="46">
        <v>0</v>
      </c>
      <c r="E199" s="46">
        <v>0</v>
      </c>
      <c r="F199" s="46">
        <v>0</v>
      </c>
      <c r="G199" s="46">
        <v>0</v>
      </c>
      <c r="H199" s="94" t="s">
        <v>120</v>
      </c>
      <c r="I199" s="94" t="s">
        <v>120</v>
      </c>
      <c r="J199" s="94" t="s">
        <v>120</v>
      </c>
      <c r="K199" s="94" t="s">
        <v>120</v>
      </c>
    </row>
    <row r="200" spans="1:12" ht="31" x14ac:dyDescent="0.35">
      <c r="A200" s="47" t="s">
        <v>83</v>
      </c>
      <c r="B200" s="48">
        <v>2973.8347921052327</v>
      </c>
      <c r="C200" s="48">
        <v>10688.0946</v>
      </c>
      <c r="D200" s="48">
        <v>1741.54322977996</v>
      </c>
      <c r="E200" s="48">
        <v>6251.5113000000001</v>
      </c>
      <c r="F200" s="48">
        <v>2714.0956638745351</v>
      </c>
      <c r="G200" s="48">
        <v>9549.5028262999986</v>
      </c>
      <c r="H200" s="65">
        <f t="shared" si="82"/>
        <v>70.758597389567512</v>
      </c>
      <c r="I200" s="65">
        <f t="shared" si="83"/>
        <v>70.968172128234016</v>
      </c>
      <c r="J200" s="65">
        <f t="shared" si="84"/>
        <v>9.570006381422246</v>
      </c>
      <c r="K200" s="65">
        <f t="shared" si="85"/>
        <v>11.923047664473586</v>
      </c>
    </row>
    <row r="201" spans="1:12" ht="18" x14ac:dyDescent="0.4">
      <c r="A201" s="43" t="s">
        <v>84</v>
      </c>
      <c r="B201" s="44">
        <f t="shared" ref="B201:G201" si="101">SUM(B202+B203+B204)</f>
        <v>15243.891791729335</v>
      </c>
      <c r="C201" s="44">
        <f t="shared" si="101"/>
        <v>54787.225563000007</v>
      </c>
      <c r="D201" s="44">
        <f t="shared" si="101"/>
        <v>21390.274813846969</v>
      </c>
      <c r="E201" s="44">
        <f t="shared" si="101"/>
        <v>76783.362263000003</v>
      </c>
      <c r="F201" s="44">
        <f t="shared" si="101"/>
        <v>12740.308915375366</v>
      </c>
      <c r="G201" s="44">
        <f t="shared" si="101"/>
        <v>44826.576164831997</v>
      </c>
      <c r="H201" s="65">
        <f t="shared" si="82"/>
        <v>-28.734474314181227</v>
      </c>
      <c r="I201" s="65">
        <f t="shared" si="83"/>
        <v>-28.647009002625282</v>
      </c>
      <c r="J201" s="65">
        <f t="shared" si="84"/>
        <v>19.650880469095796</v>
      </c>
      <c r="K201" s="65">
        <f t="shared" si="85"/>
        <v>22.220410859713354</v>
      </c>
      <c r="L201" s="44"/>
    </row>
    <row r="202" spans="1:12" x14ac:dyDescent="0.35">
      <c r="A202" s="45" t="s">
        <v>85</v>
      </c>
      <c r="B202" s="46">
        <v>1514.12078760859</v>
      </c>
      <c r="C202" s="46">
        <v>5441.8175000000001</v>
      </c>
      <c r="D202" s="46">
        <v>8579.771189940986</v>
      </c>
      <c r="E202" s="46">
        <v>30798.280300000002</v>
      </c>
      <c r="F202" s="46">
        <v>245.85058233951304</v>
      </c>
      <c r="G202" s="46">
        <v>865.02140000000009</v>
      </c>
      <c r="H202" s="65">
        <f t="shared" si="82"/>
        <v>-82.352433950875508</v>
      </c>
      <c r="I202" s="65">
        <f t="shared" si="83"/>
        <v>-82.330774812774209</v>
      </c>
      <c r="J202" s="65">
        <f t="shared" si="84"/>
        <v>515.8703279041373</v>
      </c>
      <c r="K202" s="65">
        <f t="shared" si="85"/>
        <v>529.09628594159631</v>
      </c>
    </row>
    <row r="203" spans="1:12" x14ac:dyDescent="0.35">
      <c r="A203" s="45" t="s">
        <v>86</v>
      </c>
      <c r="B203" s="46">
        <v>680.59499404463168</v>
      </c>
      <c r="C203" s="46">
        <v>2446.0887000000002</v>
      </c>
      <c r="D203" s="46">
        <v>5141.3488052568218</v>
      </c>
      <c r="E203" s="46">
        <v>18455.585600000002</v>
      </c>
      <c r="F203" s="46">
        <v>0</v>
      </c>
      <c r="G203" s="46">
        <v>0</v>
      </c>
      <c r="H203" s="65">
        <f t="shared" si="82"/>
        <v>-86.762325999964233</v>
      </c>
      <c r="I203" s="65">
        <f t="shared" si="83"/>
        <v>-86.746079192415337</v>
      </c>
      <c r="J203" s="94" t="s">
        <v>120</v>
      </c>
      <c r="K203" s="94" t="s">
        <v>120</v>
      </c>
    </row>
    <row r="204" spans="1:12" x14ac:dyDescent="0.35">
      <c r="A204" s="59" t="s">
        <v>87</v>
      </c>
      <c r="B204" s="73">
        <v>13049.176010076113</v>
      </c>
      <c r="C204" s="60">
        <v>46899.31936300001</v>
      </c>
      <c r="D204" s="60">
        <v>7669.1548186491618</v>
      </c>
      <c r="E204" s="60">
        <v>27529.496363000002</v>
      </c>
      <c r="F204" s="60">
        <v>12494.458333035853</v>
      </c>
      <c r="G204" s="60">
        <v>43961.554764831999</v>
      </c>
      <c r="H204" s="66">
        <f t="shared" si="82"/>
        <v>70.151422401126894</v>
      </c>
      <c r="I204" s="66">
        <f t="shared" si="83"/>
        <v>70.360251944286574</v>
      </c>
      <c r="J204" s="66">
        <f t="shared" si="84"/>
        <v>4.4397096877226261</v>
      </c>
      <c r="K204" s="66">
        <f t="shared" si="85"/>
        <v>6.6825766601825052</v>
      </c>
    </row>
    <row r="205" spans="1:12" x14ac:dyDescent="0.35">
      <c r="A205" s="56" t="s">
        <v>88</v>
      </c>
      <c r="B205" s="56"/>
      <c r="C205" s="56"/>
      <c r="D205" s="56"/>
      <c r="E205" s="56"/>
      <c r="F205" s="56"/>
      <c r="G205" s="56"/>
      <c r="H205" s="56"/>
      <c r="I205" s="56"/>
      <c r="J205" s="16" t="s">
        <v>119</v>
      </c>
      <c r="K205" s="56"/>
    </row>
    <row r="206" spans="1:12" x14ac:dyDescent="0.35">
      <c r="A206" s="64" t="s">
        <v>98</v>
      </c>
      <c r="B206" s="56"/>
      <c r="C206" s="56"/>
      <c r="D206" s="56"/>
      <c r="E206" s="56"/>
      <c r="F206" s="56"/>
      <c r="G206" s="56"/>
      <c r="H206" s="56"/>
      <c r="I206" s="56"/>
      <c r="J206" s="56"/>
      <c r="K206" s="56"/>
    </row>
    <row r="207" spans="1:12" x14ac:dyDescent="0.3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</row>
    <row r="208" spans="1:12" x14ac:dyDescent="0.3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</row>
    <row r="209" spans="1:11" x14ac:dyDescent="0.3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</row>
    <row r="210" spans="1:11" x14ac:dyDescent="0.3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</row>
    <row r="211" spans="1:11" x14ac:dyDescent="0.3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</row>
    <row r="212" spans="1:11" x14ac:dyDescent="0.3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</row>
    <row r="213" spans="1:11" x14ac:dyDescent="0.3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</row>
    <row r="214" spans="1:11" x14ac:dyDescent="0.3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</row>
    <row r="215" spans="1:11" x14ac:dyDescent="0.3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</row>
    <row r="216" spans="1:11" x14ac:dyDescent="0.3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</row>
    <row r="217" spans="1:11" x14ac:dyDescent="0.3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</row>
    <row r="218" spans="1:11" x14ac:dyDescent="0.3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</row>
    <row r="219" spans="1:11" x14ac:dyDescent="0.3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</row>
    <row r="220" spans="1:11" x14ac:dyDescent="0.3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</row>
    <row r="221" spans="1:11" x14ac:dyDescent="0.3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</row>
    <row r="222" spans="1:11" x14ac:dyDescent="0.3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</row>
    <row r="223" spans="1:11" x14ac:dyDescent="0.3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</row>
    <row r="224" spans="1:11" x14ac:dyDescent="0.3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</row>
    <row r="225" spans="1:11" x14ac:dyDescent="0.3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</row>
    <row r="226" spans="1:11" x14ac:dyDescent="0.3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</row>
    <row r="227" spans="1:11" x14ac:dyDescent="0.3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</row>
    <row r="228" spans="1:11" x14ac:dyDescent="0.3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</row>
    <row r="229" spans="1:11" x14ac:dyDescent="0.3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</row>
    <row r="230" spans="1:11" x14ac:dyDescent="0.3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</row>
    <row r="231" spans="1:11" x14ac:dyDescent="0.3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</row>
    <row r="232" spans="1:11" x14ac:dyDescent="0.3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</row>
    <row r="233" spans="1:11" x14ac:dyDescent="0.3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</row>
    <row r="234" spans="1:11" x14ac:dyDescent="0.3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</row>
    <row r="235" spans="1:11" x14ac:dyDescent="0.3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</row>
    <row r="236" spans="1:11" x14ac:dyDescent="0.3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</row>
    <row r="237" spans="1:11" x14ac:dyDescent="0.3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</row>
    <row r="238" spans="1:11" x14ac:dyDescent="0.3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</row>
    <row r="239" spans="1:11" x14ac:dyDescent="0.3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</row>
    <row r="240" spans="1:11" x14ac:dyDescent="0.3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</row>
    <row r="241" spans="1:11" x14ac:dyDescent="0.3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</row>
    <row r="242" spans="1:11" x14ac:dyDescent="0.3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</row>
    <row r="243" spans="1:11" x14ac:dyDescent="0.3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</row>
    <row r="244" spans="1:11" x14ac:dyDescent="0.3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</row>
    <row r="245" spans="1:11" x14ac:dyDescent="0.3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</row>
    <row r="246" spans="1:11" x14ac:dyDescent="0.3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</row>
    <row r="247" spans="1:11" x14ac:dyDescent="0.3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</row>
    <row r="248" spans="1:11" x14ac:dyDescent="0.3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</row>
    <row r="249" spans="1:11" x14ac:dyDescent="0.3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</row>
    <row r="250" spans="1:11" x14ac:dyDescent="0.3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</row>
    <row r="251" spans="1:11" x14ac:dyDescent="0.3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</row>
    <row r="252" spans="1:11" x14ac:dyDescent="0.3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</row>
    <row r="253" spans="1:11" x14ac:dyDescent="0.3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</row>
    <row r="254" spans="1:11" x14ac:dyDescent="0.3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</row>
    <row r="255" spans="1:11" x14ac:dyDescent="0.3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</row>
    <row r="256" spans="1:11" x14ac:dyDescent="0.3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</row>
    <row r="257" spans="1:11" x14ac:dyDescent="0.3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</row>
    <row r="258" spans="1:11" x14ac:dyDescent="0.3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</row>
    <row r="259" spans="1:11" x14ac:dyDescent="0.3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</row>
    <row r="260" spans="1:11" x14ac:dyDescent="0.3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</row>
    <row r="261" spans="1:11" x14ac:dyDescent="0.3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</row>
    <row r="262" spans="1:11" x14ac:dyDescent="0.3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</row>
    <row r="263" spans="1:11" x14ac:dyDescent="0.3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</row>
    <row r="264" spans="1:11" x14ac:dyDescent="0.3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</row>
    <row r="265" spans="1:11" x14ac:dyDescent="0.3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</row>
    <row r="266" spans="1:11" x14ac:dyDescent="0.3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</row>
    <row r="267" spans="1:11" x14ac:dyDescent="0.3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</row>
    <row r="268" spans="1:11" x14ac:dyDescent="0.3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</row>
    <row r="269" spans="1:11" x14ac:dyDescent="0.3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</row>
    <row r="270" spans="1:11" x14ac:dyDescent="0.3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</row>
    <row r="271" spans="1:11" x14ac:dyDescent="0.3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</row>
    <row r="272" spans="1:11" x14ac:dyDescent="0.3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</row>
    <row r="273" spans="1:11" x14ac:dyDescent="0.3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</row>
    <row r="274" spans="1:11" x14ac:dyDescent="0.3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</row>
    <row r="275" spans="1:11" x14ac:dyDescent="0.3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</row>
    <row r="276" spans="1:11" x14ac:dyDescent="0.3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</row>
    <row r="277" spans="1:11" x14ac:dyDescent="0.3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</row>
    <row r="278" spans="1:11" x14ac:dyDescent="0.3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</row>
    <row r="279" spans="1:11" x14ac:dyDescent="0.3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</row>
    <row r="280" spans="1:11" x14ac:dyDescent="0.3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</row>
    <row r="281" spans="1:11" x14ac:dyDescent="0.3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</row>
    <row r="282" spans="1:11" x14ac:dyDescent="0.3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</row>
    <row r="283" spans="1:11" x14ac:dyDescent="0.3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</row>
    <row r="284" spans="1:11" x14ac:dyDescent="0.3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</row>
    <row r="285" spans="1:11" x14ac:dyDescent="0.3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</row>
    <row r="286" spans="1:11" x14ac:dyDescent="0.3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</row>
    <row r="287" spans="1:11" x14ac:dyDescent="0.3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</row>
    <row r="288" spans="1:11" x14ac:dyDescent="0.3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</row>
    <row r="289" spans="1:11" x14ac:dyDescent="0.3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</row>
    <row r="290" spans="1:11" x14ac:dyDescent="0.3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</row>
    <row r="291" spans="1:11" x14ac:dyDescent="0.3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</row>
    <row r="292" spans="1:11" x14ac:dyDescent="0.3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</row>
    <row r="293" spans="1:11" x14ac:dyDescent="0.3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</row>
    <row r="294" spans="1:11" x14ac:dyDescent="0.3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</row>
    <row r="295" spans="1:11" x14ac:dyDescent="0.3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</row>
    <row r="296" spans="1:11" x14ac:dyDescent="0.3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</row>
    <row r="297" spans="1:11" x14ac:dyDescent="0.3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</row>
    <row r="298" spans="1:11" x14ac:dyDescent="0.3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</row>
    <row r="299" spans="1:11" x14ac:dyDescent="0.3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</row>
    <row r="300" spans="1:11" x14ac:dyDescent="0.3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</row>
    <row r="301" spans="1:11" x14ac:dyDescent="0.3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</row>
    <row r="302" spans="1:11" x14ac:dyDescent="0.3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</row>
    <row r="303" spans="1:11" x14ac:dyDescent="0.3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</row>
    <row r="304" spans="1:11" x14ac:dyDescent="0.3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</row>
    <row r="305" spans="1:11" x14ac:dyDescent="0.3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</row>
    <row r="306" spans="1:11" x14ac:dyDescent="0.3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</row>
    <row r="307" spans="1:11" x14ac:dyDescent="0.3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</row>
    <row r="308" spans="1:11" x14ac:dyDescent="0.3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</row>
    <row r="309" spans="1:11" x14ac:dyDescent="0.3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</row>
    <row r="310" spans="1:11" x14ac:dyDescent="0.3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</row>
    <row r="311" spans="1:11" x14ac:dyDescent="0.3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</row>
    <row r="312" spans="1:11" x14ac:dyDescent="0.3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</row>
    <row r="313" spans="1:11" x14ac:dyDescent="0.3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</row>
    <row r="314" spans="1:11" x14ac:dyDescent="0.3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</row>
    <row r="315" spans="1:11" x14ac:dyDescent="0.3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</row>
    <row r="316" spans="1:11" x14ac:dyDescent="0.3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</row>
    <row r="317" spans="1:11" x14ac:dyDescent="0.3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</row>
    <row r="318" spans="1:11" x14ac:dyDescent="0.3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</row>
    <row r="319" spans="1:11" x14ac:dyDescent="0.3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</row>
    <row r="320" spans="1:11" x14ac:dyDescent="0.3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</row>
    <row r="321" spans="1:11" x14ac:dyDescent="0.3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</row>
    <row r="322" spans="1:11" x14ac:dyDescent="0.3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</row>
    <row r="323" spans="1:11" x14ac:dyDescent="0.35">
      <c r="A323" s="62"/>
      <c r="H323" s="62"/>
      <c r="I323" s="62"/>
      <c r="J323" s="62"/>
      <c r="K323" s="62"/>
    </row>
  </sheetData>
  <mergeCells count="44">
    <mergeCell ref="B1:G1"/>
    <mergeCell ref="B104:G104"/>
    <mergeCell ref="B3:C3"/>
    <mergeCell ref="D3:E3"/>
    <mergeCell ref="F3:G3"/>
    <mergeCell ref="B4:C4"/>
    <mergeCell ref="D4:E4"/>
    <mergeCell ref="F4:G4"/>
    <mergeCell ref="H3:K3"/>
    <mergeCell ref="H5:I5"/>
    <mergeCell ref="J5:K5"/>
    <mergeCell ref="H57:K57"/>
    <mergeCell ref="H4:K4"/>
    <mergeCell ref="H56:K56"/>
    <mergeCell ref="F106:G106"/>
    <mergeCell ref="B54:G54"/>
    <mergeCell ref="B57:C57"/>
    <mergeCell ref="D57:E57"/>
    <mergeCell ref="F57:G57"/>
    <mergeCell ref="D56:E56"/>
    <mergeCell ref="F56:G56"/>
    <mergeCell ref="B56:C56"/>
    <mergeCell ref="B106:C106"/>
    <mergeCell ref="D106:E106"/>
    <mergeCell ref="H161:I161"/>
    <mergeCell ref="J161:K161"/>
    <mergeCell ref="H108:I108"/>
    <mergeCell ref="J108:K108"/>
    <mergeCell ref="H58:I58"/>
    <mergeCell ref="J58:K58"/>
    <mergeCell ref="H106:K106"/>
    <mergeCell ref="B160:C160"/>
    <mergeCell ref="D160:E160"/>
    <mergeCell ref="F160:G160"/>
    <mergeCell ref="H160:K160"/>
    <mergeCell ref="B107:C107"/>
    <mergeCell ref="D107:E107"/>
    <mergeCell ref="F107:G107"/>
    <mergeCell ref="H107:K107"/>
    <mergeCell ref="B157:G157"/>
    <mergeCell ref="B159:C159"/>
    <mergeCell ref="D159:E159"/>
    <mergeCell ref="F159:G159"/>
    <mergeCell ref="H159:K159"/>
  </mergeCells>
  <phoneticPr fontId="2" type="noConversion"/>
  <printOptions horizontalCentered="1"/>
  <pageMargins left="0.1" right="0.1" top="0.25" bottom="0" header="0" footer="0"/>
  <pageSetup scale="47" orientation="portrait" r:id="rId1"/>
  <headerFooter alignWithMargins="0"/>
  <rowBreaks count="3" manualBreakCount="3">
    <brk id="53" max="16383" man="1"/>
    <brk id="103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detail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</dc:creator>
  <cp:lastModifiedBy>AHMER</cp:lastModifiedBy>
  <cp:lastPrinted>2026-09-17T05:11:02Z</cp:lastPrinted>
  <dcterms:created xsi:type="dcterms:W3CDTF">2006-10-13T05:00:31Z</dcterms:created>
  <dcterms:modified xsi:type="dcterms:W3CDTF">2026-09-17T10:47:37Z</dcterms:modified>
</cp:coreProperties>
</file>