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HMER\Desktop\September 2026\Services_Aug, 2026\"/>
    </mc:Choice>
  </mc:AlternateContent>
  <xr:revisionPtr revIDLastSave="0" documentId="13_ncr:1_{47E10B5F-CE43-4595-804B-FA178243BF2D}" xr6:coauthVersionLast="38" xr6:coauthVersionMax="47" xr10:uidLastSave="{00000000-0000-0000-0000-000000000000}"/>
  <bookViews>
    <workbookView xWindow="0" yWindow="0" windowWidth="19200" windowHeight="6720" activeTab="1" xr2:uid="{00000000-000D-0000-FFFF-FFFF00000000}"/>
  </bookViews>
  <sheets>
    <sheet name="summary" sheetId="3" r:id="rId1"/>
    <sheet name="detail" sheetId="2" r:id="rId2"/>
  </sheets>
  <definedNames>
    <definedName name="_xlnm.Print_Area" localSheetId="0">summary!$A$1:$H$85</definedName>
  </definedNames>
  <calcPr calcId="162913"/>
</workbook>
</file>

<file path=xl/calcChain.xml><?xml version="1.0" encoding="utf-8"?>
<calcChain xmlns="http://schemas.openxmlformats.org/spreadsheetml/2006/main">
  <c r="G73" i="3" l="1"/>
  <c r="F73" i="3"/>
  <c r="G72" i="3"/>
  <c r="F72" i="3"/>
  <c r="G71" i="3"/>
  <c r="F71" i="3"/>
  <c r="G70" i="3"/>
  <c r="F70" i="3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6" i="3"/>
  <c r="F56" i="3"/>
  <c r="G55" i="3"/>
  <c r="F55" i="3"/>
  <c r="G54" i="3"/>
  <c r="F54" i="3"/>
  <c r="G53" i="3"/>
  <c r="F53" i="3"/>
  <c r="G52" i="3"/>
  <c r="F52" i="3"/>
  <c r="G51" i="3"/>
  <c r="F51" i="3"/>
  <c r="G50" i="3"/>
  <c r="F50" i="3"/>
  <c r="G49" i="3"/>
  <c r="F49" i="3"/>
  <c r="G48" i="3"/>
  <c r="F48" i="3"/>
  <c r="G39" i="3"/>
  <c r="F39" i="3"/>
  <c r="G38" i="3"/>
  <c r="F38" i="3"/>
  <c r="G37" i="3"/>
  <c r="F37" i="3"/>
  <c r="G36" i="3"/>
  <c r="F36" i="3"/>
  <c r="G35" i="3"/>
  <c r="F35" i="3"/>
  <c r="G34" i="3"/>
  <c r="F34" i="3"/>
  <c r="G33" i="3"/>
  <c r="F33" i="3"/>
  <c r="G32" i="3"/>
  <c r="F32" i="3"/>
  <c r="G31" i="3"/>
  <c r="F31" i="3"/>
  <c r="G30" i="3"/>
  <c r="F30" i="3"/>
  <c r="G29" i="3"/>
  <c r="F29" i="3"/>
  <c r="G28" i="3"/>
  <c r="F28" i="3"/>
  <c r="G27" i="3"/>
  <c r="F27" i="3"/>
  <c r="G26" i="3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T204" i="2"/>
  <c r="S204" i="2"/>
  <c r="T203" i="2"/>
  <c r="S203" i="2"/>
  <c r="T202" i="2"/>
  <c r="S202" i="2"/>
  <c r="T201" i="2"/>
  <c r="S201" i="2"/>
  <c r="T200" i="2"/>
  <c r="S200" i="2"/>
  <c r="T199" i="2"/>
  <c r="S199" i="2"/>
  <c r="T198" i="2"/>
  <c r="S198" i="2"/>
  <c r="T197" i="2"/>
  <c r="S197" i="2"/>
  <c r="T196" i="2"/>
  <c r="S196" i="2"/>
  <c r="T195" i="2"/>
  <c r="S195" i="2"/>
  <c r="T194" i="2"/>
  <c r="S194" i="2"/>
  <c r="T193" i="2"/>
  <c r="S193" i="2"/>
  <c r="T192" i="2"/>
  <c r="S192" i="2"/>
  <c r="T191" i="2"/>
  <c r="S191" i="2"/>
  <c r="T190" i="2"/>
  <c r="S190" i="2"/>
  <c r="T189" i="2"/>
  <c r="S189" i="2"/>
  <c r="T188" i="2"/>
  <c r="S188" i="2"/>
  <c r="T187" i="2"/>
  <c r="S187" i="2"/>
  <c r="T186" i="2"/>
  <c r="S186" i="2"/>
  <c r="T185" i="2"/>
  <c r="S185" i="2"/>
  <c r="T184" i="2"/>
  <c r="S184" i="2"/>
  <c r="T183" i="2"/>
  <c r="S183" i="2"/>
  <c r="T182" i="2"/>
  <c r="S182" i="2"/>
  <c r="T181" i="2"/>
  <c r="S181" i="2"/>
  <c r="T180" i="2"/>
  <c r="S180" i="2"/>
  <c r="T179" i="2"/>
  <c r="S179" i="2"/>
  <c r="T178" i="2"/>
  <c r="S178" i="2"/>
  <c r="T177" i="2"/>
  <c r="S177" i="2"/>
  <c r="T176" i="2"/>
  <c r="S176" i="2"/>
  <c r="T175" i="2"/>
  <c r="S175" i="2"/>
  <c r="T174" i="2"/>
  <c r="S174" i="2"/>
  <c r="T173" i="2"/>
  <c r="S173" i="2"/>
  <c r="T172" i="2"/>
  <c r="S172" i="2"/>
  <c r="T171" i="2"/>
  <c r="S171" i="2"/>
  <c r="T170" i="2"/>
  <c r="S170" i="2"/>
  <c r="T169" i="2"/>
  <c r="S169" i="2"/>
  <c r="T168" i="2"/>
  <c r="S168" i="2"/>
  <c r="T167" i="2"/>
  <c r="S167" i="2"/>
  <c r="T166" i="2"/>
  <c r="S166" i="2"/>
  <c r="T165" i="2"/>
  <c r="S165" i="2"/>
  <c r="T164" i="2"/>
  <c r="S164" i="2"/>
  <c r="T163" i="2"/>
  <c r="S163" i="2"/>
  <c r="T155" i="2"/>
  <c r="S155" i="2"/>
  <c r="T154" i="2"/>
  <c r="S154" i="2"/>
  <c r="T153" i="2"/>
  <c r="S153" i="2"/>
  <c r="T152" i="2"/>
  <c r="S152" i="2"/>
  <c r="T151" i="2"/>
  <c r="S151" i="2"/>
  <c r="T150" i="2"/>
  <c r="S150" i="2"/>
  <c r="T149" i="2"/>
  <c r="S149" i="2"/>
  <c r="T148" i="2"/>
  <c r="S148" i="2"/>
  <c r="T147" i="2"/>
  <c r="S147" i="2"/>
  <c r="T146" i="2"/>
  <c r="S146" i="2"/>
  <c r="T145" i="2"/>
  <c r="S145" i="2"/>
  <c r="T144" i="2"/>
  <c r="S144" i="2"/>
  <c r="T143" i="2"/>
  <c r="S143" i="2"/>
  <c r="T142" i="2"/>
  <c r="S142" i="2"/>
  <c r="T141" i="2"/>
  <c r="S141" i="2"/>
  <c r="T140" i="2"/>
  <c r="S140" i="2"/>
  <c r="T139" i="2"/>
  <c r="S139" i="2"/>
  <c r="T138" i="2"/>
  <c r="S138" i="2"/>
  <c r="T137" i="2"/>
  <c r="S137" i="2"/>
  <c r="T136" i="2"/>
  <c r="S136" i="2"/>
  <c r="T135" i="2"/>
  <c r="S135" i="2"/>
  <c r="T134" i="2"/>
  <c r="S134" i="2"/>
  <c r="T133" i="2"/>
  <c r="S133" i="2"/>
  <c r="T132" i="2"/>
  <c r="S132" i="2"/>
  <c r="T131" i="2"/>
  <c r="S131" i="2"/>
  <c r="T130" i="2"/>
  <c r="S130" i="2"/>
  <c r="T129" i="2"/>
  <c r="S129" i="2"/>
  <c r="T128" i="2"/>
  <c r="S128" i="2"/>
  <c r="T127" i="2"/>
  <c r="S127" i="2"/>
  <c r="T126" i="2"/>
  <c r="S126" i="2"/>
  <c r="T125" i="2"/>
  <c r="S125" i="2"/>
  <c r="T124" i="2"/>
  <c r="S124" i="2"/>
  <c r="T123" i="2"/>
  <c r="S123" i="2"/>
  <c r="T122" i="2"/>
  <c r="S122" i="2"/>
  <c r="T121" i="2"/>
  <c r="S121" i="2"/>
  <c r="T120" i="2"/>
  <c r="S120" i="2"/>
  <c r="T119" i="2"/>
  <c r="S119" i="2"/>
  <c r="T118" i="2"/>
  <c r="S118" i="2"/>
  <c r="T117" i="2"/>
  <c r="S117" i="2"/>
  <c r="T116" i="2"/>
  <c r="S116" i="2"/>
  <c r="T115" i="2"/>
  <c r="S115" i="2"/>
  <c r="T114" i="2"/>
  <c r="S114" i="2"/>
  <c r="T113" i="2"/>
  <c r="S113" i="2"/>
  <c r="T112" i="2"/>
  <c r="S112" i="2"/>
  <c r="T111" i="2"/>
  <c r="S111" i="2"/>
  <c r="T110" i="2"/>
  <c r="S110" i="2"/>
  <c r="T101" i="2"/>
  <c r="S101" i="2"/>
  <c r="T100" i="2"/>
  <c r="S100" i="2"/>
  <c r="T99" i="2"/>
  <c r="S99" i="2"/>
  <c r="T98" i="2"/>
  <c r="S98" i="2"/>
  <c r="T97" i="2"/>
  <c r="S97" i="2"/>
  <c r="T96" i="2"/>
  <c r="S96" i="2"/>
  <c r="T95" i="2"/>
  <c r="S95" i="2"/>
  <c r="T94" i="2"/>
  <c r="S94" i="2"/>
  <c r="T93" i="2"/>
  <c r="S93" i="2"/>
  <c r="T92" i="2"/>
  <c r="S92" i="2"/>
  <c r="T91" i="2"/>
  <c r="S91" i="2"/>
  <c r="T90" i="2"/>
  <c r="S90" i="2"/>
  <c r="T89" i="2"/>
  <c r="S89" i="2"/>
  <c r="T88" i="2"/>
  <c r="S88" i="2"/>
  <c r="T87" i="2"/>
  <c r="S87" i="2"/>
  <c r="T86" i="2"/>
  <c r="S86" i="2"/>
  <c r="T85" i="2"/>
  <c r="S85" i="2"/>
  <c r="T84" i="2"/>
  <c r="S84" i="2"/>
  <c r="T83" i="2"/>
  <c r="S83" i="2"/>
  <c r="T82" i="2"/>
  <c r="S82" i="2"/>
  <c r="T81" i="2"/>
  <c r="S81" i="2"/>
  <c r="T80" i="2"/>
  <c r="S80" i="2"/>
  <c r="T79" i="2"/>
  <c r="S79" i="2"/>
  <c r="T78" i="2"/>
  <c r="S78" i="2"/>
  <c r="T77" i="2"/>
  <c r="S77" i="2"/>
  <c r="T76" i="2"/>
  <c r="S76" i="2"/>
  <c r="T75" i="2"/>
  <c r="S75" i="2"/>
  <c r="T74" i="2"/>
  <c r="S74" i="2"/>
  <c r="T73" i="2"/>
  <c r="S73" i="2"/>
  <c r="T72" i="2"/>
  <c r="S72" i="2"/>
  <c r="T71" i="2"/>
  <c r="S71" i="2"/>
  <c r="T70" i="2"/>
  <c r="S70" i="2"/>
  <c r="T69" i="2"/>
  <c r="S69" i="2"/>
  <c r="T68" i="2"/>
  <c r="S68" i="2"/>
  <c r="T67" i="2"/>
  <c r="S67" i="2"/>
  <c r="T66" i="2"/>
  <c r="S66" i="2"/>
  <c r="T65" i="2"/>
  <c r="S65" i="2"/>
  <c r="T64" i="2"/>
  <c r="S64" i="2"/>
  <c r="T63" i="2"/>
  <c r="S63" i="2"/>
  <c r="T62" i="2"/>
  <c r="S62" i="2"/>
  <c r="T61" i="2"/>
  <c r="S61" i="2"/>
  <c r="T60" i="2"/>
  <c r="S60" i="2"/>
  <c r="T52" i="2"/>
  <c r="S52" i="2"/>
  <c r="T51" i="2"/>
  <c r="S51" i="2"/>
  <c r="T50" i="2"/>
  <c r="S50" i="2"/>
  <c r="T49" i="2"/>
  <c r="S49" i="2"/>
  <c r="T48" i="2"/>
  <c r="S48" i="2"/>
  <c r="T47" i="2"/>
  <c r="S47" i="2"/>
  <c r="T46" i="2"/>
  <c r="S46" i="2"/>
  <c r="T45" i="2"/>
  <c r="S45" i="2"/>
  <c r="T44" i="2"/>
  <c r="S44" i="2"/>
  <c r="T43" i="2"/>
  <c r="S43" i="2"/>
  <c r="T42" i="2"/>
  <c r="S42" i="2"/>
  <c r="T41" i="2"/>
  <c r="S41" i="2"/>
  <c r="T40" i="2"/>
  <c r="S40" i="2"/>
  <c r="T39" i="2"/>
  <c r="S39" i="2"/>
  <c r="T38" i="2"/>
  <c r="S38" i="2"/>
  <c r="T37" i="2"/>
  <c r="S37" i="2"/>
  <c r="T36" i="2"/>
  <c r="S36" i="2"/>
  <c r="T35" i="2"/>
  <c r="S35" i="2"/>
  <c r="T34" i="2"/>
  <c r="S34" i="2"/>
  <c r="T33" i="2"/>
  <c r="S33" i="2"/>
  <c r="T32" i="2"/>
  <c r="S32" i="2"/>
  <c r="T31" i="2"/>
  <c r="S31" i="2"/>
  <c r="T30" i="2"/>
  <c r="S30" i="2"/>
  <c r="T29" i="2"/>
  <c r="S29" i="2"/>
  <c r="T28" i="2"/>
  <c r="S28" i="2"/>
  <c r="T27" i="2"/>
  <c r="S27" i="2"/>
  <c r="T26" i="2"/>
  <c r="S26" i="2"/>
  <c r="T25" i="2"/>
  <c r="S25" i="2"/>
  <c r="T24" i="2"/>
  <c r="S24" i="2"/>
  <c r="T23" i="2"/>
  <c r="S23" i="2"/>
  <c r="T22" i="2"/>
  <c r="S22" i="2"/>
  <c r="T21" i="2"/>
  <c r="S21" i="2"/>
  <c r="T20" i="2"/>
  <c r="S20" i="2"/>
  <c r="T19" i="2"/>
  <c r="S19" i="2"/>
  <c r="T18" i="2"/>
  <c r="S18" i="2"/>
  <c r="T17" i="2"/>
  <c r="S17" i="2"/>
  <c r="T16" i="2"/>
  <c r="S16" i="2"/>
  <c r="T15" i="2"/>
  <c r="S15" i="2"/>
  <c r="T14" i="2"/>
  <c r="S14" i="2"/>
  <c r="T13" i="2"/>
  <c r="S13" i="2"/>
  <c r="T12" i="2"/>
  <c r="S12" i="2"/>
  <c r="T11" i="2"/>
  <c r="S11" i="2"/>
  <c r="T10" i="2"/>
  <c r="S10" i="2"/>
  <c r="T9" i="2"/>
  <c r="S9" i="2"/>
  <c r="T8" i="2"/>
  <c r="S8" i="2"/>
  <c r="T7" i="2"/>
  <c r="S7" i="2"/>
  <c r="K204" i="2"/>
  <c r="J204" i="2"/>
  <c r="I204" i="2"/>
  <c r="H204" i="2"/>
  <c r="K203" i="2"/>
  <c r="J203" i="2"/>
  <c r="I203" i="2"/>
  <c r="H203" i="2"/>
  <c r="K202" i="2"/>
  <c r="J202" i="2"/>
  <c r="I202" i="2"/>
  <c r="H202" i="2"/>
  <c r="K201" i="2"/>
  <c r="J201" i="2"/>
  <c r="I201" i="2"/>
  <c r="H201" i="2"/>
  <c r="K200" i="2"/>
  <c r="J200" i="2"/>
  <c r="I200" i="2"/>
  <c r="H200" i="2"/>
  <c r="K199" i="2"/>
  <c r="J199" i="2"/>
  <c r="I199" i="2"/>
  <c r="H199" i="2"/>
  <c r="K198" i="2"/>
  <c r="J198" i="2"/>
  <c r="I198" i="2"/>
  <c r="H198" i="2"/>
  <c r="K197" i="2"/>
  <c r="J197" i="2"/>
  <c r="I197" i="2"/>
  <c r="H197" i="2"/>
  <c r="K196" i="2"/>
  <c r="J196" i="2"/>
  <c r="I196" i="2"/>
  <c r="H196" i="2"/>
  <c r="K195" i="2"/>
  <c r="J195" i="2"/>
  <c r="I195" i="2"/>
  <c r="H195" i="2"/>
  <c r="K194" i="2"/>
  <c r="J194" i="2"/>
  <c r="I194" i="2"/>
  <c r="H194" i="2"/>
  <c r="K193" i="2"/>
  <c r="J193" i="2"/>
  <c r="I193" i="2"/>
  <c r="H193" i="2"/>
  <c r="K192" i="2"/>
  <c r="J192" i="2"/>
  <c r="I192" i="2"/>
  <c r="H192" i="2"/>
  <c r="K191" i="2"/>
  <c r="J191" i="2"/>
  <c r="I191" i="2"/>
  <c r="H191" i="2"/>
  <c r="K190" i="2"/>
  <c r="J190" i="2"/>
  <c r="I190" i="2"/>
  <c r="H190" i="2"/>
  <c r="K189" i="2"/>
  <c r="J189" i="2"/>
  <c r="I189" i="2"/>
  <c r="H189" i="2"/>
  <c r="K188" i="2"/>
  <c r="J188" i="2"/>
  <c r="I188" i="2"/>
  <c r="H188" i="2"/>
  <c r="K187" i="2"/>
  <c r="J187" i="2"/>
  <c r="I187" i="2"/>
  <c r="H187" i="2"/>
  <c r="K186" i="2"/>
  <c r="J186" i="2"/>
  <c r="I186" i="2"/>
  <c r="H186" i="2"/>
  <c r="K185" i="2"/>
  <c r="J185" i="2"/>
  <c r="I185" i="2"/>
  <c r="H185" i="2"/>
  <c r="K184" i="2"/>
  <c r="J184" i="2"/>
  <c r="I184" i="2"/>
  <c r="H184" i="2"/>
  <c r="K183" i="2"/>
  <c r="J183" i="2"/>
  <c r="I183" i="2"/>
  <c r="H183" i="2"/>
  <c r="K182" i="2"/>
  <c r="J182" i="2"/>
  <c r="I182" i="2"/>
  <c r="H182" i="2"/>
  <c r="K181" i="2"/>
  <c r="J181" i="2"/>
  <c r="I181" i="2"/>
  <c r="H181" i="2"/>
  <c r="K180" i="2"/>
  <c r="J180" i="2"/>
  <c r="I180" i="2"/>
  <c r="H180" i="2"/>
  <c r="K179" i="2"/>
  <c r="J179" i="2"/>
  <c r="I179" i="2"/>
  <c r="H179" i="2"/>
  <c r="K178" i="2"/>
  <c r="J178" i="2"/>
  <c r="I178" i="2"/>
  <c r="H178" i="2"/>
  <c r="K177" i="2"/>
  <c r="J177" i="2"/>
  <c r="I177" i="2"/>
  <c r="H177" i="2"/>
  <c r="K176" i="2"/>
  <c r="J176" i="2"/>
  <c r="I176" i="2"/>
  <c r="H176" i="2"/>
  <c r="K175" i="2"/>
  <c r="J175" i="2"/>
  <c r="I175" i="2"/>
  <c r="H175" i="2"/>
  <c r="K174" i="2"/>
  <c r="J174" i="2"/>
  <c r="I174" i="2"/>
  <c r="H174" i="2"/>
  <c r="K173" i="2"/>
  <c r="J173" i="2"/>
  <c r="I173" i="2"/>
  <c r="H173" i="2"/>
  <c r="K172" i="2"/>
  <c r="J172" i="2"/>
  <c r="I172" i="2"/>
  <c r="H172" i="2"/>
  <c r="K171" i="2"/>
  <c r="J171" i="2"/>
  <c r="I171" i="2"/>
  <c r="H171" i="2"/>
  <c r="K170" i="2"/>
  <c r="J170" i="2"/>
  <c r="I170" i="2"/>
  <c r="H170" i="2"/>
  <c r="K169" i="2"/>
  <c r="J169" i="2"/>
  <c r="I169" i="2"/>
  <c r="H169" i="2"/>
  <c r="K168" i="2"/>
  <c r="J168" i="2"/>
  <c r="I168" i="2"/>
  <c r="H168" i="2"/>
  <c r="K167" i="2"/>
  <c r="J167" i="2"/>
  <c r="I167" i="2"/>
  <c r="H167" i="2"/>
  <c r="K166" i="2"/>
  <c r="J166" i="2"/>
  <c r="I166" i="2"/>
  <c r="H166" i="2"/>
  <c r="K165" i="2"/>
  <c r="J165" i="2"/>
  <c r="I165" i="2"/>
  <c r="H165" i="2"/>
  <c r="K164" i="2"/>
  <c r="J164" i="2"/>
  <c r="I164" i="2"/>
  <c r="H164" i="2"/>
  <c r="K163" i="2"/>
  <c r="J163" i="2"/>
  <c r="I163" i="2"/>
  <c r="H163" i="2"/>
  <c r="K155" i="2"/>
  <c r="J155" i="2"/>
  <c r="I155" i="2"/>
  <c r="H155" i="2"/>
  <c r="K154" i="2"/>
  <c r="J154" i="2"/>
  <c r="I154" i="2"/>
  <c r="H154" i="2"/>
  <c r="K153" i="2"/>
  <c r="J153" i="2"/>
  <c r="I153" i="2"/>
  <c r="H153" i="2"/>
  <c r="K152" i="2"/>
  <c r="J152" i="2"/>
  <c r="I152" i="2"/>
  <c r="H152" i="2"/>
  <c r="K151" i="2"/>
  <c r="J151" i="2"/>
  <c r="I151" i="2"/>
  <c r="H151" i="2"/>
  <c r="K150" i="2"/>
  <c r="J150" i="2"/>
  <c r="I150" i="2"/>
  <c r="H150" i="2"/>
  <c r="K149" i="2"/>
  <c r="J149" i="2"/>
  <c r="I149" i="2"/>
  <c r="H149" i="2"/>
  <c r="K148" i="2"/>
  <c r="J148" i="2"/>
  <c r="I148" i="2"/>
  <c r="H148" i="2"/>
  <c r="K147" i="2"/>
  <c r="J147" i="2"/>
  <c r="I147" i="2"/>
  <c r="H147" i="2"/>
  <c r="K146" i="2"/>
  <c r="J146" i="2"/>
  <c r="I146" i="2"/>
  <c r="H146" i="2"/>
  <c r="K145" i="2"/>
  <c r="J145" i="2"/>
  <c r="I145" i="2"/>
  <c r="H145" i="2"/>
  <c r="K144" i="2"/>
  <c r="J144" i="2"/>
  <c r="I144" i="2"/>
  <c r="H144" i="2"/>
  <c r="K143" i="2"/>
  <c r="J143" i="2"/>
  <c r="I143" i="2"/>
  <c r="H143" i="2"/>
  <c r="K142" i="2"/>
  <c r="J142" i="2"/>
  <c r="I142" i="2"/>
  <c r="H142" i="2"/>
  <c r="K141" i="2"/>
  <c r="J141" i="2"/>
  <c r="I141" i="2"/>
  <c r="H141" i="2"/>
  <c r="K140" i="2"/>
  <c r="J140" i="2"/>
  <c r="I140" i="2"/>
  <c r="H140" i="2"/>
  <c r="K139" i="2"/>
  <c r="J139" i="2"/>
  <c r="I139" i="2"/>
  <c r="H139" i="2"/>
  <c r="K138" i="2"/>
  <c r="J138" i="2"/>
  <c r="I138" i="2"/>
  <c r="H138" i="2"/>
  <c r="K137" i="2"/>
  <c r="J137" i="2"/>
  <c r="I137" i="2"/>
  <c r="H137" i="2"/>
  <c r="K136" i="2"/>
  <c r="J136" i="2"/>
  <c r="I136" i="2"/>
  <c r="H136" i="2"/>
  <c r="K135" i="2"/>
  <c r="J135" i="2"/>
  <c r="I135" i="2"/>
  <c r="H135" i="2"/>
  <c r="K134" i="2"/>
  <c r="J134" i="2"/>
  <c r="I134" i="2"/>
  <c r="H134" i="2"/>
  <c r="K133" i="2"/>
  <c r="J133" i="2"/>
  <c r="I133" i="2"/>
  <c r="H133" i="2"/>
  <c r="K132" i="2"/>
  <c r="J132" i="2"/>
  <c r="I132" i="2"/>
  <c r="H132" i="2"/>
  <c r="K131" i="2"/>
  <c r="J131" i="2"/>
  <c r="I131" i="2"/>
  <c r="H131" i="2"/>
  <c r="K130" i="2"/>
  <c r="J130" i="2"/>
  <c r="I130" i="2"/>
  <c r="H130" i="2"/>
  <c r="K129" i="2"/>
  <c r="J129" i="2"/>
  <c r="I129" i="2"/>
  <c r="H129" i="2"/>
  <c r="K128" i="2"/>
  <c r="J128" i="2"/>
  <c r="I128" i="2"/>
  <c r="H128" i="2"/>
  <c r="K127" i="2"/>
  <c r="J127" i="2"/>
  <c r="I127" i="2"/>
  <c r="H127" i="2"/>
  <c r="K126" i="2"/>
  <c r="J126" i="2"/>
  <c r="I126" i="2"/>
  <c r="H126" i="2"/>
  <c r="K125" i="2"/>
  <c r="J125" i="2"/>
  <c r="I125" i="2"/>
  <c r="H125" i="2"/>
  <c r="K124" i="2"/>
  <c r="J124" i="2"/>
  <c r="I124" i="2"/>
  <c r="H124" i="2"/>
  <c r="K123" i="2"/>
  <c r="J123" i="2"/>
  <c r="I123" i="2"/>
  <c r="H123" i="2"/>
  <c r="K122" i="2"/>
  <c r="J122" i="2"/>
  <c r="I122" i="2"/>
  <c r="H122" i="2"/>
  <c r="K121" i="2"/>
  <c r="J121" i="2"/>
  <c r="I121" i="2"/>
  <c r="H121" i="2"/>
  <c r="K120" i="2"/>
  <c r="J120" i="2"/>
  <c r="I120" i="2"/>
  <c r="H120" i="2"/>
  <c r="K119" i="2"/>
  <c r="J119" i="2"/>
  <c r="I119" i="2"/>
  <c r="H119" i="2"/>
  <c r="K118" i="2"/>
  <c r="J118" i="2"/>
  <c r="I118" i="2"/>
  <c r="H118" i="2"/>
  <c r="K117" i="2"/>
  <c r="J117" i="2"/>
  <c r="I117" i="2"/>
  <c r="H117" i="2"/>
  <c r="K116" i="2"/>
  <c r="J116" i="2"/>
  <c r="I116" i="2"/>
  <c r="H116" i="2"/>
  <c r="K115" i="2"/>
  <c r="J115" i="2"/>
  <c r="I115" i="2"/>
  <c r="H115" i="2"/>
  <c r="K114" i="2"/>
  <c r="J114" i="2"/>
  <c r="I114" i="2"/>
  <c r="H114" i="2"/>
  <c r="K113" i="2"/>
  <c r="J113" i="2"/>
  <c r="I113" i="2"/>
  <c r="H113" i="2"/>
  <c r="K112" i="2"/>
  <c r="J112" i="2"/>
  <c r="I112" i="2"/>
  <c r="H112" i="2"/>
  <c r="K111" i="2"/>
  <c r="J111" i="2"/>
  <c r="I111" i="2"/>
  <c r="H111" i="2"/>
  <c r="K110" i="2"/>
  <c r="J110" i="2"/>
  <c r="I110" i="2"/>
  <c r="H110" i="2"/>
  <c r="K101" i="2"/>
  <c r="J101" i="2"/>
  <c r="I101" i="2"/>
  <c r="H101" i="2"/>
  <c r="K100" i="2"/>
  <c r="J100" i="2"/>
  <c r="I100" i="2"/>
  <c r="H100" i="2"/>
  <c r="K99" i="2"/>
  <c r="J99" i="2"/>
  <c r="I99" i="2"/>
  <c r="H99" i="2"/>
  <c r="K98" i="2"/>
  <c r="J98" i="2"/>
  <c r="I98" i="2"/>
  <c r="H98" i="2"/>
  <c r="K97" i="2"/>
  <c r="J97" i="2"/>
  <c r="I97" i="2"/>
  <c r="H97" i="2"/>
  <c r="K96" i="2"/>
  <c r="J96" i="2"/>
  <c r="I96" i="2"/>
  <c r="H96" i="2"/>
  <c r="K95" i="2"/>
  <c r="J95" i="2"/>
  <c r="I95" i="2"/>
  <c r="H95" i="2"/>
  <c r="K94" i="2"/>
  <c r="J94" i="2"/>
  <c r="I94" i="2"/>
  <c r="H94" i="2"/>
  <c r="K93" i="2"/>
  <c r="J93" i="2"/>
  <c r="I93" i="2"/>
  <c r="H93" i="2"/>
  <c r="K92" i="2"/>
  <c r="J92" i="2"/>
  <c r="I92" i="2"/>
  <c r="H92" i="2"/>
  <c r="K91" i="2"/>
  <c r="J91" i="2"/>
  <c r="I91" i="2"/>
  <c r="H91" i="2"/>
  <c r="K90" i="2"/>
  <c r="J90" i="2"/>
  <c r="I90" i="2"/>
  <c r="H90" i="2"/>
  <c r="K88" i="2"/>
  <c r="J88" i="2"/>
  <c r="I88" i="2"/>
  <c r="H88" i="2"/>
  <c r="K87" i="2"/>
  <c r="J87" i="2"/>
  <c r="I87" i="2"/>
  <c r="H87" i="2"/>
  <c r="K86" i="2"/>
  <c r="J86" i="2"/>
  <c r="I86" i="2"/>
  <c r="H86" i="2"/>
  <c r="K85" i="2"/>
  <c r="J85" i="2"/>
  <c r="I85" i="2"/>
  <c r="H85" i="2"/>
  <c r="K84" i="2"/>
  <c r="J84" i="2"/>
  <c r="I84" i="2"/>
  <c r="H84" i="2"/>
  <c r="K83" i="2"/>
  <c r="J83" i="2"/>
  <c r="I83" i="2"/>
  <c r="H83" i="2"/>
  <c r="K82" i="2"/>
  <c r="J82" i="2"/>
  <c r="I82" i="2"/>
  <c r="H82" i="2"/>
  <c r="K81" i="2"/>
  <c r="J81" i="2"/>
  <c r="I81" i="2"/>
  <c r="H81" i="2"/>
  <c r="K80" i="2"/>
  <c r="J80" i="2"/>
  <c r="I80" i="2"/>
  <c r="H80" i="2"/>
  <c r="K79" i="2"/>
  <c r="J79" i="2"/>
  <c r="I79" i="2"/>
  <c r="H79" i="2"/>
  <c r="K78" i="2"/>
  <c r="J78" i="2"/>
  <c r="I78" i="2"/>
  <c r="H78" i="2"/>
  <c r="K77" i="2"/>
  <c r="J77" i="2"/>
  <c r="I77" i="2"/>
  <c r="H77" i="2"/>
  <c r="K76" i="2"/>
  <c r="J76" i="2"/>
  <c r="I76" i="2"/>
  <c r="H76" i="2"/>
  <c r="K75" i="2"/>
  <c r="J75" i="2"/>
  <c r="I75" i="2"/>
  <c r="H75" i="2"/>
  <c r="K74" i="2"/>
  <c r="J74" i="2"/>
  <c r="I74" i="2"/>
  <c r="H74" i="2"/>
  <c r="K73" i="2"/>
  <c r="J73" i="2"/>
  <c r="I73" i="2"/>
  <c r="H73" i="2"/>
  <c r="K72" i="2"/>
  <c r="J72" i="2"/>
  <c r="I72" i="2"/>
  <c r="H72" i="2"/>
  <c r="K71" i="2"/>
  <c r="J71" i="2"/>
  <c r="I71" i="2"/>
  <c r="H71" i="2"/>
  <c r="K70" i="2"/>
  <c r="J70" i="2"/>
  <c r="I70" i="2"/>
  <c r="H70" i="2"/>
  <c r="K69" i="2"/>
  <c r="J69" i="2"/>
  <c r="I69" i="2"/>
  <c r="H69" i="2"/>
  <c r="K68" i="2"/>
  <c r="J68" i="2"/>
  <c r="I68" i="2"/>
  <c r="H68" i="2"/>
  <c r="K67" i="2"/>
  <c r="J67" i="2"/>
  <c r="I67" i="2"/>
  <c r="H67" i="2"/>
  <c r="K66" i="2"/>
  <c r="J66" i="2"/>
  <c r="I66" i="2"/>
  <c r="H66" i="2"/>
  <c r="K65" i="2"/>
  <c r="J65" i="2"/>
  <c r="I65" i="2"/>
  <c r="H65" i="2"/>
  <c r="K64" i="2"/>
  <c r="J64" i="2"/>
  <c r="I64" i="2"/>
  <c r="H64" i="2"/>
  <c r="K63" i="2"/>
  <c r="J63" i="2"/>
  <c r="I63" i="2"/>
  <c r="H63" i="2"/>
  <c r="K62" i="2"/>
  <c r="J62" i="2"/>
  <c r="I62" i="2"/>
  <c r="H62" i="2"/>
  <c r="K61" i="2"/>
  <c r="J61" i="2"/>
  <c r="I61" i="2"/>
  <c r="H61" i="2"/>
  <c r="K60" i="2"/>
  <c r="J60" i="2"/>
  <c r="I60" i="2"/>
  <c r="H60" i="2"/>
  <c r="K52" i="2"/>
  <c r="J52" i="2"/>
  <c r="I52" i="2"/>
  <c r="H52" i="2"/>
  <c r="K51" i="2"/>
  <c r="J51" i="2"/>
  <c r="I51" i="2"/>
  <c r="H51" i="2"/>
  <c r="K50" i="2"/>
  <c r="J50" i="2"/>
  <c r="I50" i="2"/>
  <c r="H50" i="2"/>
  <c r="K49" i="2"/>
  <c r="J49" i="2"/>
  <c r="I49" i="2"/>
  <c r="H49" i="2"/>
  <c r="K48" i="2"/>
  <c r="J48" i="2"/>
  <c r="I48" i="2"/>
  <c r="H48" i="2"/>
  <c r="K47" i="2"/>
  <c r="J47" i="2"/>
  <c r="I47" i="2"/>
  <c r="H47" i="2"/>
  <c r="K46" i="2"/>
  <c r="J46" i="2"/>
  <c r="I46" i="2"/>
  <c r="H46" i="2"/>
  <c r="K45" i="2"/>
  <c r="J45" i="2"/>
  <c r="I45" i="2"/>
  <c r="H45" i="2"/>
  <c r="K44" i="2"/>
  <c r="J44" i="2"/>
  <c r="I44" i="2"/>
  <c r="H44" i="2"/>
  <c r="K43" i="2"/>
  <c r="J43" i="2"/>
  <c r="I43" i="2"/>
  <c r="H43" i="2"/>
  <c r="K42" i="2"/>
  <c r="J42" i="2"/>
  <c r="I42" i="2"/>
  <c r="H42" i="2"/>
  <c r="K41" i="2"/>
  <c r="J41" i="2"/>
  <c r="I41" i="2"/>
  <c r="H41" i="2"/>
  <c r="K40" i="2"/>
  <c r="J40" i="2"/>
  <c r="I40" i="2"/>
  <c r="H40" i="2"/>
  <c r="K39" i="2"/>
  <c r="J39" i="2"/>
  <c r="I39" i="2"/>
  <c r="H39" i="2"/>
  <c r="K38" i="2"/>
  <c r="J38" i="2"/>
  <c r="I38" i="2"/>
  <c r="H38" i="2"/>
  <c r="K37" i="2"/>
  <c r="J37" i="2"/>
  <c r="I37" i="2"/>
  <c r="H37" i="2"/>
  <c r="K36" i="2"/>
  <c r="J36" i="2"/>
  <c r="I36" i="2"/>
  <c r="H36" i="2"/>
  <c r="K35" i="2"/>
  <c r="J35" i="2"/>
  <c r="I35" i="2"/>
  <c r="H35" i="2"/>
  <c r="K34" i="2"/>
  <c r="J34" i="2"/>
  <c r="I34" i="2"/>
  <c r="H34" i="2"/>
  <c r="K33" i="2"/>
  <c r="J33" i="2"/>
  <c r="I33" i="2"/>
  <c r="H33" i="2"/>
  <c r="K32" i="2"/>
  <c r="J32" i="2"/>
  <c r="I32" i="2"/>
  <c r="H32" i="2"/>
  <c r="K31" i="2"/>
  <c r="J31" i="2"/>
  <c r="I31" i="2"/>
  <c r="H31" i="2"/>
  <c r="K30" i="2"/>
  <c r="J30" i="2"/>
  <c r="I30" i="2"/>
  <c r="H30" i="2"/>
  <c r="K29" i="2"/>
  <c r="J29" i="2"/>
  <c r="I29" i="2"/>
  <c r="H29" i="2"/>
  <c r="K28" i="2"/>
  <c r="J28" i="2"/>
  <c r="I28" i="2"/>
  <c r="H28" i="2"/>
  <c r="K27" i="2"/>
  <c r="J27" i="2"/>
  <c r="I27" i="2"/>
  <c r="H27" i="2"/>
  <c r="K26" i="2"/>
  <c r="J26" i="2"/>
  <c r="I26" i="2"/>
  <c r="H26" i="2"/>
  <c r="K25" i="2"/>
  <c r="J25" i="2"/>
  <c r="I25" i="2"/>
  <c r="H25" i="2"/>
  <c r="K24" i="2"/>
  <c r="J24" i="2"/>
  <c r="I24" i="2"/>
  <c r="H24" i="2"/>
  <c r="K23" i="2"/>
  <c r="J23" i="2"/>
  <c r="I23" i="2"/>
  <c r="H23" i="2"/>
  <c r="K22" i="2"/>
  <c r="J22" i="2"/>
  <c r="I22" i="2"/>
  <c r="H22" i="2"/>
  <c r="K21" i="2"/>
  <c r="J21" i="2"/>
  <c r="I21" i="2"/>
  <c r="H21" i="2"/>
  <c r="K20" i="2"/>
  <c r="J20" i="2"/>
  <c r="I20" i="2"/>
  <c r="H20" i="2"/>
  <c r="K19" i="2"/>
  <c r="J19" i="2"/>
  <c r="I19" i="2"/>
  <c r="H19" i="2"/>
  <c r="K18" i="2"/>
  <c r="J18" i="2"/>
  <c r="I18" i="2"/>
  <c r="H18" i="2"/>
  <c r="K17" i="2"/>
  <c r="J17" i="2"/>
  <c r="I17" i="2"/>
  <c r="H17" i="2"/>
  <c r="K16" i="2"/>
  <c r="J16" i="2"/>
  <c r="I16" i="2"/>
  <c r="H16" i="2"/>
  <c r="K15" i="2"/>
  <c r="J15" i="2"/>
  <c r="I15" i="2"/>
  <c r="H15" i="2"/>
  <c r="K14" i="2"/>
  <c r="J14" i="2"/>
  <c r="I14" i="2"/>
  <c r="H14" i="2"/>
  <c r="K13" i="2"/>
  <c r="J13" i="2"/>
  <c r="I13" i="2"/>
  <c r="H13" i="2"/>
  <c r="K12" i="2"/>
  <c r="J12" i="2"/>
  <c r="I12" i="2"/>
  <c r="H12" i="2"/>
  <c r="K11" i="2"/>
  <c r="J11" i="2"/>
  <c r="I11" i="2"/>
  <c r="H11" i="2"/>
  <c r="K10" i="2"/>
  <c r="J10" i="2"/>
  <c r="I10" i="2"/>
  <c r="H10" i="2"/>
  <c r="K9" i="2"/>
  <c r="J9" i="2"/>
  <c r="I9" i="2"/>
  <c r="H9" i="2"/>
  <c r="K8" i="2"/>
  <c r="J8" i="2"/>
  <c r="I8" i="2"/>
  <c r="H8" i="2"/>
  <c r="K7" i="2"/>
  <c r="J7" i="2"/>
  <c r="I7" i="2"/>
  <c r="H7" i="2"/>
  <c r="R201" i="2" l="1"/>
  <c r="Q201" i="2"/>
  <c r="P201" i="2"/>
  <c r="O201" i="2"/>
  <c r="R197" i="2"/>
  <c r="R196" i="2" s="1"/>
  <c r="Q197" i="2"/>
  <c r="P197" i="2"/>
  <c r="O197" i="2"/>
  <c r="Q196" i="2"/>
  <c r="P196" i="2"/>
  <c r="O196" i="2"/>
  <c r="R184" i="2"/>
  <c r="Q184" i="2"/>
  <c r="P184" i="2"/>
  <c r="O184" i="2"/>
  <c r="R183" i="2"/>
  <c r="R181" i="2" s="1"/>
  <c r="Q183" i="2"/>
  <c r="Q181" i="2" s="1"/>
  <c r="P183" i="2"/>
  <c r="P181" i="2" s="1"/>
  <c r="O183" i="2"/>
  <c r="O181" i="2" s="1"/>
  <c r="R178" i="2"/>
  <c r="Q178" i="2"/>
  <c r="P178" i="2"/>
  <c r="O178" i="2"/>
  <c r="R171" i="2"/>
  <c r="Q171" i="2"/>
  <c r="P171" i="2"/>
  <c r="P167" i="2" s="1"/>
  <c r="O171" i="2"/>
  <c r="O167" i="2" s="1"/>
  <c r="R168" i="2"/>
  <c r="R167" i="2" s="1"/>
  <c r="Q168" i="2"/>
  <c r="P168" i="2"/>
  <c r="O168" i="2"/>
  <c r="Q167" i="2"/>
  <c r="R163" i="2"/>
  <c r="Q163" i="2"/>
  <c r="P163" i="2"/>
  <c r="O163" i="2"/>
  <c r="R149" i="2"/>
  <c r="Q149" i="2"/>
  <c r="P149" i="2"/>
  <c r="O149" i="2"/>
  <c r="R148" i="2"/>
  <c r="Q148" i="2"/>
  <c r="P148" i="2"/>
  <c r="O148" i="2"/>
  <c r="R145" i="2"/>
  <c r="Q145" i="2"/>
  <c r="P145" i="2"/>
  <c r="O145" i="2"/>
  <c r="R142" i="2"/>
  <c r="Q142" i="2"/>
  <c r="P142" i="2"/>
  <c r="O142" i="2"/>
  <c r="R139" i="2"/>
  <c r="Q139" i="2"/>
  <c r="P139" i="2"/>
  <c r="O139" i="2"/>
  <c r="R136" i="2"/>
  <c r="Q136" i="2"/>
  <c r="P136" i="2"/>
  <c r="O136" i="2"/>
  <c r="R135" i="2"/>
  <c r="Q135" i="2"/>
  <c r="P135" i="2"/>
  <c r="O135" i="2"/>
  <c r="R128" i="2"/>
  <c r="Q128" i="2"/>
  <c r="P128" i="2"/>
  <c r="O128" i="2"/>
  <c r="R124" i="2"/>
  <c r="Q124" i="2"/>
  <c r="P124" i="2"/>
  <c r="O124" i="2"/>
  <c r="R120" i="2"/>
  <c r="Q120" i="2"/>
  <c r="P120" i="2"/>
  <c r="O120" i="2"/>
  <c r="R116" i="2"/>
  <c r="Q116" i="2"/>
  <c r="P116" i="2"/>
  <c r="O116" i="2"/>
  <c r="R115" i="2"/>
  <c r="Q115" i="2"/>
  <c r="P115" i="2"/>
  <c r="O115" i="2"/>
  <c r="R111" i="2"/>
  <c r="Q111" i="2"/>
  <c r="P111" i="2"/>
  <c r="O111" i="2"/>
  <c r="O110" i="2" l="1"/>
  <c r="P110" i="2"/>
  <c r="Q110" i="2"/>
  <c r="R110" i="2"/>
  <c r="G201" i="2"/>
  <c r="F201" i="2"/>
  <c r="E201" i="2"/>
  <c r="D201" i="2"/>
  <c r="C201" i="2"/>
  <c r="B201" i="2"/>
  <c r="G197" i="2"/>
  <c r="F197" i="2"/>
  <c r="E197" i="2"/>
  <c r="E196" i="2" s="1"/>
  <c r="D197" i="2"/>
  <c r="D196" i="2" s="1"/>
  <c r="C197" i="2"/>
  <c r="C196" i="2" s="1"/>
  <c r="B197" i="2"/>
  <c r="B196" i="2" s="1"/>
  <c r="G196" i="2"/>
  <c r="F196" i="2"/>
  <c r="G184" i="2"/>
  <c r="F184" i="2"/>
  <c r="E184" i="2"/>
  <c r="D184" i="2"/>
  <c r="C184" i="2"/>
  <c r="C183" i="2" s="1"/>
  <c r="C181" i="2" s="1"/>
  <c r="B184" i="2"/>
  <c r="B183" i="2" s="1"/>
  <c r="B181" i="2" s="1"/>
  <c r="G183" i="2"/>
  <c r="G181" i="2" s="1"/>
  <c r="F183" i="2"/>
  <c r="F181" i="2" s="1"/>
  <c r="E183" i="2"/>
  <c r="D183" i="2"/>
  <c r="E181" i="2"/>
  <c r="D181" i="2"/>
  <c r="G178" i="2"/>
  <c r="G167" i="2" s="1"/>
  <c r="F178" i="2"/>
  <c r="F167" i="2" s="1"/>
  <c r="E178" i="2"/>
  <c r="D178" i="2"/>
  <c r="C178" i="2"/>
  <c r="B178" i="2"/>
  <c r="G171" i="2"/>
  <c r="F171" i="2"/>
  <c r="E171" i="2"/>
  <c r="D171" i="2"/>
  <c r="C171" i="2"/>
  <c r="B171" i="2"/>
  <c r="G168" i="2"/>
  <c r="F168" i="2"/>
  <c r="E168" i="2"/>
  <c r="E167" i="2" s="1"/>
  <c r="D168" i="2"/>
  <c r="D167" i="2" s="1"/>
  <c r="C168" i="2"/>
  <c r="B168" i="2"/>
  <c r="G163" i="2"/>
  <c r="F163" i="2"/>
  <c r="E163" i="2"/>
  <c r="D163" i="2"/>
  <c r="C163" i="2"/>
  <c r="B163" i="2"/>
  <c r="G149" i="2"/>
  <c r="F149" i="2"/>
  <c r="E149" i="2"/>
  <c r="D149" i="2"/>
  <c r="D148" i="2" s="1"/>
  <c r="C149" i="2"/>
  <c r="C148" i="2" s="1"/>
  <c r="B149" i="2"/>
  <c r="B148" i="2" s="1"/>
  <c r="G148" i="2"/>
  <c r="F148" i="2"/>
  <c r="E148" i="2"/>
  <c r="G145" i="2"/>
  <c r="F145" i="2"/>
  <c r="E145" i="2"/>
  <c r="D145" i="2"/>
  <c r="C145" i="2"/>
  <c r="B145" i="2"/>
  <c r="G142" i="2"/>
  <c r="F142" i="2"/>
  <c r="E142" i="2"/>
  <c r="D142" i="2"/>
  <c r="D139" i="2" s="1"/>
  <c r="C142" i="2"/>
  <c r="C139" i="2" s="1"/>
  <c r="B142" i="2"/>
  <c r="B139" i="2" s="1"/>
  <c r="G139" i="2"/>
  <c r="G135" i="2" s="1"/>
  <c r="F139" i="2"/>
  <c r="F135" i="2" s="1"/>
  <c r="E139" i="2"/>
  <c r="G136" i="2"/>
  <c r="F136" i="2"/>
  <c r="E136" i="2"/>
  <c r="E135" i="2" s="1"/>
  <c r="D136" i="2"/>
  <c r="C136" i="2"/>
  <c r="B136" i="2"/>
  <c r="G128" i="2"/>
  <c r="F128" i="2"/>
  <c r="E128" i="2"/>
  <c r="D128" i="2"/>
  <c r="C128" i="2"/>
  <c r="B128" i="2"/>
  <c r="G124" i="2"/>
  <c r="F124" i="2"/>
  <c r="E124" i="2"/>
  <c r="D124" i="2"/>
  <c r="C124" i="2"/>
  <c r="B124" i="2"/>
  <c r="G120" i="2"/>
  <c r="F120" i="2"/>
  <c r="E120" i="2"/>
  <c r="D120" i="2"/>
  <c r="C120" i="2"/>
  <c r="B120" i="2"/>
  <c r="G116" i="2"/>
  <c r="F116" i="2"/>
  <c r="E116" i="2"/>
  <c r="D116" i="2"/>
  <c r="C116" i="2"/>
  <c r="B116" i="2"/>
  <c r="E115" i="2"/>
  <c r="D115" i="2"/>
  <c r="G111" i="2"/>
  <c r="F111" i="2"/>
  <c r="E111" i="2"/>
  <c r="D111" i="2"/>
  <c r="C111" i="2"/>
  <c r="B111" i="2"/>
  <c r="R98" i="2"/>
  <c r="Q98" i="2"/>
  <c r="P98" i="2"/>
  <c r="O98" i="2"/>
  <c r="R94" i="2"/>
  <c r="Q94" i="2"/>
  <c r="P94" i="2"/>
  <c r="O94" i="2"/>
  <c r="R93" i="2"/>
  <c r="Q93" i="2"/>
  <c r="P93" i="2"/>
  <c r="O93" i="2"/>
  <c r="R81" i="2"/>
  <c r="Q81" i="2"/>
  <c r="P81" i="2"/>
  <c r="O81" i="2"/>
  <c r="R80" i="2"/>
  <c r="R78" i="2" s="1"/>
  <c r="Q80" i="2"/>
  <c r="Q78" i="2" s="1"/>
  <c r="P80" i="2"/>
  <c r="P78" i="2" s="1"/>
  <c r="O80" i="2"/>
  <c r="O78" i="2" s="1"/>
  <c r="R75" i="2"/>
  <c r="Q75" i="2"/>
  <c r="P75" i="2"/>
  <c r="O75" i="2"/>
  <c r="R68" i="2"/>
  <c r="Q68" i="2"/>
  <c r="P68" i="2"/>
  <c r="O68" i="2"/>
  <c r="R65" i="2"/>
  <c r="Q65" i="2"/>
  <c r="P65" i="2"/>
  <c r="O65" i="2"/>
  <c r="R64" i="2"/>
  <c r="Q64" i="2"/>
  <c r="P64" i="2"/>
  <c r="O64" i="2"/>
  <c r="R60" i="2"/>
  <c r="Q60" i="2"/>
  <c r="P60" i="2"/>
  <c r="O60" i="2"/>
  <c r="R46" i="2"/>
  <c r="Q46" i="2"/>
  <c r="P46" i="2"/>
  <c r="O46" i="2"/>
  <c r="R45" i="2"/>
  <c r="Q45" i="2"/>
  <c r="P45" i="2"/>
  <c r="O45" i="2"/>
  <c r="R42" i="2"/>
  <c r="Q42" i="2"/>
  <c r="P42" i="2"/>
  <c r="O42" i="2"/>
  <c r="R39" i="2"/>
  <c r="Q39" i="2"/>
  <c r="P39" i="2"/>
  <c r="O39" i="2"/>
  <c r="R36" i="2"/>
  <c r="Q36" i="2"/>
  <c r="P36" i="2"/>
  <c r="O36" i="2"/>
  <c r="R33" i="2"/>
  <c r="Q33" i="2"/>
  <c r="P33" i="2"/>
  <c r="O33" i="2"/>
  <c r="R32" i="2"/>
  <c r="Q32" i="2"/>
  <c r="P32" i="2"/>
  <c r="O32" i="2"/>
  <c r="R25" i="2"/>
  <c r="Q25" i="2"/>
  <c r="P25" i="2"/>
  <c r="O25" i="2"/>
  <c r="R21" i="2"/>
  <c r="Q21" i="2"/>
  <c r="P21" i="2"/>
  <c r="O21" i="2"/>
  <c r="R17" i="2"/>
  <c r="Q17" i="2"/>
  <c r="P17" i="2"/>
  <c r="O17" i="2"/>
  <c r="O12" i="2" s="1"/>
  <c r="R13" i="2"/>
  <c r="R12" i="2" s="1"/>
  <c r="Q13" i="2"/>
  <c r="Q12" i="2" s="1"/>
  <c r="P13" i="2"/>
  <c r="O13" i="2"/>
  <c r="P12" i="2"/>
  <c r="R8" i="2"/>
  <c r="Q8" i="2"/>
  <c r="P8" i="2"/>
  <c r="O8" i="2"/>
  <c r="G98" i="2"/>
  <c r="F98" i="2"/>
  <c r="E98" i="2"/>
  <c r="D98" i="2"/>
  <c r="C98" i="2"/>
  <c r="B98" i="2"/>
  <c r="G94" i="2"/>
  <c r="F94" i="2"/>
  <c r="E94" i="2"/>
  <c r="E93" i="2" s="1"/>
  <c r="D94" i="2"/>
  <c r="D93" i="2" s="1"/>
  <c r="C94" i="2"/>
  <c r="C93" i="2" s="1"/>
  <c r="B94" i="2"/>
  <c r="B93" i="2" s="1"/>
  <c r="G93" i="2"/>
  <c r="F93" i="2"/>
  <c r="G81" i="2"/>
  <c r="F81" i="2"/>
  <c r="E81" i="2"/>
  <c r="D81" i="2"/>
  <c r="D80" i="2" s="1"/>
  <c r="D78" i="2" s="1"/>
  <c r="C81" i="2"/>
  <c r="C80" i="2" s="1"/>
  <c r="C78" i="2" s="1"/>
  <c r="B81" i="2"/>
  <c r="B80" i="2" s="1"/>
  <c r="B78" i="2" s="1"/>
  <c r="G80" i="2"/>
  <c r="G78" i="2" s="1"/>
  <c r="F80" i="2"/>
  <c r="F78" i="2" s="1"/>
  <c r="E80" i="2"/>
  <c r="E78" i="2"/>
  <c r="G75" i="2"/>
  <c r="F75" i="2"/>
  <c r="E75" i="2"/>
  <c r="D75" i="2"/>
  <c r="C75" i="2"/>
  <c r="B75" i="2"/>
  <c r="G68" i="2"/>
  <c r="F68" i="2"/>
  <c r="E68" i="2"/>
  <c r="D68" i="2"/>
  <c r="C68" i="2"/>
  <c r="B68" i="2"/>
  <c r="G65" i="2"/>
  <c r="F65" i="2"/>
  <c r="E65" i="2"/>
  <c r="D65" i="2"/>
  <c r="C65" i="2"/>
  <c r="B65" i="2"/>
  <c r="G64" i="2"/>
  <c r="F64" i="2"/>
  <c r="G60" i="2"/>
  <c r="F60" i="2"/>
  <c r="E60" i="2"/>
  <c r="D60" i="2"/>
  <c r="C60" i="2"/>
  <c r="B60" i="2"/>
  <c r="G46" i="2"/>
  <c r="F46" i="2"/>
  <c r="E46" i="2"/>
  <c r="E45" i="2" s="1"/>
  <c r="D46" i="2"/>
  <c r="D45" i="2" s="1"/>
  <c r="C46" i="2"/>
  <c r="C45" i="2" s="1"/>
  <c r="B46" i="2"/>
  <c r="B45" i="2" s="1"/>
  <c r="G45" i="2"/>
  <c r="F45" i="2"/>
  <c r="G42" i="2"/>
  <c r="F42" i="2"/>
  <c r="E42" i="2"/>
  <c r="D42" i="2"/>
  <c r="C42" i="2"/>
  <c r="B42" i="2"/>
  <c r="G39" i="2"/>
  <c r="F39" i="2"/>
  <c r="E39" i="2"/>
  <c r="D39" i="2"/>
  <c r="D36" i="2" s="1"/>
  <c r="D32" i="2" s="1"/>
  <c r="C39" i="2"/>
  <c r="C36" i="2" s="1"/>
  <c r="B39" i="2"/>
  <c r="B36" i="2" s="1"/>
  <c r="G36" i="2"/>
  <c r="G32" i="2" s="1"/>
  <c r="F36" i="2"/>
  <c r="F32" i="2" s="1"/>
  <c r="E36" i="2"/>
  <c r="G33" i="2"/>
  <c r="F33" i="2"/>
  <c r="E33" i="2"/>
  <c r="D33" i="2"/>
  <c r="C33" i="2"/>
  <c r="B33" i="2"/>
  <c r="E32" i="2"/>
  <c r="G25" i="2"/>
  <c r="F25" i="2"/>
  <c r="E25" i="2"/>
  <c r="D25" i="2"/>
  <c r="C25" i="2"/>
  <c r="B25" i="2"/>
  <c r="G21" i="2"/>
  <c r="F21" i="2"/>
  <c r="E21" i="2"/>
  <c r="D21" i="2"/>
  <c r="D12" i="2" s="1"/>
  <c r="C21" i="2"/>
  <c r="B21" i="2"/>
  <c r="G17" i="2"/>
  <c r="F17" i="2"/>
  <c r="E17" i="2"/>
  <c r="D17" i="2"/>
  <c r="C17" i="2"/>
  <c r="B17" i="2"/>
  <c r="G13" i="2"/>
  <c r="F13" i="2"/>
  <c r="E13" i="2"/>
  <c r="D13" i="2"/>
  <c r="C13" i="2"/>
  <c r="B13" i="2"/>
  <c r="E12" i="2"/>
  <c r="G8" i="2"/>
  <c r="F8" i="2"/>
  <c r="E8" i="2"/>
  <c r="D8" i="2"/>
  <c r="C8" i="2"/>
  <c r="B8" i="2"/>
  <c r="B167" i="2" l="1"/>
  <c r="C167" i="2"/>
  <c r="D135" i="2"/>
  <c r="B135" i="2"/>
  <c r="C135" i="2"/>
  <c r="C110" i="2" s="1"/>
  <c r="F115" i="2"/>
  <c r="F110" i="2" s="1"/>
  <c r="G115" i="2"/>
  <c r="G110" i="2" s="1"/>
  <c r="C115" i="2"/>
  <c r="B115" i="2"/>
  <c r="D110" i="2"/>
  <c r="E110" i="2"/>
  <c r="B110" i="2"/>
  <c r="O7" i="2"/>
  <c r="P7" i="2"/>
  <c r="Q7" i="2"/>
  <c r="R7" i="2"/>
  <c r="B64" i="2"/>
  <c r="D64" i="2"/>
  <c r="C64" i="2"/>
  <c r="E64" i="2"/>
  <c r="B32" i="2"/>
  <c r="C32" i="2"/>
  <c r="F12" i="2"/>
  <c r="F7" i="2" s="1"/>
  <c r="G12" i="2"/>
  <c r="G7" i="2" s="1"/>
  <c r="B12" i="2"/>
  <c r="C12" i="2"/>
  <c r="B7" i="2"/>
  <c r="C7" i="2"/>
  <c r="D7" i="2"/>
  <c r="E7" i="2"/>
  <c r="D68" i="3" l="1"/>
  <c r="E68" i="3"/>
  <c r="B70" i="3"/>
  <c r="B71" i="3"/>
  <c r="C71" i="3"/>
  <c r="D71" i="3"/>
  <c r="E71" i="3"/>
  <c r="D72" i="3"/>
  <c r="E72" i="3"/>
  <c r="B73" i="3"/>
  <c r="D73" i="3"/>
  <c r="D37" i="3"/>
  <c r="E37" i="3"/>
  <c r="D38" i="3"/>
  <c r="B39" i="3"/>
  <c r="E39" i="3"/>
  <c r="C65" i="3"/>
  <c r="D65" i="3"/>
  <c r="E65" i="3"/>
  <c r="E66" i="3"/>
  <c r="B67" i="3"/>
  <c r="C67" i="3"/>
  <c r="D67" i="3"/>
  <c r="E67" i="3"/>
  <c r="E57" i="3"/>
  <c r="C57" i="3"/>
  <c r="C58" i="3"/>
  <c r="E58" i="3"/>
  <c r="C59" i="3"/>
  <c r="E59" i="3"/>
  <c r="D52" i="3"/>
  <c r="B52" i="3"/>
  <c r="C52" i="3"/>
  <c r="C53" i="3"/>
  <c r="D53" i="3"/>
  <c r="E53" i="3"/>
  <c r="B54" i="3"/>
  <c r="C54" i="3"/>
  <c r="D54" i="3"/>
  <c r="E54" i="3"/>
  <c r="E73" i="3"/>
  <c r="D69" i="3"/>
  <c r="D66" i="3"/>
  <c r="E38" i="3"/>
  <c r="B72" i="3"/>
  <c r="C72" i="3"/>
  <c r="C66" i="3"/>
  <c r="C73" i="3"/>
  <c r="B69" i="3"/>
  <c r="C60" i="3"/>
  <c r="B66" i="3"/>
  <c r="B63" i="3"/>
  <c r="B53" i="3"/>
  <c r="D63" i="3"/>
  <c r="B49" i="3"/>
  <c r="D50" i="3"/>
  <c r="C69" i="3"/>
  <c r="E69" i="3"/>
  <c r="B68" i="3"/>
  <c r="C68" i="3"/>
  <c r="C63" i="3"/>
  <c r="E63" i="3"/>
  <c r="E60" i="3"/>
  <c r="C56" i="3"/>
  <c r="E56" i="3"/>
  <c r="C55" i="3"/>
  <c r="E55" i="3"/>
  <c r="B50" i="3"/>
  <c r="C50" i="3"/>
  <c r="E50" i="3"/>
  <c r="C38" i="3" l="1"/>
  <c r="B38" i="3"/>
  <c r="D39" i="3"/>
  <c r="C37" i="3"/>
  <c r="C39" i="3"/>
  <c r="B62" i="3"/>
  <c r="C49" i="3"/>
  <c r="B37" i="3"/>
  <c r="B65" i="3"/>
  <c r="B64" i="3"/>
  <c r="B61" i="3"/>
  <c r="C64" i="3"/>
  <c r="D49" i="3"/>
  <c r="C51" i="3"/>
  <c r="C15" i="3"/>
  <c r="B15" i="3"/>
  <c r="C70" i="3"/>
  <c r="E70" i="3"/>
  <c r="D70" i="3"/>
  <c r="D64" i="3"/>
  <c r="E64" i="3"/>
  <c r="E62" i="3"/>
  <c r="D62" i="3"/>
  <c r="C62" i="3"/>
  <c r="E52" i="3"/>
  <c r="D51" i="3"/>
  <c r="E51" i="3"/>
  <c r="E49" i="3"/>
  <c r="D15" i="3"/>
  <c r="E15" i="3"/>
  <c r="B51" i="3" l="1"/>
  <c r="C61" i="3"/>
  <c r="D61" i="3"/>
  <c r="E61" i="3"/>
  <c r="B48" i="3"/>
  <c r="C48" i="3" l="1"/>
  <c r="D48" i="3"/>
  <c r="E48" i="3"/>
  <c r="C27" i="3" l="1"/>
  <c r="B27" i="3"/>
  <c r="D27" i="3"/>
  <c r="E27" i="3"/>
  <c r="C14" i="3"/>
  <c r="E14" i="3"/>
  <c r="B34" i="3" l="1"/>
  <c r="C34" i="3"/>
  <c r="D34" i="3"/>
  <c r="E34" i="3"/>
  <c r="D32" i="3"/>
  <c r="E32" i="3"/>
  <c r="B32" i="3"/>
  <c r="C32" i="3"/>
  <c r="B35" i="3" l="1"/>
  <c r="B36" i="3"/>
  <c r="E36" i="3"/>
  <c r="D36" i="3"/>
  <c r="C36" i="3"/>
  <c r="E35" i="3"/>
  <c r="D35" i="3"/>
  <c r="C35" i="3"/>
  <c r="B33" i="3"/>
  <c r="C33" i="3"/>
  <c r="D33" i="3"/>
  <c r="E33" i="3"/>
  <c r="B31" i="3"/>
  <c r="C31" i="3"/>
  <c r="D31" i="3"/>
  <c r="E31" i="3"/>
  <c r="B29" i="3"/>
  <c r="C29" i="3"/>
  <c r="D29" i="3"/>
  <c r="E29" i="3"/>
  <c r="B30" i="3"/>
  <c r="C30" i="3"/>
  <c r="D30" i="3"/>
  <c r="E30" i="3"/>
  <c r="B28" i="3"/>
  <c r="C28" i="3"/>
  <c r="D28" i="3"/>
  <c r="E28" i="3"/>
  <c r="D20" i="3" l="1"/>
  <c r="E26" i="3"/>
  <c r="E25" i="3"/>
  <c r="C25" i="3"/>
  <c r="C24" i="3"/>
  <c r="E23" i="3"/>
  <c r="E20" i="3"/>
  <c r="E19" i="3"/>
  <c r="D19" i="3"/>
  <c r="C26" i="3"/>
  <c r="E21" i="3"/>
  <c r="B16" i="3"/>
  <c r="C16" i="3"/>
  <c r="E16" i="3"/>
  <c r="C22" i="3"/>
  <c r="E22" i="3"/>
  <c r="D16" i="3"/>
  <c r="C20" i="3"/>
  <c r="B20" i="3"/>
  <c r="E24" i="3" l="1"/>
  <c r="C23" i="3"/>
  <c r="C21" i="3"/>
  <c r="C19" i="3"/>
  <c r="B19" i="3"/>
  <c r="E18" i="3"/>
  <c r="D17" i="3"/>
  <c r="C17" i="3"/>
  <c r="E17" i="3"/>
  <c r="B18" i="3" l="1"/>
  <c r="C18" i="3"/>
  <c r="D18" i="3"/>
  <c r="B17" i="3"/>
  <c r="D14" i="3" l="1"/>
  <c r="B14" i="3" l="1"/>
  <c r="B22" i="3" l="1"/>
  <c r="B21" i="3"/>
  <c r="B26" i="3"/>
  <c r="B23" i="3"/>
  <c r="B25" i="3"/>
  <c r="B24" i="3"/>
  <c r="D26" i="3"/>
  <c r="D24" i="3"/>
  <c r="D21" i="3"/>
  <c r="D22" i="3"/>
  <c r="D23" i="3"/>
  <c r="D25" i="3"/>
  <c r="B58" i="3" l="1"/>
  <c r="B57" i="3"/>
  <c r="B55" i="3"/>
  <c r="B56" i="3"/>
  <c r="B60" i="3"/>
  <c r="B59" i="3"/>
  <c r="D57" i="3"/>
  <c r="D60" i="3"/>
  <c r="D56" i="3"/>
  <c r="D58" i="3"/>
  <c r="D59" i="3"/>
  <c r="D55" i="3"/>
</calcChain>
</file>

<file path=xl/sharedStrings.xml><?xml version="1.0" encoding="utf-8"?>
<sst xmlns="http://schemas.openxmlformats.org/spreadsheetml/2006/main" count="598" uniqueCount="131">
  <si>
    <t>Description</t>
  </si>
  <si>
    <t>Rs</t>
  </si>
  <si>
    <t>$</t>
  </si>
  <si>
    <t>over</t>
  </si>
  <si>
    <t xml:space="preserve">GOVERNMENT OF PAKISTAN </t>
  </si>
  <si>
    <t>TRADE IN SERVICES (SUMMARY)</t>
  </si>
  <si>
    <t>Export of Services   (TOTAL)</t>
  </si>
  <si>
    <t>Import of Services   (TOTAL)</t>
  </si>
  <si>
    <t>Dollars in Thousands</t>
  </si>
  <si>
    <t>Rs. in Millions</t>
  </si>
  <si>
    <t xml:space="preserve">             Rs. In Million</t>
  </si>
  <si>
    <t xml:space="preserve">             Dollars in Thousands</t>
  </si>
  <si>
    <t>P-2</t>
  </si>
  <si>
    <t>PAKISTAN BUREAU OF STATISTICS</t>
  </si>
  <si>
    <t>1.Manufacturing services on physical inputs owned by others</t>
  </si>
  <si>
    <t xml:space="preserve">1.1 Goods for processing in reporting economy </t>
  </si>
  <si>
    <t xml:space="preserve">1.2 Goods for processing abroad </t>
  </si>
  <si>
    <t>2.Maintenance and repair services n.i.e.</t>
  </si>
  <si>
    <t>3. Transport</t>
  </si>
  <si>
    <t>3.1 Sea transport</t>
  </si>
  <si>
    <t>3.1.1 Passenger</t>
  </si>
  <si>
    <t>3.1.2 Freight</t>
  </si>
  <si>
    <t>3.1.3 Other</t>
  </si>
  <si>
    <t>3.2 Air transport</t>
  </si>
  <si>
    <t>3.3 Road transport</t>
  </si>
  <si>
    <t>3.3.1 Passenger</t>
  </si>
  <si>
    <t>3.3.2 Freight</t>
  </si>
  <si>
    <t>3.3.3 Other</t>
  </si>
  <si>
    <t>3.4 Rail transport</t>
  </si>
  <si>
    <t>3.4.1 Passenger</t>
  </si>
  <si>
    <t>3.4.2 Freight</t>
  </si>
  <si>
    <t>3.4.3 Other</t>
  </si>
  <si>
    <t>3.5 Postal and courier services</t>
  </si>
  <si>
    <t>3.6 Electricity transmission</t>
  </si>
  <si>
    <t>3.7 Other supporting and auxiliary transport service</t>
  </si>
  <si>
    <t> 4. Travel</t>
  </si>
  <si>
    <t>4.1 Business</t>
  </si>
  <si>
    <t>4.1.2 Other</t>
  </si>
  <si>
    <t>4.2 Personal</t>
  </si>
  <si>
    <t>4.2.3 Other</t>
  </si>
  <si>
    <t xml:space="preserve">4.2.3.1 Religious travel  </t>
  </si>
  <si>
    <t>4.2.3.2 Other</t>
  </si>
  <si>
    <t>5.Construction services</t>
  </si>
  <si>
    <t>5.1 Construction abroad</t>
  </si>
  <si>
    <t>5.2 Construction in the compiling economy</t>
  </si>
  <si>
    <t>6. Insurance and Pension services</t>
  </si>
  <si>
    <t>6.1 Direct Insurance</t>
  </si>
  <si>
    <t>6.1.1 Life insurance</t>
  </si>
  <si>
    <t>6.1.2 Freight insurance</t>
  </si>
  <si>
    <t>6.1.3 Other direct insurance</t>
  </si>
  <si>
    <t>6.2 Reinsurance</t>
  </si>
  <si>
    <t>6.3 Auxiliary insurance services</t>
  </si>
  <si>
    <t>6.4 Pension and standardized guarantee services</t>
  </si>
  <si>
    <t>7. Financial services</t>
  </si>
  <si>
    <t>7.1   Explicitly charged and other financial services</t>
  </si>
  <si>
    <t>7.2   Financial intermediation service charges indirectly measured (FISIM)</t>
  </si>
  <si>
    <t>8. Charges for the use of intellectual services</t>
  </si>
  <si>
    <t>9. Telecommunication, Computer and information services</t>
  </si>
  <si>
    <t>9.1   Telecommunications services</t>
  </si>
  <si>
    <t>9.1.1 Call centres</t>
  </si>
  <si>
    <t xml:space="preserve">9.1.2 Telecommunication services </t>
  </si>
  <si>
    <t>9.2 Computer services</t>
  </si>
  <si>
    <t xml:space="preserve">9.2.1 Hardware consultancy services  </t>
  </si>
  <si>
    <t xml:space="preserve">9.2.2 Software consultancy services  </t>
  </si>
  <si>
    <t>9.2.3 Maintenance &amp; repairs of computer</t>
  </si>
  <si>
    <t xml:space="preserve">9.2.4 Export / Import  of Computer Software </t>
  </si>
  <si>
    <t>9.3 Information services</t>
  </si>
  <si>
    <t>9.3.1 News agency services</t>
  </si>
  <si>
    <t>9.3.2 Other information services</t>
  </si>
  <si>
    <t>10. Other business services</t>
  </si>
  <si>
    <t>10.1 Research and development services</t>
  </si>
  <si>
    <t>10.2 Professional and management consulting services</t>
  </si>
  <si>
    <t>10.2.1   Legal, accounting, management consulting, and public relations</t>
  </si>
  <si>
    <t>10.2.1.1   Legal services</t>
  </si>
  <si>
    <t>10.2.1.2   Accounting, auditing, bookkeeping, and tax consulting services</t>
  </si>
  <si>
    <t>10.2.1.3   Business and management consulting and public relations services</t>
  </si>
  <si>
    <t>10.2.2   Advertising, market research, and public opinion polling</t>
  </si>
  <si>
    <t>10.3.1   Architectural, engineering, scientific and other technical services</t>
  </si>
  <si>
    <t>10.3.3   Operating leasing services</t>
  </si>
  <si>
    <t>11. Personal, cultural, and recreational services</t>
  </si>
  <si>
    <t>11.1   Audiovisual and related services</t>
  </si>
  <si>
    <t>11.1.1 Audiovisual services</t>
  </si>
  <si>
    <t>11.1.2 Artistic related services</t>
  </si>
  <si>
    <t>11.2   Other personal, cultural, and recreational services</t>
  </si>
  <si>
    <t>12. Government services, n.i.e.</t>
  </si>
  <si>
    <t>12.1 Embassies and consulates</t>
  </si>
  <si>
    <t>12.2 Military units and agencies</t>
  </si>
  <si>
    <t>12.3  Other</t>
  </si>
  <si>
    <t>Note:</t>
  </si>
  <si>
    <t>EXPORTS OF SERVICES</t>
  </si>
  <si>
    <t>IMPORTS OF SERVICES</t>
  </si>
  <si>
    <t>Services</t>
  </si>
  <si>
    <t>4.1.1 Acquisition of goods and services by border, seasonal, and other short-term workers</t>
  </si>
  <si>
    <t>4.2.1 Health-related expenditure</t>
  </si>
  <si>
    <t>4.2.2 Education-related expenditure</t>
  </si>
  <si>
    <t>10.3 Technical, trade-related and other business services</t>
  </si>
  <si>
    <t>10.3.2   Waste treatment and de-pollution, agricultural and mining services</t>
  </si>
  <si>
    <t>10.3.4   Trade-related services</t>
  </si>
  <si>
    <t>P-6</t>
  </si>
  <si>
    <t>1. The data are  presented as per BPM6(EBOPS 2010) classification aligned with IMTS 2010 classification</t>
  </si>
  <si>
    <t xml:space="preserve">            Dollar value converted into Rupees on the basis of monthly Banks' Floating Average exchange rate provided by SBP. </t>
  </si>
  <si>
    <t xml:space="preserve">  Provisional figures based on figures provided by the State Bank of Pakistan.</t>
  </si>
  <si>
    <t xml:space="preserve">  Revised by SBP</t>
  </si>
  <si>
    <t>9.2.5 Freelance of Computer and Information Services</t>
  </si>
  <si>
    <t>9.2.6 Other Computer services</t>
  </si>
  <si>
    <t>10.3.5   Other Freelance Services</t>
  </si>
  <si>
    <t>10.3.6   Other business services n.i.e.</t>
  </si>
  <si>
    <t>4. Travel</t>
  </si>
  <si>
    <t>% Change in August, 2026</t>
  </si>
  <si>
    <t xml:space="preserve"> August, 2026 (P )</t>
  </si>
  <si>
    <t>August, 2025</t>
  </si>
  <si>
    <t>July, 2026 (R )</t>
  </si>
  <si>
    <t>July, 2026</t>
  </si>
  <si>
    <t>August, 2026</t>
  </si>
  <si>
    <t>August, 2026 (P )</t>
  </si>
  <si>
    <t>Note:-  SBP has swiched over from BPM-5  to BPM 6th addition from August, 2014.</t>
  </si>
  <si>
    <t>July, 2026  (P )</t>
  </si>
  <si>
    <t xml:space="preserve"> over July, 2026</t>
  </si>
  <si>
    <t xml:space="preserve">      August, 2026 (1$=Rs.277.918741) , July, 2026 (1$=Rs.278.238068) and August, 2025 (1$=Rs.282.244732)</t>
  </si>
  <si>
    <t>July - August, 2026</t>
  </si>
  <si>
    <t>July - August, 2025</t>
  </si>
  <si>
    <t>% Change in July - August, 2026</t>
  </si>
  <si>
    <t xml:space="preserve">    July - August, 2025</t>
  </si>
  <si>
    <t xml:space="preserve">    July - August 2025 </t>
  </si>
  <si>
    <t>-</t>
  </si>
  <si>
    <t>P-3</t>
  </si>
  <si>
    <t>P-7</t>
  </si>
  <si>
    <t>P-4</t>
  </si>
  <si>
    <t>P-5</t>
  </si>
  <si>
    <t>P-8</t>
  </si>
  <si>
    <t>P-9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</si>
</sst>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;\-#,##0;&quot;-&quot;"/>
    <numFmt numFmtId="167" formatCode="mm/dd/yy"/>
  </numFmts>
  <fonts count="40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6"/>
      <name val="Times New Roman"/>
      <family val="1"/>
    </font>
    <font>
      <b/>
      <u/>
      <sz val="16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2"/>
      <name val="Arial"/>
      <family val="2"/>
    </font>
    <font>
      <sz val="12"/>
      <name val="Tms Rmn"/>
    </font>
    <font>
      <b/>
      <sz val="9"/>
      <color indexed="12"/>
      <name val="Arial"/>
      <family val="2"/>
    </font>
    <font>
      <sz val="10"/>
      <name val="MS Serif"/>
      <family val="1"/>
    </font>
    <font>
      <i/>
      <sz val="9"/>
      <color indexed="8"/>
      <name val="Arial"/>
      <family val="2"/>
    </font>
    <font>
      <sz val="10"/>
      <color indexed="16"/>
      <name val="MS Serif"/>
      <family val="1"/>
    </font>
    <font>
      <b/>
      <sz val="9"/>
      <color indexed="20"/>
      <name val="Arial"/>
      <family val="2"/>
    </font>
    <font>
      <b/>
      <sz val="12"/>
      <name val="Arial"/>
      <family val="2"/>
    </font>
    <font>
      <sz val="8"/>
      <name val="Times New Roman"/>
      <family val="1"/>
    </font>
    <font>
      <sz val="8"/>
      <color indexed="18"/>
      <name val="Arial"/>
      <family val="2"/>
    </font>
    <font>
      <sz val="8"/>
      <name val="Helv"/>
    </font>
    <font>
      <b/>
      <sz val="8"/>
      <color indexed="8"/>
      <name val="Helv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4"/>
      <color theme="3"/>
      <name val="Times New Roman"/>
      <family val="1"/>
    </font>
    <font>
      <b/>
      <sz val="14"/>
      <color theme="3"/>
      <name val="Arial"/>
      <family val="2"/>
    </font>
    <font>
      <sz val="12"/>
      <color theme="9" tint="-0.249977111117893"/>
      <name val="Times New Roman"/>
      <family val="1"/>
    </font>
    <font>
      <sz val="12"/>
      <color theme="9" tint="-0.249977111117893"/>
      <name val="Arial"/>
      <family val="2"/>
    </font>
    <font>
      <sz val="12"/>
      <color rgb="FF00B050"/>
      <name val="Times New Roman"/>
      <family val="1"/>
    </font>
    <font>
      <sz val="12"/>
      <color rgb="FF00B05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1" fillId="0" borderId="0" applyNumberFormat="0" applyFill="0" applyBorder="0" applyAlignment="0" applyProtection="0"/>
    <xf numFmtId="166" fontId="5" fillId="0" borderId="0" applyFill="0" applyBorder="0" applyAlignment="0"/>
    <xf numFmtId="43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2" borderId="0" applyFill="0" applyBorder="0"/>
    <xf numFmtId="0" fontId="13" fillId="0" borderId="0" applyNumberFormat="0" applyAlignment="0">
      <alignment horizontal="left"/>
    </xf>
    <xf numFmtId="0" fontId="14" fillId="2" borderId="0"/>
    <xf numFmtId="0" fontId="15" fillId="0" borderId="0" applyNumberFormat="0" applyAlignment="0">
      <alignment horizontal="left"/>
    </xf>
    <xf numFmtId="0" fontId="16" fillId="0" borderId="0" applyFill="0" applyAlignment="0"/>
    <xf numFmtId="38" fontId="2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0" fontId="24" fillId="0" borderId="0" applyNumberFormat="0" applyFill="0" applyBorder="0" applyAlignment="0" applyProtection="0">
      <alignment vertical="top"/>
      <protection locked="0"/>
    </xf>
    <xf numFmtId="10" fontId="2" fillId="3" borderId="3" applyNumberFormat="0" applyBorder="0" applyAlignment="0" applyProtection="0"/>
    <xf numFmtId="0" fontId="3" fillId="0" borderId="0"/>
    <xf numFmtId="0" fontId="23" fillId="0" borderId="0"/>
    <xf numFmtId="0" fontId="3" fillId="0" borderId="0"/>
    <xf numFmtId="0" fontId="18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>
      <alignment wrapText="1"/>
    </xf>
    <xf numFmtId="10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167" fontId="20" fillId="0" borderId="0" applyNumberFormat="0" applyFill="0" applyBorder="0" applyAlignment="0" applyProtection="0">
      <alignment horizontal="left"/>
    </xf>
    <xf numFmtId="40" fontId="21" fillId="0" borderId="0" applyBorder="0">
      <alignment horizontal="right"/>
    </xf>
    <xf numFmtId="0" fontId="22" fillId="2" borderId="0" applyFont="0" applyFill="0">
      <alignment horizontal="center"/>
    </xf>
  </cellStyleXfs>
  <cellXfs count="95">
    <xf numFmtId="0" fontId="0" fillId="0" borderId="0" xfId="0"/>
    <xf numFmtId="0" fontId="25" fillId="0" borderId="0" xfId="0" applyFont="1"/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4" xfId="0" applyFont="1" applyBorder="1" applyAlignment="1">
      <alignment horizontal="center"/>
    </xf>
    <xf numFmtId="0" fontId="26" fillId="0" borderId="5" xfId="0" applyFont="1" applyBorder="1"/>
    <xf numFmtId="0" fontId="26" fillId="0" borderId="5" xfId="0" applyFont="1" applyBorder="1" applyAlignment="1">
      <alignment horizontal="center"/>
    </xf>
    <xf numFmtId="0" fontId="26" fillId="0" borderId="6" xfId="0" applyFont="1" applyBorder="1"/>
    <xf numFmtId="0" fontId="26" fillId="0" borderId="4" xfId="0" applyFont="1" applyBorder="1"/>
    <xf numFmtId="0" fontId="26" fillId="0" borderId="7" xfId="0" applyFont="1" applyBorder="1"/>
    <xf numFmtId="0" fontId="26" fillId="0" borderId="8" xfId="0" applyFont="1" applyBorder="1" applyAlignment="1">
      <alignment horizontal="center"/>
    </xf>
    <xf numFmtId="0" fontId="25" fillId="0" borderId="9" xfId="0" applyFont="1" applyBorder="1"/>
    <xf numFmtId="0" fontId="25" fillId="0" borderId="10" xfId="0" applyFont="1" applyBorder="1"/>
    <xf numFmtId="0" fontId="25" fillId="0" borderId="5" xfId="0" applyFont="1" applyBorder="1"/>
    <xf numFmtId="2" fontId="25" fillId="0" borderId="0" xfId="0" applyNumberFormat="1" applyFont="1"/>
    <xf numFmtId="0" fontId="25" fillId="0" borderId="5" xfId="0" applyFont="1" applyBorder="1" applyAlignment="1">
      <alignment horizontal="left"/>
    </xf>
    <xf numFmtId="4" fontId="25" fillId="0" borderId="0" xfId="3" applyNumberFormat="1" applyFont="1"/>
    <xf numFmtId="0" fontId="25" fillId="0" borderId="6" xfId="0" applyFont="1" applyBorder="1"/>
    <xf numFmtId="4" fontId="0" fillId="0" borderId="0" xfId="0" applyNumberFormat="1"/>
    <xf numFmtId="4" fontId="0" fillId="0" borderId="4" xfId="0" applyNumberFormat="1" applyBorder="1"/>
    <xf numFmtId="0" fontId="27" fillId="0" borderId="5" xfId="0" applyFont="1" applyBorder="1"/>
    <xf numFmtId="4" fontId="25" fillId="0" borderId="4" xfId="3" applyNumberFormat="1" applyFont="1" applyBorder="1"/>
    <xf numFmtId="4" fontId="28" fillId="0" borderId="0" xfId="3" applyNumberFormat="1" applyFont="1"/>
    <xf numFmtId="2" fontId="29" fillId="0" borderId="0" xfId="0" applyNumberFormat="1" applyFont="1" applyAlignment="1">
      <alignment horizontal="center"/>
    </xf>
    <xf numFmtId="2" fontId="26" fillId="0" borderId="0" xfId="0" applyNumberFormat="1" applyFont="1" applyAlignment="1">
      <alignment horizontal="center"/>
    </xf>
    <xf numFmtId="2" fontId="26" fillId="0" borderId="0" xfId="0" applyNumberFormat="1" applyFont="1" applyAlignment="1">
      <alignment horizontal="left"/>
    </xf>
    <xf numFmtId="2" fontId="26" fillId="0" borderId="0" xfId="0" applyNumberFormat="1" applyFont="1"/>
    <xf numFmtId="2" fontId="26" fillId="0" borderId="4" xfId="3" applyNumberFormat="1" applyFont="1" applyBorder="1"/>
    <xf numFmtId="2" fontId="30" fillId="0" borderId="0" xfId="0" applyNumberFormat="1" applyFont="1"/>
    <xf numFmtId="2" fontId="26" fillId="0" borderId="4" xfId="0" applyNumberFormat="1" applyFont="1" applyBorder="1"/>
    <xf numFmtId="2" fontId="26" fillId="0" borderId="10" xfId="0" applyNumberFormat="1" applyFont="1" applyBorder="1"/>
    <xf numFmtId="2" fontId="26" fillId="0" borderId="12" xfId="0" applyNumberFormat="1" applyFont="1" applyBorder="1"/>
    <xf numFmtId="2" fontId="26" fillId="0" borderId="12" xfId="0" applyNumberFormat="1" applyFont="1" applyBorder="1" applyAlignment="1">
      <alignment horizontal="center"/>
    </xf>
    <xf numFmtId="2" fontId="26" fillId="0" borderId="6" xfId="3" applyNumberFormat="1" applyFont="1" applyBorder="1"/>
    <xf numFmtId="2" fontId="26" fillId="0" borderId="7" xfId="3" applyNumberFormat="1" applyFont="1" applyBorder="1"/>
    <xf numFmtId="2" fontId="26" fillId="0" borderId="8" xfId="3" applyNumberFormat="1" applyFont="1" applyBorder="1" applyAlignment="1">
      <alignment horizontal="center"/>
    </xf>
    <xf numFmtId="2" fontId="26" fillId="0" borderId="2" xfId="3" applyNumberFormat="1" applyFont="1" applyBorder="1" applyAlignment="1">
      <alignment horizontal="center"/>
    </xf>
    <xf numFmtId="2" fontId="26" fillId="0" borderId="13" xfId="3" applyNumberFormat="1" applyFont="1" applyBorder="1" applyAlignment="1">
      <alignment horizontal="center"/>
    </xf>
    <xf numFmtId="2" fontId="26" fillId="0" borderId="2" xfId="0" applyNumberFormat="1" applyFont="1" applyBorder="1" applyAlignment="1">
      <alignment horizontal="center"/>
    </xf>
    <xf numFmtId="0" fontId="6" fillId="0" borderId="10" xfId="23" applyFont="1" applyBorder="1" applyAlignment="1">
      <alignment wrapText="1"/>
    </xf>
    <xf numFmtId="4" fontId="7" fillId="0" borderId="0" xfId="0" applyNumberFormat="1" applyFont="1"/>
    <xf numFmtId="0" fontId="31" fillId="0" borderId="0" xfId="23" applyFont="1" applyAlignment="1">
      <alignment horizontal="left" wrapText="1" indent="1"/>
    </xf>
    <xf numFmtId="4" fontId="32" fillId="0" borderId="0" xfId="0" applyNumberFormat="1" applyFont="1"/>
    <xf numFmtId="0" fontId="8" fillId="0" borderId="0" xfId="23" applyFont="1" applyAlignment="1">
      <alignment horizontal="left" wrapText="1" indent="3"/>
    </xf>
    <xf numFmtId="4" fontId="9" fillId="0" borderId="0" xfId="0" applyNumberFormat="1" applyFont="1"/>
    <xf numFmtId="0" fontId="33" fillId="0" borderId="0" xfId="23" applyFont="1" applyAlignment="1">
      <alignment horizontal="left" wrapText="1" indent="3"/>
    </xf>
    <xf numFmtId="4" fontId="34" fillId="0" borderId="0" xfId="0" applyNumberFormat="1" applyFont="1"/>
    <xf numFmtId="0" fontId="8" fillId="0" borderId="0" xfId="23" applyFont="1" applyAlignment="1">
      <alignment horizontal="left" wrapText="1" indent="5"/>
    </xf>
    <xf numFmtId="4" fontId="10" fillId="0" borderId="0" xfId="0" applyNumberFormat="1" applyFont="1"/>
    <xf numFmtId="0" fontId="35" fillId="0" borderId="0" xfId="23" applyFont="1" applyAlignment="1">
      <alignment horizontal="left" wrapText="1" indent="5"/>
    </xf>
    <xf numFmtId="4" fontId="36" fillId="0" borderId="0" xfId="0" applyNumberFormat="1" applyFont="1"/>
    <xf numFmtId="0" fontId="8" fillId="0" borderId="0" xfId="23" applyFont="1" applyAlignment="1">
      <alignment horizontal="left" wrapText="1" indent="6"/>
    </xf>
    <xf numFmtId="0" fontId="33" fillId="0" borderId="4" xfId="23" applyFont="1" applyBorder="1" applyAlignment="1">
      <alignment horizontal="left" wrapText="1" indent="3"/>
    </xf>
    <xf numFmtId="4" fontId="34" fillId="0" borderId="4" xfId="0" applyNumberFormat="1" applyFont="1" applyBorder="1"/>
    <xf numFmtId="0" fontId="10" fillId="0" borderId="0" xfId="0" applyFont="1"/>
    <xf numFmtId="0" fontId="31" fillId="0" borderId="10" xfId="23" applyFont="1" applyBorder="1" applyAlignment="1">
      <alignment horizontal="left" wrapText="1" indent="1"/>
    </xf>
    <xf numFmtId="0" fontId="8" fillId="0" borderId="0" xfId="23" applyFont="1" applyAlignment="1">
      <alignment horizontal="left" wrapText="1" indent="7"/>
    </xf>
    <xf numFmtId="0" fontId="8" fillId="0" borderId="4" xfId="23" applyFont="1" applyBorder="1" applyAlignment="1">
      <alignment horizontal="left" wrapText="1" indent="3"/>
    </xf>
    <xf numFmtId="4" fontId="9" fillId="0" borderId="4" xfId="0" applyNumberFormat="1" applyFont="1" applyBorder="1"/>
    <xf numFmtId="2" fontId="38" fillId="0" borderId="0" xfId="3" applyNumberFormat="1" applyFont="1"/>
    <xf numFmtId="0" fontId="9" fillId="0" borderId="0" xfId="0" applyFont="1"/>
    <xf numFmtId="2" fontId="25" fillId="0" borderId="0" xfId="3" applyNumberFormat="1" applyFont="1"/>
    <xf numFmtId="0" fontId="4" fillId="0" borderId="0" xfId="0" applyFont="1"/>
    <xf numFmtId="2" fontId="25" fillId="0" borderId="0" xfId="0" applyNumberFormat="1" applyFont="1" applyAlignment="1">
      <alignment horizontal="right"/>
    </xf>
    <xf numFmtId="2" fontId="25" fillId="0" borderId="4" xfId="0" applyNumberFormat="1" applyFont="1" applyBorder="1" applyAlignment="1">
      <alignment horizontal="right"/>
    </xf>
    <xf numFmtId="4" fontId="8" fillId="0" borderId="0" xfId="3" applyNumberFormat="1" applyFont="1" applyAlignment="1">
      <alignment wrapText="1"/>
    </xf>
    <xf numFmtId="4" fontId="37" fillId="0" borderId="0" xfId="3" applyNumberFormat="1" applyFont="1"/>
    <xf numFmtId="0" fontId="8" fillId="0" borderId="0" xfId="23" applyFont="1" applyAlignment="1">
      <alignment horizontal="left" indent="3"/>
    </xf>
    <xf numFmtId="4" fontId="1" fillId="0" borderId="0" xfId="23" applyNumberFormat="1" applyFont="1" applyAlignment="1">
      <alignment wrapText="1"/>
    </xf>
    <xf numFmtId="4" fontId="1" fillId="0" borderId="4" xfId="23" applyNumberFormat="1" applyFont="1" applyBorder="1" applyAlignment="1">
      <alignment wrapText="1"/>
    </xf>
    <xf numFmtId="0" fontId="39" fillId="0" borderId="0" xfId="0" applyFont="1"/>
    <xf numFmtId="0" fontId="29" fillId="0" borderId="0" xfId="0" applyFont="1" applyAlignment="1">
      <alignment horizontal="center"/>
    </xf>
    <xf numFmtId="4" fontId="10" fillId="0" borderId="0" xfId="0" applyNumberFormat="1" applyFont="1" applyAlignment="1">
      <alignment horizontal="right"/>
    </xf>
    <xf numFmtId="2" fontId="26" fillId="0" borderId="2" xfId="0" applyNumberFormat="1" applyFont="1" applyBorder="1" applyAlignment="1">
      <alignment horizontal="center"/>
    </xf>
    <xf numFmtId="2" fontId="25" fillId="0" borderId="0" xfId="0" applyNumberFormat="1" applyFont="1" applyBorder="1" applyAlignment="1">
      <alignment horizontal="right"/>
    </xf>
    <xf numFmtId="0" fontId="25" fillId="0" borderId="0" xfId="0" applyFont="1" applyBorder="1"/>
    <xf numFmtId="0" fontId="39" fillId="0" borderId="0" xfId="0" applyFont="1" applyBorder="1"/>
    <xf numFmtId="2" fontId="26" fillId="0" borderId="9" xfId="0" applyNumberFormat="1" applyFont="1" applyBorder="1" applyAlignment="1">
      <alignment horizontal="center"/>
    </xf>
    <xf numFmtId="2" fontId="26" fillId="0" borderId="11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2" fontId="26" fillId="0" borderId="5" xfId="0" applyNumberFormat="1" applyFont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2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2" fontId="26" fillId="0" borderId="10" xfId="0" applyNumberFormat="1" applyFont="1" applyBorder="1" applyAlignment="1">
      <alignment horizontal="center"/>
    </xf>
    <xf numFmtId="2" fontId="26" fillId="0" borderId="0" xfId="0" applyNumberFormat="1" applyFont="1" applyBorder="1" applyAlignment="1">
      <alignment horizontal="center"/>
    </xf>
    <xf numFmtId="1" fontId="26" fillId="0" borderId="6" xfId="3" applyNumberFormat="1" applyFont="1" applyBorder="1" applyAlignment="1">
      <alignment horizontal="center"/>
    </xf>
    <xf numFmtId="1" fontId="26" fillId="0" borderId="7" xfId="3" applyNumberFormat="1" applyFont="1" applyBorder="1" applyAlignment="1">
      <alignment horizontal="center"/>
    </xf>
    <xf numFmtId="2" fontId="29" fillId="0" borderId="0" xfId="3" applyNumberFormat="1" applyFont="1" applyAlignment="1">
      <alignment horizontal="center"/>
    </xf>
    <xf numFmtId="2" fontId="26" fillId="0" borderId="6" xfId="0" applyNumberFormat="1" applyFont="1" applyBorder="1" applyAlignment="1">
      <alignment horizontal="center"/>
    </xf>
    <xf numFmtId="2" fontId="26" fillId="0" borderId="4" xfId="0" applyNumberFormat="1" applyFont="1" applyBorder="1" applyAlignment="1">
      <alignment horizontal="center"/>
    </xf>
  </cellXfs>
  <cellStyles count="39">
    <cellStyle name="Body" xfId="1" xr:uid="{00000000-0005-0000-0000-000000000000}"/>
    <cellStyle name="Calc Currency (0)" xfId="2" xr:uid="{00000000-0005-0000-0000-000001000000}"/>
    <cellStyle name="Comma" xfId="3" builtinId="3"/>
    <cellStyle name="Comma [0] 2" xfId="4" xr:uid="{00000000-0005-0000-0000-000003000000}"/>
    <cellStyle name="Comma 2" xfId="5" xr:uid="{00000000-0005-0000-0000-000004000000}"/>
    <cellStyle name="Comma 2 2" xfId="6" xr:uid="{00000000-0005-0000-0000-000005000000}"/>
    <cellStyle name="Comma 2 3" xfId="7" xr:uid="{00000000-0005-0000-0000-000006000000}"/>
    <cellStyle name="Comma 3" xfId="8" xr:uid="{00000000-0005-0000-0000-000007000000}"/>
    <cellStyle name="Comma 4" xfId="9" xr:uid="{00000000-0005-0000-0000-000008000000}"/>
    <cellStyle name="Comma 4 2" xfId="10" xr:uid="{00000000-0005-0000-0000-000009000000}"/>
    <cellStyle name="Component" xfId="11" xr:uid="{00000000-0005-0000-0000-00000A000000}"/>
    <cellStyle name="Copied" xfId="12" xr:uid="{00000000-0005-0000-0000-00000B000000}"/>
    <cellStyle name="Description" xfId="13" xr:uid="{00000000-0005-0000-0000-00000C000000}"/>
    <cellStyle name="Entered" xfId="14" xr:uid="{00000000-0005-0000-0000-00000D000000}"/>
    <cellStyle name="Feature" xfId="15" xr:uid="{00000000-0005-0000-0000-00000E000000}"/>
    <cellStyle name="Grey" xfId="16" xr:uid="{00000000-0005-0000-0000-00000F000000}"/>
    <cellStyle name="Header1" xfId="17" xr:uid="{00000000-0005-0000-0000-000010000000}"/>
    <cellStyle name="Header2" xfId="18" xr:uid="{00000000-0005-0000-0000-000011000000}"/>
    <cellStyle name="Hyperlink 2" xfId="19" xr:uid="{00000000-0005-0000-0000-000012000000}"/>
    <cellStyle name="Input [yellow]" xfId="20" xr:uid="{00000000-0005-0000-0000-000013000000}"/>
    <cellStyle name="Normal" xfId="0" builtinId="0"/>
    <cellStyle name="Normal - Style1" xfId="21" xr:uid="{00000000-0005-0000-0000-000015000000}"/>
    <cellStyle name="Normal 10" xfId="22" xr:uid="{00000000-0005-0000-0000-000016000000}"/>
    <cellStyle name="Normal 2" xfId="23" xr:uid="{00000000-0005-0000-0000-000017000000}"/>
    <cellStyle name="Normal 2 2 2" xfId="24" xr:uid="{00000000-0005-0000-0000-000018000000}"/>
    <cellStyle name="Normal 3" xfId="25" xr:uid="{00000000-0005-0000-0000-000019000000}"/>
    <cellStyle name="Normal 4" xfId="26" xr:uid="{00000000-0005-0000-0000-00001A000000}"/>
    <cellStyle name="Normal 5" xfId="27" xr:uid="{00000000-0005-0000-0000-00001B000000}"/>
    <cellStyle name="Normal 5 2" xfId="28" xr:uid="{00000000-0005-0000-0000-00001C000000}"/>
    <cellStyle name="Normal 6" xfId="29" xr:uid="{00000000-0005-0000-0000-00001D000000}"/>
    <cellStyle name="Normal 7" xfId="30" xr:uid="{00000000-0005-0000-0000-00001E000000}"/>
    <cellStyle name="Normal 8" xfId="31" xr:uid="{00000000-0005-0000-0000-00001F000000}"/>
    <cellStyle name="Normal 9" xfId="32" xr:uid="{00000000-0005-0000-0000-000020000000}"/>
    <cellStyle name="Option" xfId="33" xr:uid="{00000000-0005-0000-0000-000021000000}"/>
    <cellStyle name="Percent [2]" xfId="34" xr:uid="{00000000-0005-0000-0000-000022000000}"/>
    <cellStyle name="Percent 2" xfId="35" xr:uid="{00000000-0005-0000-0000-000023000000}"/>
    <cellStyle name="RevList" xfId="36" xr:uid="{00000000-0005-0000-0000-000024000000}"/>
    <cellStyle name="Subtotal" xfId="37" xr:uid="{00000000-0005-0000-0000-000025000000}"/>
    <cellStyle name="Value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J231"/>
  <sheetViews>
    <sheetView topLeftCell="A61" zoomScale="90" zoomScaleNormal="90" workbookViewId="0">
      <selection activeCell="F46" sqref="F46:G46"/>
    </sheetView>
  </sheetViews>
  <sheetFormatPr defaultColWidth="8.765625" defaultRowHeight="15.5" x14ac:dyDescent="0.35"/>
  <cols>
    <col min="1" max="1" width="46.07421875" style="1" customWidth="1"/>
    <col min="2" max="2" width="12.84375" style="1" customWidth="1"/>
    <col min="3" max="3" width="13.84375" style="1" customWidth="1"/>
    <col min="4" max="4" width="12.765625" style="1" customWidth="1"/>
    <col min="5" max="5" width="13.84375" style="1" bestFit="1" customWidth="1"/>
    <col min="6" max="6" width="14.23046875" style="1" customWidth="1"/>
    <col min="7" max="7" width="18.53515625" style="1" customWidth="1"/>
    <col min="8" max="8" width="3.3046875" style="75" customWidth="1"/>
    <col min="9" max="9" width="8.765625" style="1"/>
    <col min="10" max="10" width="8.765625" style="75"/>
    <col min="11" max="16384" width="8.765625" style="1"/>
  </cols>
  <sheetData>
    <row r="2" spans="1:9" x14ac:dyDescent="0.35">
      <c r="A2" s="86" t="s">
        <v>4</v>
      </c>
      <c r="B2" s="86"/>
      <c r="C2" s="86"/>
      <c r="D2" s="86"/>
      <c r="E2" s="86"/>
      <c r="F2" s="86"/>
      <c r="G2" s="86"/>
    </row>
    <row r="3" spans="1:9" x14ac:dyDescent="0.35">
      <c r="A3" s="87" t="s">
        <v>13</v>
      </c>
      <c r="B3" s="87"/>
      <c r="C3" s="87"/>
      <c r="D3" s="87"/>
      <c r="E3" s="87"/>
      <c r="F3" s="87"/>
      <c r="G3" s="87"/>
    </row>
    <row r="4" spans="1:9" x14ac:dyDescent="0.35">
      <c r="A4" s="87"/>
      <c r="B4" s="87"/>
      <c r="C4" s="87"/>
      <c r="D4" s="87"/>
      <c r="E4" s="87"/>
      <c r="F4" s="87"/>
      <c r="G4" s="87"/>
    </row>
    <row r="5" spans="1:9" x14ac:dyDescent="0.35">
      <c r="A5" s="71"/>
      <c r="B5" s="71"/>
      <c r="C5" s="71"/>
      <c r="D5" s="71"/>
      <c r="E5" s="71"/>
      <c r="F5" s="71"/>
      <c r="G5" s="71"/>
    </row>
    <row r="6" spans="1:9" x14ac:dyDescent="0.35">
      <c r="A6" s="87" t="s">
        <v>5</v>
      </c>
      <c r="B6" s="87"/>
      <c r="C6" s="87"/>
      <c r="D6" s="87"/>
      <c r="E6" s="87"/>
      <c r="F6" s="87"/>
      <c r="G6" s="87"/>
    </row>
    <row r="7" spans="1:9" x14ac:dyDescent="0.35">
      <c r="A7" s="86" t="s">
        <v>113</v>
      </c>
      <c r="B7" s="86"/>
      <c r="C7" s="86"/>
      <c r="D7" s="86"/>
      <c r="E7" s="86"/>
      <c r="F7" s="86"/>
      <c r="G7" s="86"/>
    </row>
    <row r="8" spans="1:9" x14ac:dyDescent="0.35">
      <c r="A8" s="2"/>
      <c r="B8" s="2"/>
      <c r="C8" s="2"/>
      <c r="D8" s="2"/>
      <c r="E8" s="2"/>
      <c r="F8" s="3" t="s">
        <v>10</v>
      </c>
      <c r="G8" s="2"/>
    </row>
    <row r="9" spans="1:9" x14ac:dyDescent="0.35">
      <c r="A9" s="4"/>
      <c r="B9" s="4"/>
      <c r="C9" s="4"/>
      <c r="D9" s="4"/>
      <c r="E9" s="4"/>
      <c r="F9" s="3" t="s">
        <v>11</v>
      </c>
      <c r="G9" s="2"/>
    </row>
    <row r="10" spans="1:9" x14ac:dyDescent="0.35">
      <c r="A10" s="5"/>
      <c r="B10" s="77" t="s">
        <v>114</v>
      </c>
      <c r="C10" s="78"/>
      <c r="D10" s="77" t="s">
        <v>116</v>
      </c>
      <c r="E10" s="78"/>
      <c r="F10" s="79" t="s">
        <v>108</v>
      </c>
      <c r="G10" s="80"/>
      <c r="I10" s="75"/>
    </row>
    <row r="11" spans="1:9" x14ac:dyDescent="0.35">
      <c r="A11" s="6" t="s">
        <v>0</v>
      </c>
      <c r="B11" s="7"/>
      <c r="C11" s="8"/>
      <c r="D11" s="7"/>
      <c r="E11" s="9"/>
      <c r="F11" s="81" t="s">
        <v>117</v>
      </c>
      <c r="G11" s="82"/>
      <c r="I11" s="75"/>
    </row>
    <row r="12" spans="1:9" x14ac:dyDescent="0.35">
      <c r="A12" s="7"/>
      <c r="B12" s="10" t="s">
        <v>1</v>
      </c>
      <c r="C12" s="10" t="s">
        <v>2</v>
      </c>
      <c r="D12" s="10" t="s">
        <v>1</v>
      </c>
      <c r="E12" s="10" t="s">
        <v>2</v>
      </c>
      <c r="F12" s="10" t="s">
        <v>1</v>
      </c>
      <c r="G12" s="10" t="s">
        <v>2</v>
      </c>
      <c r="I12" s="75"/>
    </row>
    <row r="13" spans="1:9" x14ac:dyDescent="0.35">
      <c r="A13" s="11"/>
      <c r="B13" s="12"/>
      <c r="C13" s="12"/>
      <c r="D13" s="12"/>
      <c r="E13" s="12"/>
      <c r="F13" s="12"/>
      <c r="G13" s="12"/>
      <c r="I13" s="75"/>
    </row>
    <row r="14" spans="1:9" ht="18.5" x14ac:dyDescent="0.45">
      <c r="A14" s="20" t="s">
        <v>6</v>
      </c>
      <c r="B14" s="22">
        <f>detail!B7</f>
        <v>242625.95206068509</v>
      </c>
      <c r="C14" s="22">
        <f>detail!C7</f>
        <v>873010.40292451915</v>
      </c>
      <c r="D14" s="22">
        <f>detail!D7</f>
        <v>260989.00485992018</v>
      </c>
      <c r="E14" s="22">
        <f>detail!E7</f>
        <v>938006.09936638921</v>
      </c>
      <c r="F14" s="74">
        <f>IFERROR(B14/D14*100-100,"-")</f>
        <v>-7.0359488167292881</v>
      </c>
      <c r="G14" s="74">
        <f>IFERROR(C14/E14*100-100,"-")</f>
        <v>-6.9291336682963873</v>
      </c>
      <c r="I14" s="75"/>
    </row>
    <row r="15" spans="1:9" x14ac:dyDescent="0.35">
      <c r="A15" s="15" t="s">
        <v>14</v>
      </c>
      <c r="B15" s="16">
        <f>detail!$B$8</f>
        <v>0</v>
      </c>
      <c r="C15" s="18">
        <f>detail!$C$8</f>
        <v>0</v>
      </c>
      <c r="D15" s="16">
        <f>detail!$D$8</f>
        <v>0</v>
      </c>
      <c r="E15" s="16">
        <f>detail!$E$8</f>
        <v>0</v>
      </c>
      <c r="F15" s="74" t="str">
        <f t="shared" ref="F15:F39" si="0">IFERROR(B15/D15*100-100,"-")</f>
        <v>-</v>
      </c>
      <c r="G15" s="74" t="str">
        <f t="shared" ref="G15:G39" si="1">IFERROR(C15/E15*100-100,"-")</f>
        <v>-</v>
      </c>
      <c r="I15" s="75"/>
    </row>
    <row r="16" spans="1:9" x14ac:dyDescent="0.35">
      <c r="A16" s="15" t="s">
        <v>17</v>
      </c>
      <c r="B16" s="16">
        <f>detail!$B$11</f>
        <v>35.57490145313907</v>
      </c>
      <c r="C16" s="18">
        <f>detail!$C$11</f>
        <v>128.00468700000002</v>
      </c>
      <c r="D16" s="16">
        <f>detail!$D$11</f>
        <v>123.85817318162751</v>
      </c>
      <c r="E16" s="16">
        <f>detail!$E$11</f>
        <v>445.15178700000001</v>
      </c>
      <c r="F16" s="74">
        <f t="shared" si="0"/>
        <v>-71.277711805928632</v>
      </c>
      <c r="G16" s="74">
        <f t="shared" si="1"/>
        <v>-71.24471006560286</v>
      </c>
      <c r="I16" s="75"/>
    </row>
    <row r="17" spans="1:9" x14ac:dyDescent="0.35">
      <c r="A17" s="15" t="s">
        <v>18</v>
      </c>
      <c r="B17" s="16">
        <f>detail!$B$12</f>
        <v>23923.090836416839</v>
      </c>
      <c r="C17" s="18">
        <f>detail!$C$12</f>
        <v>86079.444482000006</v>
      </c>
      <c r="D17" s="16">
        <f>detail!$D$12</f>
        <v>25233.644213184063</v>
      </c>
      <c r="E17" s="16">
        <f>detail!$E$12</f>
        <v>90690.840381999995</v>
      </c>
      <c r="F17" s="74">
        <f t="shared" si="0"/>
        <v>-5.193674626205933</v>
      </c>
      <c r="G17" s="74">
        <f t="shared" si="1"/>
        <v>-5.0847427155557057</v>
      </c>
      <c r="I17" s="75"/>
    </row>
    <row r="18" spans="1:9" x14ac:dyDescent="0.35">
      <c r="A18" s="15" t="s">
        <v>35</v>
      </c>
      <c r="B18" s="16">
        <f>detail!$B$32</f>
        <v>30681.831484639573</v>
      </c>
      <c r="C18" s="18">
        <f>detail!$C$32</f>
        <v>110398.56964751999</v>
      </c>
      <c r="D18" s="16">
        <f>detail!$D$32</f>
        <v>31156.178284345635</v>
      </c>
      <c r="E18" s="16">
        <f>detail!$E$32</f>
        <v>111976.69142939</v>
      </c>
      <c r="F18" s="74">
        <f t="shared" si="0"/>
        <v>-1.5224806950870402</v>
      </c>
      <c r="G18" s="74">
        <f t="shared" si="1"/>
        <v>-1.4093306041866214</v>
      </c>
      <c r="I18" s="75"/>
    </row>
    <row r="19" spans="1:9" x14ac:dyDescent="0.35">
      <c r="A19" s="15" t="s">
        <v>42</v>
      </c>
      <c r="B19" s="16">
        <f>detail!$B$42</f>
        <v>1182.0424884599986</v>
      </c>
      <c r="C19" s="18">
        <f>detail!$C$42</f>
        <v>4253.1945999999998</v>
      </c>
      <c r="D19" s="16">
        <f>detail!$D$42</f>
        <v>1060.0308349902639</v>
      </c>
      <c r="E19" s="16">
        <f>detail!$E$42</f>
        <v>3809.7979999999998</v>
      </c>
      <c r="F19" s="74">
        <f t="shared" si="0"/>
        <v>11.510198518975656</v>
      </c>
      <c r="G19" s="74">
        <f t="shared" si="1"/>
        <v>11.638323081696186</v>
      </c>
      <c r="I19" s="75"/>
    </row>
    <row r="20" spans="1:9" x14ac:dyDescent="0.35">
      <c r="A20" s="15" t="s">
        <v>45</v>
      </c>
      <c r="B20" s="16">
        <f>detail!$B$45</f>
        <v>2162.847573921782</v>
      </c>
      <c r="C20" s="18">
        <f>detail!$C$45</f>
        <v>7782.3019999999997</v>
      </c>
      <c r="D20" s="16">
        <f>detail!$D$45</f>
        <v>2235.2267157016922</v>
      </c>
      <c r="E20" s="16">
        <f>detail!$E$45</f>
        <v>8033.5043000000005</v>
      </c>
      <c r="F20" s="74">
        <f t="shared" si="0"/>
        <v>-3.2381118779348839</v>
      </c>
      <c r="G20" s="74">
        <f t="shared" si="1"/>
        <v>-3.1269330371803079</v>
      </c>
      <c r="I20" s="75"/>
    </row>
    <row r="21" spans="1:9" x14ac:dyDescent="0.35">
      <c r="A21" s="15" t="s">
        <v>53</v>
      </c>
      <c r="B21" s="16">
        <f>detail!$B$60</f>
        <v>1306.6817762234216</v>
      </c>
      <c r="C21" s="18">
        <f>detail!$C$60</f>
        <v>4701.6684500000001</v>
      </c>
      <c r="D21" s="16">
        <f>detail!$D$60</f>
        <v>2328.9180457121674</v>
      </c>
      <c r="E21" s="16">
        <f>detail!$E$60</f>
        <v>8370.2351099999996</v>
      </c>
      <c r="F21" s="74">
        <f t="shared" si="0"/>
        <v>-43.893183419262527</v>
      </c>
      <c r="G21" s="74">
        <f t="shared" si="1"/>
        <v>-43.828717016767285</v>
      </c>
      <c r="I21" s="75"/>
    </row>
    <row r="22" spans="1:9" x14ac:dyDescent="0.35">
      <c r="A22" s="15" t="s">
        <v>56</v>
      </c>
      <c r="B22" s="16">
        <f>detail!$B$63</f>
        <v>250.9629854322985</v>
      </c>
      <c r="C22" s="18">
        <f>detail!$C$63</f>
        <v>903.00850000000003</v>
      </c>
      <c r="D22" s="16">
        <f>detail!$D$63</f>
        <v>271.56238550589643</v>
      </c>
      <c r="E22" s="16">
        <f>detail!$E$63</f>
        <v>976.0073000000001</v>
      </c>
      <c r="F22" s="74">
        <f t="shared" si="0"/>
        <v>-7.5855130066054954</v>
      </c>
      <c r="G22" s="74">
        <f t="shared" si="1"/>
        <v>-7.4793293041968099</v>
      </c>
      <c r="I22" s="75"/>
    </row>
    <row r="23" spans="1:9" x14ac:dyDescent="0.35">
      <c r="A23" s="15" t="s">
        <v>57</v>
      </c>
      <c r="B23" s="16">
        <f>detail!$B$64</f>
        <v>109675.65616785111</v>
      </c>
      <c r="C23" s="18">
        <f>detail!$C$64</f>
        <v>394632.0992</v>
      </c>
      <c r="D23" s="16">
        <f>detail!$D$64</f>
        <v>116139.17620089244</v>
      </c>
      <c r="E23" s="16">
        <f>detail!$E$64</f>
        <v>417409.36829999997</v>
      </c>
      <c r="F23" s="74">
        <f t="shared" si="0"/>
        <v>-5.5653227829522649</v>
      </c>
      <c r="G23" s="74">
        <f t="shared" si="1"/>
        <v>-5.4568178938498448</v>
      </c>
      <c r="I23" s="75"/>
    </row>
    <row r="24" spans="1:9" x14ac:dyDescent="0.35">
      <c r="A24" s="15" t="s">
        <v>69</v>
      </c>
      <c r="B24" s="16">
        <f>detail!$B$78</f>
        <v>58108.359062565491</v>
      </c>
      <c r="C24" s="18">
        <f>detail!$C$78</f>
        <v>209083.98927499997</v>
      </c>
      <c r="D24" s="16">
        <f>detail!$D$78</f>
        <v>58496.102441577154</v>
      </c>
      <c r="E24" s="16">
        <f>detail!$E$78</f>
        <v>210237.59567499999</v>
      </c>
      <c r="F24" s="74">
        <f t="shared" si="0"/>
        <v>-0.66285335745047291</v>
      </c>
      <c r="G24" s="74">
        <f t="shared" si="1"/>
        <v>-0.54871555979137554</v>
      </c>
      <c r="I24" s="75"/>
    </row>
    <row r="25" spans="1:9" x14ac:dyDescent="0.35">
      <c r="A25" s="15" t="s">
        <v>79</v>
      </c>
      <c r="B25" s="16">
        <f>detail!$B$93</f>
        <v>586.33079935514888</v>
      </c>
      <c r="C25" s="18">
        <f>detail!$C$93</f>
        <v>2109.7202630000002</v>
      </c>
      <c r="D25" s="16">
        <f>detail!$D$93</f>
        <v>4582.0426346512249</v>
      </c>
      <c r="E25" s="16">
        <f>detail!$E$93</f>
        <v>16468.065162999999</v>
      </c>
      <c r="F25" s="74">
        <f t="shared" si="0"/>
        <v>-87.203724493502463</v>
      </c>
      <c r="G25" s="74">
        <f t="shared" si="1"/>
        <v>-87.189021648152931</v>
      </c>
      <c r="I25" s="75"/>
    </row>
    <row r="26" spans="1:9" x14ac:dyDescent="0.35">
      <c r="A26" s="13" t="s">
        <v>84</v>
      </c>
      <c r="B26" s="16">
        <f>detail!$B$98</f>
        <v>14712.57398436628</v>
      </c>
      <c r="C26" s="18">
        <f>detail!$C$98</f>
        <v>52938.40181999917</v>
      </c>
      <c r="D26" s="16">
        <f>detail!$D$98</f>
        <v>19362.264930177989</v>
      </c>
      <c r="E26" s="16">
        <f>detail!$E$98</f>
        <v>69588.841919999206</v>
      </c>
      <c r="F26" s="74">
        <f t="shared" si="0"/>
        <v>-24.014189262355927</v>
      </c>
      <c r="G26" s="74">
        <f t="shared" si="1"/>
        <v>-23.926882012409024</v>
      </c>
      <c r="I26" s="75"/>
    </row>
    <row r="27" spans="1:9" ht="18.5" x14ac:dyDescent="0.45">
      <c r="A27" s="20" t="s">
        <v>7</v>
      </c>
      <c r="B27" s="22">
        <f>detail!B110</f>
        <v>321201.73478084896</v>
      </c>
      <c r="C27" s="22">
        <f>detail!C110</f>
        <v>1155739.7447365699</v>
      </c>
      <c r="D27" s="22">
        <f>detail!D110</f>
        <v>338002.96838694386</v>
      </c>
      <c r="E27" s="22">
        <f>detail!E110</f>
        <v>1214797.7119613399</v>
      </c>
      <c r="F27" s="74">
        <f t="shared" si="0"/>
        <v>-4.9707355193582003</v>
      </c>
      <c r="G27" s="74">
        <f t="shared" si="1"/>
        <v>-4.8615474529844676</v>
      </c>
      <c r="I27" s="75"/>
    </row>
    <row r="28" spans="1:9" x14ac:dyDescent="0.35">
      <c r="A28" s="15" t="s">
        <v>14</v>
      </c>
      <c r="B28" s="16">
        <f>detail!B111</f>
        <v>0</v>
      </c>
      <c r="C28" s="18">
        <f>detail!C111</f>
        <v>0</v>
      </c>
      <c r="D28" s="16">
        <f>detail!D111</f>
        <v>0</v>
      </c>
      <c r="E28" s="16">
        <f>detail!E111</f>
        <v>0</v>
      </c>
      <c r="F28" s="74" t="str">
        <f t="shared" si="0"/>
        <v>-</v>
      </c>
      <c r="G28" s="74" t="str">
        <f t="shared" si="1"/>
        <v>-</v>
      </c>
      <c r="I28" s="75"/>
    </row>
    <row r="29" spans="1:9" x14ac:dyDescent="0.35">
      <c r="A29" s="15" t="s">
        <v>17</v>
      </c>
      <c r="B29" s="16">
        <f>detail!B114</f>
        <v>5754.717245493438</v>
      </c>
      <c r="C29" s="18">
        <f>detail!C114</f>
        <v>20706.474219</v>
      </c>
      <c r="D29" s="16">
        <f>detail!D114</f>
        <v>4680.8407867845299</v>
      </c>
      <c r="E29" s="16">
        <f>detail!E114</f>
        <v>16823.150118999998</v>
      </c>
      <c r="F29" s="74">
        <f t="shared" si="0"/>
        <v>22.941956533552599</v>
      </c>
      <c r="G29" s="74">
        <f t="shared" si="1"/>
        <v>23.083216119044138</v>
      </c>
      <c r="I29" s="75"/>
    </row>
    <row r="30" spans="1:9" x14ac:dyDescent="0.35">
      <c r="A30" s="15" t="s">
        <v>18</v>
      </c>
      <c r="B30" s="16">
        <f>detail!B115</f>
        <v>131284.38607574007</v>
      </c>
      <c r="C30" s="18">
        <f>detail!C115</f>
        <v>472384.07026225002</v>
      </c>
      <c r="D30" s="16">
        <f>detail!D115</f>
        <v>139585.03383740521</v>
      </c>
      <c r="E30" s="16">
        <f>detail!E115</f>
        <v>501674.82415599999</v>
      </c>
      <c r="F30" s="74">
        <f t="shared" si="0"/>
        <v>-5.9466602783032556</v>
      </c>
      <c r="G30" s="74">
        <f t="shared" si="1"/>
        <v>-5.8385935437417373</v>
      </c>
      <c r="I30" s="75"/>
    </row>
    <row r="31" spans="1:9" x14ac:dyDescent="0.35">
      <c r="A31" s="15" t="s">
        <v>35</v>
      </c>
      <c r="B31" s="16">
        <f>detail!B135</f>
        <v>88319.389821382458</v>
      </c>
      <c r="C31" s="18">
        <f>detail!C135</f>
        <v>317788.53597132</v>
      </c>
      <c r="D31" s="16">
        <f>detail!D135</f>
        <v>80625.222320633344</v>
      </c>
      <c r="E31" s="16">
        <f>detail!E135</f>
        <v>289770.63742634002</v>
      </c>
      <c r="F31" s="74">
        <f t="shared" si="0"/>
        <v>9.5431271744599542</v>
      </c>
      <c r="G31" s="74">
        <f t="shared" si="1"/>
        <v>9.6689915837667115</v>
      </c>
      <c r="I31" s="75"/>
    </row>
    <row r="32" spans="1:9" x14ac:dyDescent="0.35">
      <c r="A32" s="15" t="s">
        <v>42</v>
      </c>
      <c r="B32" s="16">
        <f>detail!B145</f>
        <v>2678.6112022763914</v>
      </c>
      <c r="C32" s="18">
        <f>detail!C145</f>
        <v>9638.1093000000001</v>
      </c>
      <c r="D32" s="16">
        <f>detail!D145</f>
        <v>765.08308521558104</v>
      </c>
      <c r="E32" s="16">
        <f>detail!E145</f>
        <v>2749.7426600000003</v>
      </c>
      <c r="F32" s="74">
        <f t="shared" si="0"/>
        <v>250.10723070967208</v>
      </c>
      <c r="G32" s="74">
        <f t="shared" si="1"/>
        <v>250.50950186007583</v>
      </c>
      <c r="I32" s="75"/>
    </row>
    <row r="33" spans="1:9" x14ac:dyDescent="0.35">
      <c r="A33" s="15" t="s">
        <v>45</v>
      </c>
      <c r="B33" s="16">
        <f>detail!B148</f>
        <v>6380.0749766512017</v>
      </c>
      <c r="C33" s="18">
        <f>detail!C148</f>
        <v>22956.620175</v>
      </c>
      <c r="D33" s="16">
        <f>detail!D148</f>
        <v>9499.3811028885466</v>
      </c>
      <c r="E33" s="16">
        <f>detail!E148</f>
        <v>34141.198475000005</v>
      </c>
      <c r="F33" s="74">
        <f t="shared" si="0"/>
        <v>-32.836940559094259</v>
      </c>
      <c r="G33" s="74">
        <f t="shared" si="1"/>
        <v>-32.75977059853345</v>
      </c>
      <c r="I33" s="75"/>
    </row>
    <row r="34" spans="1:9" x14ac:dyDescent="0.35">
      <c r="A34" s="15" t="s">
        <v>53</v>
      </c>
      <c r="B34" s="16">
        <f>detail!B163</f>
        <v>13967.426771149614</v>
      </c>
      <c r="C34" s="18">
        <f>detail!C163</f>
        <v>50257.232458999999</v>
      </c>
      <c r="D34" s="16">
        <f>detail!D163</f>
        <v>15372.032962789533</v>
      </c>
      <c r="E34" s="16">
        <f>detail!E163</f>
        <v>55247.770635000001</v>
      </c>
      <c r="F34" s="74">
        <f t="shared" si="0"/>
        <v>-9.137413346952826</v>
      </c>
      <c r="G34" s="74">
        <f t="shared" si="1"/>
        <v>-9.033012768914233</v>
      </c>
      <c r="I34" s="75"/>
    </row>
    <row r="35" spans="1:9" x14ac:dyDescent="0.35">
      <c r="A35" s="15" t="s">
        <v>56</v>
      </c>
      <c r="B35" s="16">
        <f>detail!B166</f>
        <v>4930.1575706876647</v>
      </c>
      <c r="C35" s="18">
        <f>detail!C166</f>
        <v>17739.564999999999</v>
      </c>
      <c r="D35" s="16">
        <f>detail!D166</f>
        <v>8164.2625295553562</v>
      </c>
      <c r="E35" s="16">
        <f>detail!E166</f>
        <v>29342.722899999997</v>
      </c>
      <c r="F35" s="74">
        <f t="shared" si="0"/>
        <v>-39.612946633697085</v>
      </c>
      <c r="G35" s="74">
        <f t="shared" si="1"/>
        <v>-39.543562264291431</v>
      </c>
      <c r="I35" s="75"/>
    </row>
    <row r="36" spans="1:9" x14ac:dyDescent="0.35">
      <c r="A36" s="15" t="s">
        <v>57</v>
      </c>
      <c r="B36" s="16">
        <f>detail!B167</f>
        <v>16063.740609870663</v>
      </c>
      <c r="C36" s="18">
        <f>detail!C167</f>
        <v>57800.1345</v>
      </c>
      <c r="D36" s="16">
        <f>detail!D167</f>
        <v>20237.491284127042</v>
      </c>
      <c r="E36" s="16">
        <f>detail!E167</f>
        <v>72734.444390000004</v>
      </c>
      <c r="F36" s="74">
        <f t="shared" si="0"/>
        <v>-20.623854091687704</v>
      </c>
      <c r="G36" s="74">
        <f t="shared" si="1"/>
        <v>-20.532651366555669</v>
      </c>
      <c r="I36" s="75"/>
    </row>
    <row r="37" spans="1:9" x14ac:dyDescent="0.35">
      <c r="A37" s="15" t="s">
        <v>69</v>
      </c>
      <c r="B37" s="16">
        <f>detail!B181</f>
        <v>35408.161086000669</v>
      </c>
      <c r="C37" s="18">
        <f>detail!C181</f>
        <v>127404.72613899999</v>
      </c>
      <c r="D37" s="16">
        <f>detail!D181</f>
        <v>40377.286924726883</v>
      </c>
      <c r="E37" s="16">
        <f>detail!E181</f>
        <v>145117.76628899999</v>
      </c>
      <c r="F37" s="74">
        <f t="shared" si="0"/>
        <v>-12.306735338582499</v>
      </c>
      <c r="G37" s="74">
        <f t="shared" si="1"/>
        <v>-12.205976292885282</v>
      </c>
      <c r="I37" s="75"/>
    </row>
    <row r="38" spans="1:9" x14ac:dyDescent="0.35">
      <c r="A38" s="15" t="s">
        <v>79</v>
      </c>
      <c r="B38" s="16">
        <f>detail!B196</f>
        <v>3239.5523840361157</v>
      </c>
      <c r="C38" s="18">
        <f>detail!C196</f>
        <v>11656.4733</v>
      </c>
      <c r="D38" s="16">
        <f>detail!D196</f>
        <v>3572.465609188027</v>
      </c>
      <c r="E38" s="16">
        <f>detail!E196</f>
        <v>12839.600399999999</v>
      </c>
      <c r="F38" s="74">
        <f t="shared" si="0"/>
        <v>-9.3188643802669873</v>
      </c>
      <c r="G38" s="74">
        <f t="shared" si="1"/>
        <v>-9.2146722883992567</v>
      </c>
      <c r="I38" s="75"/>
    </row>
    <row r="39" spans="1:9" x14ac:dyDescent="0.35">
      <c r="A39" s="17" t="s">
        <v>84</v>
      </c>
      <c r="B39" s="21">
        <f>detail!B201</f>
        <v>13175.517037560625</v>
      </c>
      <c r="C39" s="19">
        <f>detail!C201</f>
        <v>47407.803411000001</v>
      </c>
      <c r="D39" s="21">
        <f>detail!D201</f>
        <v>15123.867943629724</v>
      </c>
      <c r="E39" s="21">
        <f>detail!E201</f>
        <v>54355.854510999998</v>
      </c>
      <c r="F39" s="64">
        <f t="shared" si="0"/>
        <v>-12.882623104956153</v>
      </c>
      <c r="G39" s="64">
        <f t="shared" si="1"/>
        <v>-12.782525750917813</v>
      </c>
      <c r="I39" s="75"/>
    </row>
    <row r="40" spans="1:9" x14ac:dyDescent="0.35">
      <c r="B40" s="16"/>
      <c r="C40" s="18"/>
      <c r="D40" s="16"/>
      <c r="E40" s="16"/>
      <c r="F40" s="14"/>
      <c r="G40" s="14"/>
      <c r="I40" s="75"/>
    </row>
    <row r="41" spans="1:9" x14ac:dyDescent="0.35">
      <c r="B41" s="16"/>
      <c r="C41" s="18"/>
      <c r="D41" s="16"/>
      <c r="E41" s="16"/>
      <c r="F41" s="14"/>
      <c r="G41" s="14"/>
      <c r="I41" s="75"/>
    </row>
    <row r="42" spans="1:9" x14ac:dyDescent="0.35">
      <c r="A42" s="2"/>
      <c r="B42" s="2"/>
      <c r="C42" s="2"/>
      <c r="D42" s="2"/>
      <c r="E42" s="2"/>
      <c r="F42" s="3" t="s">
        <v>10</v>
      </c>
      <c r="G42" s="2"/>
      <c r="I42" s="75"/>
    </row>
    <row r="43" spans="1:9" x14ac:dyDescent="0.35">
      <c r="A43" s="4"/>
      <c r="B43" s="4"/>
      <c r="C43" s="4"/>
      <c r="D43" s="4"/>
      <c r="E43" s="4"/>
      <c r="F43" s="3" t="s">
        <v>11</v>
      </c>
      <c r="G43" s="2"/>
      <c r="I43" s="75"/>
    </row>
    <row r="44" spans="1:9" x14ac:dyDescent="0.35">
      <c r="A44" s="5"/>
      <c r="B44" s="77"/>
      <c r="C44" s="78"/>
      <c r="D44" s="85"/>
      <c r="E44" s="85"/>
      <c r="F44" s="77" t="s">
        <v>121</v>
      </c>
      <c r="G44" s="88"/>
      <c r="I44" s="75"/>
    </row>
    <row r="45" spans="1:9" x14ac:dyDescent="0.35">
      <c r="A45" s="6" t="s">
        <v>0</v>
      </c>
      <c r="B45" s="83" t="s">
        <v>119</v>
      </c>
      <c r="C45" s="84"/>
      <c r="D45" s="83" t="s">
        <v>123</v>
      </c>
      <c r="E45" s="84"/>
      <c r="F45" s="83" t="s">
        <v>3</v>
      </c>
      <c r="G45" s="89"/>
      <c r="I45" s="75"/>
    </row>
    <row r="46" spans="1:9" x14ac:dyDescent="0.35">
      <c r="A46" s="7"/>
      <c r="B46" s="90"/>
      <c r="C46" s="91"/>
      <c r="D46" s="90"/>
      <c r="E46" s="91"/>
      <c r="F46" s="83" t="s">
        <v>122</v>
      </c>
      <c r="G46" s="89"/>
      <c r="I46" s="75"/>
    </row>
    <row r="47" spans="1:9" x14ac:dyDescent="0.35">
      <c r="A47" s="11"/>
      <c r="B47" s="12"/>
      <c r="C47" s="12"/>
      <c r="D47" s="12"/>
      <c r="E47" s="12"/>
      <c r="F47" s="12"/>
      <c r="G47" s="12"/>
      <c r="I47" s="75"/>
    </row>
    <row r="48" spans="1:9" ht="18.5" x14ac:dyDescent="0.45">
      <c r="A48" s="20" t="s">
        <v>6</v>
      </c>
      <c r="B48" s="22">
        <f>detail!O7</f>
        <v>503604.57948022638</v>
      </c>
      <c r="C48" s="22">
        <f>detail!P7</f>
        <v>1811016.502290908</v>
      </c>
      <c r="D48" s="22">
        <f>detail!Q7</f>
        <v>397953.38329371891</v>
      </c>
      <c r="E48" s="22">
        <f>detail!R7</f>
        <v>1405058.6780500116</v>
      </c>
      <c r="F48" s="63">
        <f t="shared" ref="F48:F73" si="2">IFERROR(B48/D48*100-100,"-")</f>
        <v>26.548636252836971</v>
      </c>
      <c r="G48" s="63">
        <f t="shared" ref="G48:G73" si="3">IFERROR(C48/E48*100-100,"-")</f>
        <v>28.892588657172581</v>
      </c>
      <c r="I48" s="75"/>
    </row>
    <row r="49" spans="1:9" x14ac:dyDescent="0.35">
      <c r="A49" s="15" t="s">
        <v>14</v>
      </c>
      <c r="B49" s="16">
        <f>detail!O8</f>
        <v>0</v>
      </c>
      <c r="C49" s="16">
        <f>detail!P8</f>
        <v>0</v>
      </c>
      <c r="D49" s="16">
        <f>detail!Q8</f>
        <v>0</v>
      </c>
      <c r="E49" s="16">
        <f>detail!R8</f>
        <v>0</v>
      </c>
      <c r="F49" s="63" t="str">
        <f t="shared" si="2"/>
        <v>-</v>
      </c>
      <c r="G49" s="63" t="str">
        <f t="shared" si="3"/>
        <v>-</v>
      </c>
      <c r="I49" s="75"/>
    </row>
    <row r="50" spans="1:9" x14ac:dyDescent="0.35">
      <c r="A50" s="15" t="s">
        <v>17</v>
      </c>
      <c r="B50" s="16">
        <f>detail!O11</f>
        <v>159.38243781876577</v>
      </c>
      <c r="C50" s="16">
        <f>detail!P11</f>
        <v>573.156474</v>
      </c>
      <c r="D50" s="16">
        <f>detail!Q11</f>
        <v>202.28851681753395</v>
      </c>
      <c r="E50" s="16">
        <f>detail!R11</f>
        <v>714.22243900000001</v>
      </c>
      <c r="F50" s="63">
        <f t="shared" si="2"/>
        <v>-21.210338418502445</v>
      </c>
      <c r="G50" s="63">
        <f t="shared" si="3"/>
        <v>-19.750984748884377</v>
      </c>
      <c r="I50" s="75"/>
    </row>
    <row r="51" spans="1:9" x14ac:dyDescent="0.35">
      <c r="A51" s="15" t="s">
        <v>18</v>
      </c>
      <c r="B51" s="16">
        <f>detail!O12</f>
        <v>49155.998777991626</v>
      </c>
      <c r="C51" s="16">
        <f>detail!P12</f>
        <v>176770.28486399999</v>
      </c>
      <c r="D51" s="16">
        <f>detail!Q12</f>
        <v>37069.439714937747</v>
      </c>
      <c r="E51" s="16">
        <f>detail!R12</f>
        <v>130881.50559454512</v>
      </c>
      <c r="F51" s="63">
        <f t="shared" si="2"/>
        <v>32.605184097733741</v>
      </c>
      <c r="G51" s="63">
        <f t="shared" si="3"/>
        <v>35.061316769699062</v>
      </c>
      <c r="I51" s="75"/>
    </row>
    <row r="52" spans="1:9" x14ac:dyDescent="0.35">
      <c r="A52" s="15" t="s">
        <v>35</v>
      </c>
      <c r="B52" s="16">
        <f>detail!O32</f>
        <v>61837.757800538086</v>
      </c>
      <c r="C52" s="16">
        <f>detail!P32</f>
        <v>222375.26107691001</v>
      </c>
      <c r="D52" s="16">
        <f>detail!Q32</f>
        <v>25053.142874481611</v>
      </c>
      <c r="E52" s="16">
        <f>detail!R32</f>
        <v>88455.425398999985</v>
      </c>
      <c r="F52" s="63">
        <f t="shared" si="2"/>
        <v>146.82634873536844</v>
      </c>
      <c r="G52" s="63">
        <f t="shared" si="3"/>
        <v>151.39810257407231</v>
      </c>
      <c r="I52" s="75"/>
    </row>
    <row r="53" spans="1:9" x14ac:dyDescent="0.35">
      <c r="A53" s="15" t="s">
        <v>42</v>
      </c>
      <c r="B53" s="16">
        <f>detail!O42</f>
        <v>2242.1441177033071</v>
      </c>
      <c r="C53" s="16">
        <f>detail!P42</f>
        <v>8062.9925999999996</v>
      </c>
      <c r="D53" s="16">
        <f>detail!Q42</f>
        <v>4709.1145285891998</v>
      </c>
      <c r="E53" s="16">
        <f>detail!R42</f>
        <v>16626.525900000001</v>
      </c>
      <c r="F53" s="63">
        <f t="shared" si="2"/>
        <v>-52.387139788357842</v>
      </c>
      <c r="G53" s="63">
        <f t="shared" si="3"/>
        <v>-51.50524740709664</v>
      </c>
      <c r="I53" s="75"/>
    </row>
    <row r="54" spans="1:9" x14ac:dyDescent="0.35">
      <c r="A54" s="15" t="s">
        <v>45</v>
      </c>
      <c r="B54" s="16">
        <f>detail!O45</f>
        <v>4398.0341817850485</v>
      </c>
      <c r="C54" s="16">
        <f>detail!P45</f>
        <v>15815.8063</v>
      </c>
      <c r="D54" s="16">
        <f>detail!Q45</f>
        <v>6420.5141736275928</v>
      </c>
      <c r="E54" s="16">
        <f>detail!R45</f>
        <v>22668.984699999997</v>
      </c>
      <c r="F54" s="63">
        <f t="shared" si="2"/>
        <v>-31.500280774239656</v>
      </c>
      <c r="G54" s="63">
        <f t="shared" si="3"/>
        <v>-30.231518926385775</v>
      </c>
      <c r="I54" s="75"/>
    </row>
    <row r="55" spans="1:9" x14ac:dyDescent="0.35">
      <c r="A55" s="15" t="s">
        <v>53</v>
      </c>
      <c r="B55" s="16">
        <f>detail!O60</f>
        <v>3635.01408574267</v>
      </c>
      <c r="C55" s="16">
        <f>detail!P60</f>
        <v>13071.903559999999</v>
      </c>
      <c r="D55" s="16">
        <f>detail!Q60</f>
        <v>2574.7127200862733</v>
      </c>
      <c r="E55" s="16">
        <f>detail!R60</f>
        <v>9090.5684000000001</v>
      </c>
      <c r="F55" s="63">
        <f t="shared" si="2"/>
        <v>41.181346461863455</v>
      </c>
      <c r="G55" s="63">
        <f t="shared" si="3"/>
        <v>43.796328071190771</v>
      </c>
      <c r="I55" s="75"/>
    </row>
    <row r="56" spans="1:9" x14ac:dyDescent="0.35">
      <c r="A56" s="15" t="s">
        <v>56</v>
      </c>
      <c r="B56" s="16">
        <f>detail!O63</f>
        <v>522.51371569429125</v>
      </c>
      <c r="C56" s="16">
        <f>detail!P63</f>
        <v>1879.0158000000001</v>
      </c>
      <c r="D56" s="16">
        <f>detail!Q63</f>
        <v>459.62854644911471</v>
      </c>
      <c r="E56" s="16">
        <f>detail!R63</f>
        <v>1622.8159000000001</v>
      </c>
      <c r="F56" s="63">
        <f t="shared" si="2"/>
        <v>13.681737074644147</v>
      </c>
      <c r="G56" s="63">
        <f t="shared" si="3"/>
        <v>15.787366884931316</v>
      </c>
      <c r="I56" s="75"/>
    </row>
    <row r="57" spans="1:9" x14ac:dyDescent="0.35">
      <c r="A57" s="15" t="s">
        <v>57</v>
      </c>
      <c r="B57" s="16">
        <f>detail!O64</f>
        <v>225811.19567023864</v>
      </c>
      <c r="C57" s="16">
        <f>detail!P64</f>
        <v>812041.46749999991</v>
      </c>
      <c r="D57" s="16">
        <f>detail!Q64</f>
        <v>195908.29820211497</v>
      </c>
      <c r="E57" s="16">
        <f>detail!R64</f>
        <v>691695.72629999986</v>
      </c>
      <c r="F57" s="63">
        <f t="shared" si="2"/>
        <v>15.26372172212605</v>
      </c>
      <c r="G57" s="63">
        <f t="shared" si="3"/>
        <v>17.398653284118183</v>
      </c>
      <c r="I57" s="75"/>
    </row>
    <row r="58" spans="1:9" x14ac:dyDescent="0.35">
      <c r="A58" s="15" t="s">
        <v>69</v>
      </c>
      <c r="B58" s="16">
        <f>detail!O78</f>
        <v>116604.2773153072</v>
      </c>
      <c r="C58" s="16">
        <f>detail!P78</f>
        <v>419321.58494999993</v>
      </c>
      <c r="D58" s="16">
        <f>detail!Q78</f>
        <v>85626.474344534698</v>
      </c>
      <c r="E58" s="16">
        <f>detail!R78</f>
        <v>302322.39729400002</v>
      </c>
      <c r="F58" s="63">
        <f t="shared" si="2"/>
        <v>36.177833091816098</v>
      </c>
      <c r="G58" s="63">
        <f t="shared" si="3"/>
        <v>38.700138892528514</v>
      </c>
      <c r="I58" s="75"/>
    </row>
    <row r="59" spans="1:9" x14ac:dyDescent="0.35">
      <c r="A59" s="15" t="s">
        <v>79</v>
      </c>
      <c r="B59" s="16">
        <f>detail!O93</f>
        <v>5166.0809304054328</v>
      </c>
      <c r="C59" s="16">
        <f>detail!P93</f>
        <v>18577.785426000002</v>
      </c>
      <c r="D59" s="16">
        <f>detail!Q93</f>
        <v>6388.2633664999839</v>
      </c>
      <c r="E59" s="16">
        <f>detail!R93</f>
        <v>22555.116396999998</v>
      </c>
      <c r="F59" s="63">
        <f t="shared" si="2"/>
        <v>-19.131685185424089</v>
      </c>
      <c r="G59" s="63">
        <f t="shared" si="3"/>
        <v>-17.63383039570131</v>
      </c>
      <c r="I59" s="75"/>
    </row>
    <row r="60" spans="1:9" x14ac:dyDescent="0.35">
      <c r="A60" s="13" t="s">
        <v>84</v>
      </c>
      <c r="B60" s="16">
        <f>detail!O98</f>
        <v>34072.180447001367</v>
      </c>
      <c r="C60" s="16">
        <f>detail!P98</f>
        <v>122527.24373999838</v>
      </c>
      <c r="D60" s="16">
        <f>detail!Q98</f>
        <v>33541.506305580209</v>
      </c>
      <c r="E60" s="16">
        <f>detail!R98</f>
        <v>118425.38972646673</v>
      </c>
      <c r="F60" s="63">
        <f t="shared" si="2"/>
        <v>1.5821416503672907</v>
      </c>
      <c r="G60" s="63">
        <f t="shared" si="3"/>
        <v>3.4636609792932944</v>
      </c>
      <c r="I60" s="75"/>
    </row>
    <row r="61" spans="1:9" ht="18.5" x14ac:dyDescent="0.45">
      <c r="A61" s="20" t="s">
        <v>7</v>
      </c>
      <c r="B61" s="22">
        <f>detail!O110</f>
        <v>659195.27376604278</v>
      </c>
      <c r="C61" s="22">
        <f>detail!P110</f>
        <v>2370537.4566979101</v>
      </c>
      <c r="D61" s="22">
        <f>detail!Q110</f>
        <v>611646.78243148944</v>
      </c>
      <c r="E61" s="22">
        <f>detail!R110</f>
        <v>2159548.4688276453</v>
      </c>
      <c r="F61" s="63">
        <f t="shared" si="2"/>
        <v>7.7738480280290219</v>
      </c>
      <c r="G61" s="63">
        <f t="shared" si="3"/>
        <v>9.7700510507552849</v>
      </c>
      <c r="I61" s="75"/>
    </row>
    <row r="62" spans="1:9" x14ac:dyDescent="0.35">
      <c r="A62" s="15" t="s">
        <v>14</v>
      </c>
      <c r="B62" s="16">
        <f>detail!O111</f>
        <v>0</v>
      </c>
      <c r="C62" s="16">
        <f>detail!P111</f>
        <v>0</v>
      </c>
      <c r="D62" s="16">
        <f>detail!Q111</f>
        <v>0</v>
      </c>
      <c r="E62" s="16">
        <f>detail!R111</f>
        <v>0</v>
      </c>
      <c r="F62" s="63" t="str">
        <f t="shared" si="2"/>
        <v>-</v>
      </c>
      <c r="G62" s="63" t="str">
        <f t="shared" si="3"/>
        <v>-</v>
      </c>
      <c r="I62" s="75"/>
    </row>
    <row r="63" spans="1:9" x14ac:dyDescent="0.35">
      <c r="A63" s="15" t="s">
        <v>17</v>
      </c>
      <c r="B63" s="16">
        <f>detail!O114</f>
        <v>10436.178057395407</v>
      </c>
      <c r="C63" s="16">
        <f>detail!P114</f>
        <v>37529.624337999994</v>
      </c>
      <c r="D63" s="16">
        <f>detail!Q114</f>
        <v>3570.2282635136339</v>
      </c>
      <c r="E63" s="16">
        <f>detail!R114</f>
        <v>12605.44680573</v>
      </c>
      <c r="F63" s="63">
        <f t="shared" si="2"/>
        <v>192.31122738142972</v>
      </c>
      <c r="G63" s="63">
        <f t="shared" si="3"/>
        <v>197.72545881467943</v>
      </c>
      <c r="I63" s="75"/>
    </row>
    <row r="64" spans="1:9" x14ac:dyDescent="0.35">
      <c r="A64" s="15" t="s">
        <v>18</v>
      </c>
      <c r="B64" s="16">
        <f>detail!O115</f>
        <v>270864.74324886099</v>
      </c>
      <c r="C64" s="16">
        <f>detail!P115</f>
        <v>974058.89441824984</v>
      </c>
      <c r="D64" s="16">
        <f>detail!Q115</f>
        <v>244631.81013703201</v>
      </c>
      <c r="E64" s="16">
        <f>detail!R115</f>
        <v>863724.40137398592</v>
      </c>
      <c r="F64" s="63">
        <f t="shared" si="2"/>
        <v>10.723434984654872</v>
      </c>
      <c r="G64" s="63">
        <f t="shared" si="3"/>
        <v>12.774270689672235</v>
      </c>
      <c r="I64" s="75"/>
    </row>
    <row r="65" spans="1:10" x14ac:dyDescent="0.35">
      <c r="A65" s="15" t="s">
        <v>107</v>
      </c>
      <c r="B65" s="16">
        <f>detail!O135</f>
        <v>168949.08557776015</v>
      </c>
      <c r="C65" s="16">
        <f>detail!P135</f>
        <v>607559.17339765991</v>
      </c>
      <c r="D65" s="16">
        <f>detail!Q135</f>
        <v>171002.69801821039</v>
      </c>
      <c r="E65" s="16">
        <f>detail!R135</f>
        <v>603761.23160917044</v>
      </c>
      <c r="F65" s="63">
        <f t="shared" si="2"/>
        <v>-1.2009239995918364</v>
      </c>
      <c r="G65" s="63">
        <f t="shared" si="3"/>
        <v>0.6290469791124309</v>
      </c>
      <c r="I65" s="75"/>
    </row>
    <row r="66" spans="1:10" x14ac:dyDescent="0.35">
      <c r="A66" s="15" t="s">
        <v>42</v>
      </c>
      <c r="B66" s="16">
        <f>detail!O145</f>
        <v>3444.7941082189986</v>
      </c>
      <c r="C66" s="16">
        <f>detail!P145</f>
        <v>12387.85196</v>
      </c>
      <c r="D66" s="16">
        <f>detail!Q145</f>
        <v>3084.047873435934</v>
      </c>
      <c r="E66" s="16">
        <f>detail!R145</f>
        <v>10888.884</v>
      </c>
      <c r="F66" s="63">
        <f t="shared" si="2"/>
        <v>11.697167151337311</v>
      </c>
      <c r="G66" s="63">
        <f t="shared" si="3"/>
        <v>13.766038466384629</v>
      </c>
      <c r="I66" s="75"/>
    </row>
    <row r="67" spans="1:10" x14ac:dyDescent="0.35">
      <c r="A67" s="15" t="s">
        <v>45</v>
      </c>
      <c r="B67" s="16">
        <f>detail!O148</f>
        <v>15877.670310622347</v>
      </c>
      <c r="C67" s="16">
        <f>detail!P148</f>
        <v>57097.818650000001</v>
      </c>
      <c r="D67" s="16">
        <f>detail!Q148</f>
        <v>18865.355914732263</v>
      </c>
      <c r="E67" s="16">
        <f>detail!R148</f>
        <v>66608.133402732288</v>
      </c>
      <c r="F67" s="63">
        <f t="shared" si="2"/>
        <v>-15.836889680818501</v>
      </c>
      <c r="G67" s="63">
        <f t="shared" si="3"/>
        <v>-14.278008205439633</v>
      </c>
      <c r="I67" s="75"/>
    </row>
    <row r="68" spans="1:10" x14ac:dyDescent="0.35">
      <c r="A68" s="15" t="s">
        <v>53</v>
      </c>
      <c r="B68" s="16">
        <f>detail!O163</f>
        <v>29338.662927147088</v>
      </c>
      <c r="C68" s="16">
        <f>detail!P163</f>
        <v>105505.003094</v>
      </c>
      <c r="D68" s="16">
        <f>detail!Q163</f>
        <v>39344.964014552017</v>
      </c>
      <c r="E68" s="16">
        <f>detail!R163</f>
        <v>138915.7259291588</v>
      </c>
      <c r="F68" s="63">
        <f t="shared" si="2"/>
        <v>-25.432228337288677</v>
      </c>
      <c r="G68" s="63">
        <f t="shared" si="3"/>
        <v>-24.051073132063436</v>
      </c>
      <c r="I68" s="75"/>
    </row>
    <row r="69" spans="1:10" x14ac:dyDescent="0.35">
      <c r="A69" s="15" t="s">
        <v>56</v>
      </c>
      <c r="B69" s="16">
        <f>detail!O166</f>
        <v>13092.567499441655</v>
      </c>
      <c r="C69" s="16">
        <f>detail!P166</f>
        <v>47082.287899999996</v>
      </c>
      <c r="D69" s="16">
        <f>detail!Q166</f>
        <v>9017.8229327337976</v>
      </c>
      <c r="E69" s="16">
        <f>detail!R166</f>
        <v>31839.333200000001</v>
      </c>
      <c r="F69" s="63">
        <f t="shared" si="2"/>
        <v>45.185457699739715</v>
      </c>
      <c r="G69" s="63">
        <f t="shared" si="3"/>
        <v>47.874604044785684</v>
      </c>
      <c r="I69" s="75"/>
    </row>
    <row r="70" spans="1:10" x14ac:dyDescent="0.35">
      <c r="A70" s="15" t="s">
        <v>57</v>
      </c>
      <c r="B70" s="16">
        <f>detail!O167</f>
        <v>36298.847429810594</v>
      </c>
      <c r="C70" s="16">
        <f>detail!P167</f>
        <v>130534.57889000002</v>
      </c>
      <c r="D70" s="16">
        <f>detail!Q167</f>
        <v>28049.428693015681</v>
      </c>
      <c r="E70" s="16">
        <f>detail!R167</f>
        <v>99034.44688238368</v>
      </c>
      <c r="F70" s="63">
        <f t="shared" si="2"/>
        <v>29.410291478945595</v>
      </c>
      <c r="G70" s="63">
        <f t="shared" si="3"/>
        <v>31.807247881160862</v>
      </c>
      <c r="I70" s="75"/>
    </row>
    <row r="71" spans="1:10" x14ac:dyDescent="0.35">
      <c r="A71" s="15" t="s">
        <v>69</v>
      </c>
      <c r="B71" s="16">
        <f>detail!O181</f>
        <v>75782.61988474158</v>
      </c>
      <c r="C71" s="16">
        <f>detail!P181</f>
        <v>272522.49242799997</v>
      </c>
      <c r="D71" s="16">
        <f>detail!Q181</f>
        <v>48465.667444559214</v>
      </c>
      <c r="E71" s="16">
        <f>detail!R181</f>
        <v>171118.30050758275</v>
      </c>
      <c r="F71" s="63">
        <f t="shared" si="2"/>
        <v>56.363512318138902</v>
      </c>
      <c r="G71" s="63">
        <f t="shared" si="3"/>
        <v>59.259700230556973</v>
      </c>
      <c r="I71" s="75"/>
    </row>
    <row r="72" spans="1:10" x14ac:dyDescent="0.35">
      <c r="A72" s="15" t="s">
        <v>79</v>
      </c>
      <c r="B72" s="16">
        <f>detail!O196</f>
        <v>6811.8290910104124</v>
      </c>
      <c r="C72" s="16">
        <f>detail!P196</f>
        <v>24496.073700000001</v>
      </c>
      <c r="D72" s="16">
        <f>detail!Q196</f>
        <v>7011.7322299121606</v>
      </c>
      <c r="E72" s="16">
        <f>detail!R196</f>
        <v>24756.405225809118</v>
      </c>
      <c r="F72" s="63">
        <f t="shared" si="2"/>
        <v>-2.8509807897249431</v>
      </c>
      <c r="G72" s="63">
        <f t="shared" si="3"/>
        <v>-1.0515724049375166</v>
      </c>
      <c r="I72" s="75"/>
    </row>
    <row r="73" spans="1:10" x14ac:dyDescent="0.35">
      <c r="A73" s="17" t="s">
        <v>84</v>
      </c>
      <c r="B73" s="21">
        <f>detail!O201</f>
        <v>28298.275631033546</v>
      </c>
      <c r="C73" s="21">
        <f>detail!P201</f>
        <v>101763.657922</v>
      </c>
      <c r="D73" s="21">
        <f>detail!Q201</f>
        <v>38603.026909792301</v>
      </c>
      <c r="E73" s="21">
        <f>detail!R201</f>
        <v>136296.15989109216</v>
      </c>
      <c r="F73" s="64">
        <f t="shared" si="2"/>
        <v>-26.69415355132368</v>
      </c>
      <c r="G73" s="64">
        <f t="shared" si="3"/>
        <v>-25.336371910026998</v>
      </c>
      <c r="I73" s="75"/>
    </row>
    <row r="74" spans="1:10" x14ac:dyDescent="0.35">
      <c r="B74" s="16"/>
      <c r="C74" s="18"/>
      <c r="D74" s="16"/>
      <c r="E74" s="16"/>
      <c r="F74" s="14"/>
      <c r="G74" s="14"/>
      <c r="I74" s="75"/>
    </row>
    <row r="75" spans="1:10" x14ac:dyDescent="0.35">
      <c r="A75" s="1" t="s">
        <v>101</v>
      </c>
      <c r="I75" s="75"/>
    </row>
    <row r="76" spans="1:10" x14ac:dyDescent="0.35">
      <c r="A76" s="1" t="s">
        <v>102</v>
      </c>
      <c r="I76" s="75"/>
    </row>
    <row r="77" spans="1:10" x14ac:dyDescent="0.35">
      <c r="A77" s="1" t="s">
        <v>115</v>
      </c>
      <c r="I77" s="75"/>
    </row>
    <row r="78" spans="1:10" x14ac:dyDescent="0.35">
      <c r="A78" s="1" t="s">
        <v>100</v>
      </c>
      <c r="I78" s="75"/>
    </row>
    <row r="79" spans="1:10" s="70" customFormat="1" ht="18.5" x14ac:dyDescent="0.45">
      <c r="A79" s="1" t="s">
        <v>118</v>
      </c>
      <c r="H79" s="76"/>
      <c r="I79" s="76"/>
      <c r="J79" s="76"/>
    </row>
    <row r="80" spans="1:10" x14ac:dyDescent="0.35">
      <c r="I80" s="75"/>
    </row>
    <row r="81" spans="9:9" x14ac:dyDescent="0.35">
      <c r="I81" s="75"/>
    </row>
    <row r="82" spans="9:9" x14ac:dyDescent="0.35">
      <c r="I82" s="75"/>
    </row>
    <row r="83" spans="9:9" x14ac:dyDescent="0.35">
      <c r="I83" s="75"/>
    </row>
    <row r="84" spans="9:9" x14ac:dyDescent="0.35">
      <c r="I84" s="75"/>
    </row>
    <row r="85" spans="9:9" x14ac:dyDescent="0.35">
      <c r="I85" s="75"/>
    </row>
    <row r="86" spans="9:9" x14ac:dyDescent="0.35">
      <c r="I86" s="75"/>
    </row>
    <row r="87" spans="9:9" x14ac:dyDescent="0.35">
      <c r="I87" s="75"/>
    </row>
    <row r="88" spans="9:9" x14ac:dyDescent="0.35">
      <c r="I88" s="75"/>
    </row>
    <row r="89" spans="9:9" x14ac:dyDescent="0.35">
      <c r="I89" s="75"/>
    </row>
    <row r="90" spans="9:9" x14ac:dyDescent="0.35">
      <c r="I90" s="75"/>
    </row>
    <row r="91" spans="9:9" x14ac:dyDescent="0.35">
      <c r="I91" s="75"/>
    </row>
    <row r="92" spans="9:9" x14ac:dyDescent="0.35">
      <c r="I92" s="75"/>
    </row>
    <row r="93" spans="9:9" x14ac:dyDescent="0.35">
      <c r="I93" s="75"/>
    </row>
    <row r="94" spans="9:9" x14ac:dyDescent="0.35">
      <c r="I94" s="75"/>
    </row>
    <row r="95" spans="9:9" x14ac:dyDescent="0.35">
      <c r="I95" s="75"/>
    </row>
    <row r="96" spans="9:9" x14ac:dyDescent="0.35">
      <c r="I96" s="75"/>
    </row>
    <row r="97" spans="9:9" x14ac:dyDescent="0.35">
      <c r="I97" s="75"/>
    </row>
    <row r="98" spans="9:9" x14ac:dyDescent="0.35">
      <c r="I98" s="75"/>
    </row>
    <row r="99" spans="9:9" x14ac:dyDescent="0.35">
      <c r="I99" s="75"/>
    </row>
    <row r="100" spans="9:9" x14ac:dyDescent="0.35">
      <c r="I100" s="75"/>
    </row>
    <row r="101" spans="9:9" x14ac:dyDescent="0.35">
      <c r="I101" s="75"/>
    </row>
    <row r="102" spans="9:9" x14ac:dyDescent="0.35">
      <c r="I102" s="75"/>
    </row>
    <row r="103" spans="9:9" x14ac:dyDescent="0.35">
      <c r="I103" s="75"/>
    </row>
    <row r="104" spans="9:9" x14ac:dyDescent="0.35">
      <c r="I104" s="75"/>
    </row>
    <row r="105" spans="9:9" x14ac:dyDescent="0.35">
      <c r="I105" s="75"/>
    </row>
    <row r="106" spans="9:9" x14ac:dyDescent="0.35">
      <c r="I106" s="75"/>
    </row>
    <row r="107" spans="9:9" x14ac:dyDescent="0.35">
      <c r="I107" s="75"/>
    </row>
    <row r="108" spans="9:9" x14ac:dyDescent="0.35">
      <c r="I108" s="75"/>
    </row>
    <row r="109" spans="9:9" x14ac:dyDescent="0.35">
      <c r="I109" s="75"/>
    </row>
    <row r="110" spans="9:9" x14ac:dyDescent="0.35">
      <c r="I110" s="75"/>
    </row>
    <row r="111" spans="9:9" x14ac:dyDescent="0.35">
      <c r="I111" s="75"/>
    </row>
    <row r="112" spans="9:9" x14ac:dyDescent="0.35">
      <c r="I112" s="75"/>
    </row>
    <row r="113" spans="9:9" x14ac:dyDescent="0.35">
      <c r="I113" s="75"/>
    </row>
    <row r="114" spans="9:9" x14ac:dyDescent="0.35">
      <c r="I114" s="75"/>
    </row>
    <row r="115" spans="9:9" x14ac:dyDescent="0.35">
      <c r="I115" s="75"/>
    </row>
    <row r="116" spans="9:9" x14ac:dyDescent="0.35">
      <c r="I116" s="75"/>
    </row>
    <row r="117" spans="9:9" x14ac:dyDescent="0.35">
      <c r="I117" s="75"/>
    </row>
    <row r="118" spans="9:9" x14ac:dyDescent="0.35">
      <c r="I118" s="75"/>
    </row>
    <row r="119" spans="9:9" x14ac:dyDescent="0.35">
      <c r="I119" s="75"/>
    </row>
    <row r="120" spans="9:9" x14ac:dyDescent="0.35">
      <c r="I120" s="75"/>
    </row>
    <row r="121" spans="9:9" x14ac:dyDescent="0.35">
      <c r="I121" s="75"/>
    </row>
    <row r="122" spans="9:9" x14ac:dyDescent="0.35">
      <c r="I122" s="75"/>
    </row>
    <row r="123" spans="9:9" x14ac:dyDescent="0.35">
      <c r="I123" s="75"/>
    </row>
    <row r="124" spans="9:9" x14ac:dyDescent="0.35">
      <c r="I124" s="75"/>
    </row>
    <row r="125" spans="9:9" x14ac:dyDescent="0.35">
      <c r="I125" s="75"/>
    </row>
    <row r="126" spans="9:9" x14ac:dyDescent="0.35">
      <c r="I126" s="75"/>
    </row>
    <row r="127" spans="9:9" x14ac:dyDescent="0.35">
      <c r="I127" s="75"/>
    </row>
    <row r="128" spans="9:9" x14ac:dyDescent="0.35">
      <c r="I128" s="75"/>
    </row>
    <row r="129" spans="9:9" x14ac:dyDescent="0.35">
      <c r="I129" s="75"/>
    </row>
    <row r="130" spans="9:9" x14ac:dyDescent="0.35">
      <c r="I130" s="75"/>
    </row>
    <row r="131" spans="9:9" x14ac:dyDescent="0.35">
      <c r="I131" s="75"/>
    </row>
    <row r="132" spans="9:9" x14ac:dyDescent="0.35">
      <c r="I132" s="75"/>
    </row>
    <row r="133" spans="9:9" x14ac:dyDescent="0.35">
      <c r="I133" s="75"/>
    </row>
    <row r="134" spans="9:9" x14ac:dyDescent="0.35">
      <c r="I134" s="75"/>
    </row>
    <row r="135" spans="9:9" x14ac:dyDescent="0.35">
      <c r="I135" s="75"/>
    </row>
    <row r="136" spans="9:9" x14ac:dyDescent="0.35">
      <c r="I136" s="75"/>
    </row>
    <row r="137" spans="9:9" x14ac:dyDescent="0.35">
      <c r="I137" s="75"/>
    </row>
    <row r="138" spans="9:9" x14ac:dyDescent="0.35">
      <c r="I138" s="75"/>
    </row>
    <row r="139" spans="9:9" x14ac:dyDescent="0.35">
      <c r="I139" s="75"/>
    </row>
    <row r="140" spans="9:9" x14ac:dyDescent="0.35">
      <c r="I140" s="75"/>
    </row>
    <row r="141" spans="9:9" x14ac:dyDescent="0.35">
      <c r="I141" s="75"/>
    </row>
    <row r="142" spans="9:9" x14ac:dyDescent="0.35">
      <c r="I142" s="75"/>
    </row>
    <row r="143" spans="9:9" x14ac:dyDescent="0.35">
      <c r="I143" s="75"/>
    </row>
    <row r="144" spans="9:9" x14ac:dyDescent="0.35">
      <c r="I144" s="75"/>
    </row>
    <row r="145" spans="9:9" x14ac:dyDescent="0.35">
      <c r="I145" s="75"/>
    </row>
    <row r="146" spans="9:9" x14ac:dyDescent="0.35">
      <c r="I146" s="75"/>
    </row>
    <row r="147" spans="9:9" x14ac:dyDescent="0.35">
      <c r="I147" s="75"/>
    </row>
    <row r="148" spans="9:9" x14ac:dyDescent="0.35">
      <c r="I148" s="75"/>
    </row>
    <row r="149" spans="9:9" x14ac:dyDescent="0.35">
      <c r="I149" s="75"/>
    </row>
    <row r="150" spans="9:9" x14ac:dyDescent="0.35">
      <c r="I150" s="75"/>
    </row>
    <row r="151" spans="9:9" x14ac:dyDescent="0.35">
      <c r="I151" s="75"/>
    </row>
    <row r="152" spans="9:9" x14ac:dyDescent="0.35">
      <c r="I152" s="75"/>
    </row>
    <row r="153" spans="9:9" x14ac:dyDescent="0.35">
      <c r="I153" s="75"/>
    </row>
    <row r="154" spans="9:9" x14ac:dyDescent="0.35">
      <c r="I154" s="75"/>
    </row>
    <row r="155" spans="9:9" x14ac:dyDescent="0.35">
      <c r="I155" s="75"/>
    </row>
    <row r="156" spans="9:9" x14ac:dyDescent="0.35">
      <c r="I156" s="75"/>
    </row>
    <row r="157" spans="9:9" x14ac:dyDescent="0.35">
      <c r="I157" s="75"/>
    </row>
    <row r="158" spans="9:9" x14ac:dyDescent="0.35">
      <c r="I158" s="75"/>
    </row>
    <row r="159" spans="9:9" x14ac:dyDescent="0.35">
      <c r="I159" s="75"/>
    </row>
    <row r="160" spans="9:9" x14ac:dyDescent="0.35">
      <c r="I160" s="75"/>
    </row>
    <row r="161" spans="9:9" x14ac:dyDescent="0.35">
      <c r="I161" s="75"/>
    </row>
    <row r="162" spans="9:9" x14ac:dyDescent="0.35">
      <c r="I162" s="75"/>
    </row>
    <row r="163" spans="9:9" x14ac:dyDescent="0.35">
      <c r="I163" s="75"/>
    </row>
    <row r="164" spans="9:9" x14ac:dyDescent="0.35">
      <c r="I164" s="75"/>
    </row>
    <row r="165" spans="9:9" x14ac:dyDescent="0.35">
      <c r="I165" s="75"/>
    </row>
    <row r="166" spans="9:9" x14ac:dyDescent="0.35">
      <c r="I166" s="75"/>
    </row>
    <row r="167" spans="9:9" x14ac:dyDescent="0.35">
      <c r="I167" s="75"/>
    </row>
    <row r="168" spans="9:9" x14ac:dyDescent="0.35">
      <c r="I168" s="75"/>
    </row>
    <row r="169" spans="9:9" x14ac:dyDescent="0.35">
      <c r="I169" s="75"/>
    </row>
    <row r="170" spans="9:9" x14ac:dyDescent="0.35">
      <c r="I170" s="75"/>
    </row>
    <row r="171" spans="9:9" x14ac:dyDescent="0.35">
      <c r="I171" s="75"/>
    </row>
    <row r="172" spans="9:9" x14ac:dyDescent="0.35">
      <c r="I172" s="75"/>
    </row>
    <row r="173" spans="9:9" x14ac:dyDescent="0.35">
      <c r="I173" s="75"/>
    </row>
    <row r="174" spans="9:9" x14ac:dyDescent="0.35">
      <c r="I174" s="75"/>
    </row>
    <row r="175" spans="9:9" x14ac:dyDescent="0.35">
      <c r="I175" s="75"/>
    </row>
    <row r="176" spans="9:9" x14ac:dyDescent="0.35">
      <c r="I176" s="75"/>
    </row>
    <row r="177" spans="9:9" x14ac:dyDescent="0.35">
      <c r="I177" s="75"/>
    </row>
    <row r="178" spans="9:9" x14ac:dyDescent="0.35">
      <c r="I178" s="75"/>
    </row>
    <row r="179" spans="9:9" x14ac:dyDescent="0.35">
      <c r="I179" s="75"/>
    </row>
    <row r="180" spans="9:9" x14ac:dyDescent="0.35">
      <c r="I180" s="75"/>
    </row>
    <row r="181" spans="9:9" x14ac:dyDescent="0.35">
      <c r="I181" s="75"/>
    </row>
    <row r="182" spans="9:9" x14ac:dyDescent="0.35">
      <c r="I182" s="75"/>
    </row>
    <row r="183" spans="9:9" x14ac:dyDescent="0.35">
      <c r="I183" s="75"/>
    </row>
    <row r="184" spans="9:9" x14ac:dyDescent="0.35">
      <c r="I184" s="75"/>
    </row>
    <row r="185" spans="9:9" x14ac:dyDescent="0.35">
      <c r="I185" s="75"/>
    </row>
    <row r="186" spans="9:9" x14ac:dyDescent="0.35">
      <c r="I186" s="75"/>
    </row>
    <row r="187" spans="9:9" x14ac:dyDescent="0.35">
      <c r="I187" s="75"/>
    </row>
    <row r="188" spans="9:9" x14ac:dyDescent="0.35">
      <c r="I188" s="75"/>
    </row>
    <row r="189" spans="9:9" x14ac:dyDescent="0.35">
      <c r="I189" s="75"/>
    </row>
    <row r="190" spans="9:9" x14ac:dyDescent="0.35">
      <c r="I190" s="75"/>
    </row>
    <row r="191" spans="9:9" x14ac:dyDescent="0.35">
      <c r="I191" s="75"/>
    </row>
    <row r="192" spans="9:9" x14ac:dyDescent="0.35">
      <c r="I192" s="75"/>
    </row>
    <row r="193" spans="9:9" x14ac:dyDescent="0.35">
      <c r="I193" s="75"/>
    </row>
    <row r="194" spans="9:9" x14ac:dyDescent="0.35">
      <c r="I194" s="75"/>
    </row>
    <row r="195" spans="9:9" x14ac:dyDescent="0.35">
      <c r="I195" s="75"/>
    </row>
    <row r="196" spans="9:9" x14ac:dyDescent="0.35">
      <c r="I196" s="75"/>
    </row>
    <row r="197" spans="9:9" x14ac:dyDescent="0.35">
      <c r="I197" s="75"/>
    </row>
    <row r="198" spans="9:9" x14ac:dyDescent="0.35">
      <c r="I198" s="75"/>
    </row>
    <row r="199" spans="9:9" x14ac:dyDescent="0.35">
      <c r="I199" s="75"/>
    </row>
    <row r="200" spans="9:9" x14ac:dyDescent="0.35">
      <c r="I200" s="75"/>
    </row>
    <row r="201" spans="9:9" x14ac:dyDescent="0.35">
      <c r="I201" s="75"/>
    </row>
    <row r="202" spans="9:9" x14ac:dyDescent="0.35">
      <c r="I202" s="75"/>
    </row>
    <row r="203" spans="9:9" x14ac:dyDescent="0.35">
      <c r="I203" s="75"/>
    </row>
    <row r="204" spans="9:9" x14ac:dyDescent="0.35">
      <c r="I204" s="75"/>
    </row>
    <row r="205" spans="9:9" x14ac:dyDescent="0.35">
      <c r="I205" s="75"/>
    </row>
    <row r="206" spans="9:9" x14ac:dyDescent="0.35">
      <c r="I206" s="75"/>
    </row>
    <row r="207" spans="9:9" x14ac:dyDescent="0.35">
      <c r="I207" s="75"/>
    </row>
    <row r="208" spans="9:9" x14ac:dyDescent="0.35">
      <c r="I208" s="75"/>
    </row>
    <row r="209" spans="9:9" x14ac:dyDescent="0.35">
      <c r="I209" s="75"/>
    </row>
    <row r="210" spans="9:9" x14ac:dyDescent="0.35">
      <c r="I210" s="75"/>
    </row>
    <row r="211" spans="9:9" x14ac:dyDescent="0.35">
      <c r="I211" s="75"/>
    </row>
    <row r="212" spans="9:9" x14ac:dyDescent="0.35">
      <c r="I212" s="75"/>
    </row>
    <row r="213" spans="9:9" x14ac:dyDescent="0.35">
      <c r="I213" s="75"/>
    </row>
    <row r="214" spans="9:9" x14ac:dyDescent="0.35">
      <c r="I214" s="75"/>
    </row>
    <row r="215" spans="9:9" x14ac:dyDescent="0.35">
      <c r="I215" s="75"/>
    </row>
    <row r="216" spans="9:9" x14ac:dyDescent="0.35">
      <c r="I216" s="75"/>
    </row>
    <row r="217" spans="9:9" x14ac:dyDescent="0.35">
      <c r="I217" s="75"/>
    </row>
    <row r="218" spans="9:9" x14ac:dyDescent="0.35">
      <c r="I218" s="75"/>
    </row>
    <row r="219" spans="9:9" x14ac:dyDescent="0.35">
      <c r="I219" s="75"/>
    </row>
    <row r="220" spans="9:9" x14ac:dyDescent="0.35">
      <c r="I220" s="75"/>
    </row>
    <row r="221" spans="9:9" x14ac:dyDescent="0.35">
      <c r="I221" s="75"/>
    </row>
    <row r="222" spans="9:9" x14ac:dyDescent="0.35">
      <c r="I222" s="75"/>
    </row>
    <row r="223" spans="9:9" x14ac:dyDescent="0.35">
      <c r="I223" s="75"/>
    </row>
    <row r="224" spans="9:9" x14ac:dyDescent="0.35">
      <c r="I224" s="75"/>
    </row>
    <row r="225" spans="9:9" x14ac:dyDescent="0.35">
      <c r="I225" s="75"/>
    </row>
    <row r="226" spans="9:9" x14ac:dyDescent="0.35">
      <c r="I226" s="75"/>
    </row>
    <row r="227" spans="9:9" x14ac:dyDescent="0.35">
      <c r="I227" s="75"/>
    </row>
    <row r="228" spans="9:9" x14ac:dyDescent="0.35">
      <c r="I228" s="75"/>
    </row>
    <row r="229" spans="9:9" x14ac:dyDescent="0.35">
      <c r="I229" s="75"/>
    </row>
    <row r="230" spans="9:9" x14ac:dyDescent="0.35">
      <c r="I230" s="75"/>
    </row>
    <row r="231" spans="9:9" x14ac:dyDescent="0.35">
      <c r="I231" s="75"/>
    </row>
  </sheetData>
  <mergeCells count="18">
    <mergeCell ref="B46:C46"/>
    <mergeCell ref="D46:E46"/>
    <mergeCell ref="F46:G46"/>
    <mergeCell ref="A2:G2"/>
    <mergeCell ref="A3:G3"/>
    <mergeCell ref="A4:G4"/>
    <mergeCell ref="A6:G6"/>
    <mergeCell ref="A7:G7"/>
    <mergeCell ref="B10:C10"/>
    <mergeCell ref="D10:E10"/>
    <mergeCell ref="F10:G10"/>
    <mergeCell ref="F11:G11"/>
    <mergeCell ref="B45:C45"/>
    <mergeCell ref="D45:E45"/>
    <mergeCell ref="B44:C44"/>
    <mergeCell ref="D44:E44"/>
    <mergeCell ref="F44:G44"/>
    <mergeCell ref="F45:G45"/>
  </mergeCells>
  <phoneticPr fontId="2" type="noConversion"/>
  <pageMargins left="0.5" right="0.25" top="0.25" bottom="0.25" header="0" footer="0"/>
  <pageSetup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323"/>
  <sheetViews>
    <sheetView tabSelected="1" zoomScale="70" zoomScaleNormal="70" workbookViewId="0">
      <selection activeCell="A2" sqref="A2"/>
    </sheetView>
  </sheetViews>
  <sheetFormatPr defaultColWidth="15.765625" defaultRowHeight="15.5" x14ac:dyDescent="0.35"/>
  <cols>
    <col min="1" max="1" width="34.3046875" style="14" customWidth="1"/>
    <col min="2" max="2" width="16.765625" style="61" customWidth="1"/>
    <col min="3" max="3" width="16.3046875" style="61" customWidth="1"/>
    <col min="4" max="4" width="17.53515625" style="61" customWidth="1"/>
    <col min="5" max="5" width="17.69140625" style="61" customWidth="1"/>
    <col min="6" max="7" width="18.765625" style="61" customWidth="1"/>
    <col min="8" max="8" width="11.69140625" style="14" customWidth="1"/>
    <col min="9" max="9" width="9.69140625" style="14" customWidth="1"/>
    <col min="10" max="11" width="9.23046875" style="14" customWidth="1"/>
    <col min="12" max="13" width="15.765625" style="14" customWidth="1"/>
    <col min="14" max="14" width="34.3046875" style="14" customWidth="1"/>
    <col min="15" max="15" width="16.765625" style="61" customWidth="1"/>
    <col min="16" max="16" width="16.3046875" style="61" customWidth="1"/>
    <col min="17" max="17" width="17.53515625" style="61" customWidth="1"/>
    <col min="18" max="18" width="17" style="61" bestFit="1" customWidth="1"/>
    <col min="19" max="19" width="14.3046875" style="14" customWidth="1"/>
    <col min="20" max="20" width="16.3828125" style="14" customWidth="1"/>
    <col min="21" max="21" width="15.765625" style="14" customWidth="1"/>
    <col min="22" max="16384" width="15.765625" style="14"/>
  </cols>
  <sheetData>
    <row r="1" spans="1:20" x14ac:dyDescent="0.35">
      <c r="A1" s="23"/>
      <c r="B1" s="92" t="s">
        <v>89</v>
      </c>
      <c r="C1" s="92"/>
      <c r="D1" s="92"/>
      <c r="E1" s="92"/>
      <c r="F1" s="92"/>
      <c r="G1" s="92"/>
      <c r="H1" s="24"/>
      <c r="I1" s="25" t="s">
        <v>9</v>
      </c>
      <c r="J1" s="26"/>
      <c r="K1" s="26"/>
      <c r="N1" s="23"/>
      <c r="O1" s="92" t="s">
        <v>89</v>
      </c>
      <c r="P1" s="92"/>
      <c r="Q1" s="92"/>
      <c r="R1" s="92"/>
      <c r="S1" s="24"/>
      <c r="T1" s="25" t="s">
        <v>9</v>
      </c>
    </row>
    <row r="2" spans="1:20" x14ac:dyDescent="0.35">
      <c r="A2" s="26"/>
      <c r="B2" s="27"/>
      <c r="C2" s="27"/>
      <c r="D2" s="27"/>
      <c r="E2" s="27"/>
      <c r="F2" s="27"/>
      <c r="G2" s="27"/>
      <c r="H2" s="28"/>
      <c r="I2" s="26" t="s">
        <v>8</v>
      </c>
      <c r="J2" s="29"/>
      <c r="K2" s="29"/>
      <c r="N2" s="26"/>
      <c r="O2" s="27"/>
      <c r="P2" s="27"/>
      <c r="Q2" s="27"/>
      <c r="R2" s="27"/>
      <c r="S2" s="28"/>
      <c r="T2" s="26" t="s">
        <v>8</v>
      </c>
    </row>
    <row r="3" spans="1:20" x14ac:dyDescent="0.35">
      <c r="A3" s="30"/>
      <c r="B3" s="77"/>
      <c r="C3" s="78"/>
      <c r="D3" s="85"/>
      <c r="E3" s="85"/>
      <c r="F3" s="77"/>
      <c r="G3" s="78"/>
      <c r="H3" s="77" t="s">
        <v>108</v>
      </c>
      <c r="I3" s="88"/>
      <c r="J3" s="88"/>
      <c r="K3" s="88"/>
      <c r="N3" s="30"/>
      <c r="O3" s="77"/>
      <c r="P3" s="78"/>
      <c r="Q3" s="85"/>
      <c r="R3" s="85"/>
      <c r="S3" s="77" t="s">
        <v>121</v>
      </c>
      <c r="T3" s="88"/>
    </row>
    <row r="4" spans="1:20" x14ac:dyDescent="0.35">
      <c r="A4" s="31"/>
      <c r="B4" s="85" t="s">
        <v>109</v>
      </c>
      <c r="C4" s="85"/>
      <c r="D4" s="83" t="s">
        <v>111</v>
      </c>
      <c r="E4" s="84"/>
      <c r="F4" s="85" t="s">
        <v>110</v>
      </c>
      <c r="G4" s="85"/>
      <c r="H4" s="83" t="s">
        <v>3</v>
      </c>
      <c r="I4" s="89"/>
      <c r="J4" s="89"/>
      <c r="K4" s="89"/>
      <c r="N4" s="31"/>
      <c r="O4" s="83" t="s">
        <v>119</v>
      </c>
      <c r="P4" s="84"/>
      <c r="Q4" s="83" t="s">
        <v>120</v>
      </c>
      <c r="R4" s="89"/>
      <c r="S4" s="83" t="s">
        <v>3</v>
      </c>
      <c r="T4" s="89"/>
    </row>
    <row r="5" spans="1:20" x14ac:dyDescent="0.35">
      <c r="A5" s="32" t="s">
        <v>0</v>
      </c>
      <c r="B5" s="33"/>
      <c r="C5" s="27"/>
      <c r="D5" s="33"/>
      <c r="E5" s="34"/>
      <c r="F5" s="33"/>
      <c r="G5" s="34"/>
      <c r="H5" s="93" t="s">
        <v>112</v>
      </c>
      <c r="I5" s="94"/>
      <c r="J5" s="93" t="s">
        <v>110</v>
      </c>
      <c r="K5" s="94"/>
      <c r="N5" s="32" t="s">
        <v>0</v>
      </c>
      <c r="O5" s="90"/>
      <c r="P5" s="91"/>
      <c r="Q5" s="90"/>
      <c r="R5" s="91"/>
      <c r="S5" s="93" t="s">
        <v>120</v>
      </c>
      <c r="T5" s="94"/>
    </row>
    <row r="6" spans="1:20" x14ac:dyDescent="0.35">
      <c r="A6" s="31"/>
      <c r="B6" s="35" t="s">
        <v>1</v>
      </c>
      <c r="C6" s="36" t="s">
        <v>2</v>
      </c>
      <c r="D6" s="35" t="s">
        <v>1</v>
      </c>
      <c r="E6" s="37" t="s">
        <v>2</v>
      </c>
      <c r="F6" s="35" t="s">
        <v>1</v>
      </c>
      <c r="G6" s="37" t="s">
        <v>2</v>
      </c>
      <c r="H6" s="38" t="s">
        <v>1</v>
      </c>
      <c r="I6" s="38" t="s">
        <v>2</v>
      </c>
      <c r="J6" s="38" t="s">
        <v>1</v>
      </c>
      <c r="K6" s="38" t="s">
        <v>2</v>
      </c>
      <c r="N6" s="31"/>
      <c r="O6" s="35" t="s">
        <v>1</v>
      </c>
      <c r="P6" s="36" t="s">
        <v>2</v>
      </c>
      <c r="Q6" s="35" t="s">
        <v>1</v>
      </c>
      <c r="R6" s="37" t="s">
        <v>2</v>
      </c>
      <c r="S6" s="38" t="s">
        <v>1</v>
      </c>
      <c r="T6" s="38" t="s">
        <v>2</v>
      </c>
    </row>
    <row r="7" spans="1:20" ht="20" x14ac:dyDescent="0.4">
      <c r="A7" s="39" t="s">
        <v>91</v>
      </c>
      <c r="B7" s="40">
        <f t="shared" ref="B7:G7" si="0">B8+B11+B12+B32+B42+B45+B60+B63+B64+B78+B93+B98</f>
        <v>242625.95206068509</v>
      </c>
      <c r="C7" s="40">
        <f t="shared" si="0"/>
        <v>873010.40292451915</v>
      </c>
      <c r="D7" s="40">
        <f t="shared" si="0"/>
        <v>260989.00485992018</v>
      </c>
      <c r="E7" s="40">
        <f t="shared" si="0"/>
        <v>938006.09936638921</v>
      </c>
      <c r="F7" s="40">
        <f t="shared" si="0"/>
        <v>191054.31236454583</v>
      </c>
      <c r="G7" s="40">
        <f t="shared" si="0"/>
        <v>676910.10921878205</v>
      </c>
      <c r="H7" s="63">
        <f>IFERROR(B7/D7*100-100,"-")</f>
        <v>-7.0359488167292881</v>
      </c>
      <c r="I7" s="63">
        <f>IFERROR(C7/E7*100-100,"-")</f>
        <v>-6.9291336682963873</v>
      </c>
      <c r="J7" s="63">
        <f>IFERROR(B7/F7*100-100,"-")</f>
        <v>26.993182754093908</v>
      </c>
      <c r="K7" s="63">
        <f>IFERROR(C7/G7*100-100,"-")</f>
        <v>28.969916542102652</v>
      </c>
      <c r="L7" s="40"/>
      <c r="M7" s="40"/>
      <c r="N7" s="39" t="s">
        <v>91</v>
      </c>
      <c r="O7" s="40">
        <f t="shared" ref="O7:R7" si="1">O8+O11+O12+O32+O42+O45+O60+O63+O64+O78+O93+O98</f>
        <v>503604.57948022638</v>
      </c>
      <c r="P7" s="40">
        <f t="shared" si="1"/>
        <v>1811016.502290908</v>
      </c>
      <c r="Q7" s="40">
        <f t="shared" si="1"/>
        <v>397953.38329371891</v>
      </c>
      <c r="R7" s="40">
        <f t="shared" si="1"/>
        <v>1405058.6780500116</v>
      </c>
      <c r="S7" s="63">
        <f>IFERROR(O7/Q7*100-100,"-")</f>
        <v>26.548636252836971</v>
      </c>
      <c r="T7" s="63">
        <f>IFERROR(P7/R7*100-100,"-")</f>
        <v>28.892588657172581</v>
      </c>
    </row>
    <row r="8" spans="1:20" ht="35.5" x14ac:dyDescent="0.4">
      <c r="A8" s="41" t="s">
        <v>14</v>
      </c>
      <c r="B8" s="42">
        <f t="shared" ref="B8:G8" si="2">SUM(B9:B10)</f>
        <v>0</v>
      </c>
      <c r="C8" s="42">
        <f t="shared" si="2"/>
        <v>0</v>
      </c>
      <c r="D8" s="42">
        <f t="shared" si="2"/>
        <v>0</v>
      </c>
      <c r="E8" s="42">
        <f t="shared" si="2"/>
        <v>0</v>
      </c>
      <c r="F8" s="42">
        <f t="shared" si="2"/>
        <v>0</v>
      </c>
      <c r="G8" s="42">
        <f t="shared" si="2"/>
        <v>0</v>
      </c>
      <c r="H8" s="63" t="str">
        <f t="shared" ref="H8:H52" si="3">IFERROR(B8/D8*100-100,"-")</f>
        <v>-</v>
      </c>
      <c r="I8" s="63" t="str">
        <f t="shared" ref="I8:I52" si="4">IFERROR(C8/E8*100-100,"-")</f>
        <v>-</v>
      </c>
      <c r="J8" s="63" t="str">
        <f t="shared" ref="J8:J52" si="5">IFERROR(B8/F8*100-100,"-")</f>
        <v>-</v>
      </c>
      <c r="K8" s="63" t="str">
        <f t="shared" ref="K8:K52" si="6">IFERROR(C8/G8*100-100,"-")</f>
        <v>-</v>
      </c>
      <c r="L8" s="42"/>
      <c r="M8" s="42"/>
      <c r="N8" s="41" t="s">
        <v>14</v>
      </c>
      <c r="O8" s="42">
        <f t="shared" ref="O8:R8" si="7">SUM(O9:O10)</f>
        <v>0</v>
      </c>
      <c r="P8" s="42">
        <f t="shared" si="7"/>
        <v>0</v>
      </c>
      <c r="Q8" s="42">
        <f t="shared" si="7"/>
        <v>0</v>
      </c>
      <c r="R8" s="42">
        <f t="shared" si="7"/>
        <v>0</v>
      </c>
      <c r="S8" s="63" t="str">
        <f t="shared" ref="S8:S52" si="8">IFERROR(O8/Q8*100-100,"-")</f>
        <v>-</v>
      </c>
      <c r="T8" s="63" t="str">
        <f t="shared" ref="T8:T52" si="9">IFERROR(P8/R8*100-100,"-")</f>
        <v>-</v>
      </c>
    </row>
    <row r="9" spans="1:20" ht="31" x14ac:dyDescent="0.35">
      <c r="A9" s="43" t="s">
        <v>15</v>
      </c>
      <c r="B9" s="44">
        <v>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63" t="str">
        <f t="shared" si="3"/>
        <v>-</v>
      </c>
      <c r="I9" s="63" t="str">
        <f t="shared" si="4"/>
        <v>-</v>
      </c>
      <c r="J9" s="63" t="str">
        <f t="shared" si="5"/>
        <v>-</v>
      </c>
      <c r="K9" s="63" t="str">
        <f t="shared" si="6"/>
        <v>-</v>
      </c>
      <c r="N9" s="43" t="s">
        <v>15</v>
      </c>
      <c r="O9" s="44">
        <v>0</v>
      </c>
      <c r="P9" s="44">
        <v>0</v>
      </c>
      <c r="Q9" s="44">
        <v>0</v>
      </c>
      <c r="R9" s="44">
        <v>0</v>
      </c>
      <c r="S9" s="63" t="str">
        <f t="shared" si="8"/>
        <v>-</v>
      </c>
      <c r="T9" s="63" t="str">
        <f t="shared" si="9"/>
        <v>-</v>
      </c>
    </row>
    <row r="10" spans="1:20" x14ac:dyDescent="0.35">
      <c r="A10" s="43" t="s">
        <v>16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63" t="str">
        <f t="shared" si="3"/>
        <v>-</v>
      </c>
      <c r="I10" s="63" t="str">
        <f t="shared" si="4"/>
        <v>-</v>
      </c>
      <c r="J10" s="63" t="str">
        <f t="shared" si="5"/>
        <v>-</v>
      </c>
      <c r="K10" s="63" t="str">
        <f t="shared" si="6"/>
        <v>-</v>
      </c>
      <c r="N10" s="43" t="s">
        <v>16</v>
      </c>
      <c r="O10" s="44">
        <v>0</v>
      </c>
      <c r="P10" s="44">
        <v>0</v>
      </c>
      <c r="Q10" s="44">
        <v>0</v>
      </c>
      <c r="R10" s="44">
        <v>0</v>
      </c>
      <c r="S10" s="63" t="str">
        <f t="shared" si="8"/>
        <v>-</v>
      </c>
      <c r="T10" s="63" t="str">
        <f t="shared" si="9"/>
        <v>-</v>
      </c>
    </row>
    <row r="11" spans="1:20" ht="35.5" x14ac:dyDescent="0.4">
      <c r="A11" s="41" t="s">
        <v>17</v>
      </c>
      <c r="B11" s="42">
        <v>35.57490145313907</v>
      </c>
      <c r="C11" s="42">
        <v>128.00468700000002</v>
      </c>
      <c r="D11" s="42">
        <v>123.85817318162751</v>
      </c>
      <c r="E11" s="42">
        <v>445.15178700000001</v>
      </c>
      <c r="F11" s="42">
        <v>99.170987715670947</v>
      </c>
      <c r="G11" s="42">
        <v>351.36523899999997</v>
      </c>
      <c r="H11" s="63">
        <f t="shared" si="3"/>
        <v>-71.277711805928632</v>
      </c>
      <c r="I11" s="63">
        <f t="shared" si="4"/>
        <v>-71.24471006560286</v>
      </c>
      <c r="J11" s="63">
        <f t="shared" si="5"/>
        <v>-64.127712879966055</v>
      </c>
      <c r="K11" s="63">
        <f t="shared" si="6"/>
        <v>-63.56933674933051</v>
      </c>
      <c r="N11" s="41" t="s">
        <v>17</v>
      </c>
      <c r="O11" s="42">
        <v>159.38243781876577</v>
      </c>
      <c r="P11" s="42">
        <v>573.156474</v>
      </c>
      <c r="Q11" s="42">
        <v>202.28851681753395</v>
      </c>
      <c r="R11" s="42">
        <v>714.22243900000001</v>
      </c>
      <c r="S11" s="63">
        <f t="shared" si="8"/>
        <v>-21.210338418502445</v>
      </c>
      <c r="T11" s="63">
        <f t="shared" si="9"/>
        <v>-19.750984748884377</v>
      </c>
    </row>
    <row r="12" spans="1:20" ht="18" x14ac:dyDescent="0.4">
      <c r="A12" s="41" t="s">
        <v>18</v>
      </c>
      <c r="B12" s="42">
        <f t="shared" ref="B12:G12" si="10">B13+B17+B21+B25+B29+B30+B31</f>
        <v>23923.090836416839</v>
      </c>
      <c r="C12" s="42">
        <f t="shared" si="10"/>
        <v>86079.444482000006</v>
      </c>
      <c r="D12" s="42">
        <f t="shared" si="10"/>
        <v>25233.644213184063</v>
      </c>
      <c r="E12" s="42">
        <f t="shared" si="10"/>
        <v>90690.840381999995</v>
      </c>
      <c r="F12" s="42">
        <f t="shared" si="10"/>
        <v>19013.403924588278</v>
      </c>
      <c r="G12" s="42">
        <f t="shared" si="10"/>
        <v>67364.955901420602</v>
      </c>
      <c r="H12" s="63">
        <f t="shared" si="3"/>
        <v>-5.193674626205933</v>
      </c>
      <c r="I12" s="63">
        <f t="shared" si="4"/>
        <v>-5.0847427155557057</v>
      </c>
      <c r="J12" s="63">
        <f t="shared" si="5"/>
        <v>25.822240621939969</v>
      </c>
      <c r="K12" s="63">
        <f t="shared" si="6"/>
        <v>27.780747912854721</v>
      </c>
      <c r="L12" s="42"/>
      <c r="M12" s="42"/>
      <c r="N12" s="41" t="s">
        <v>18</v>
      </c>
      <c r="O12" s="42">
        <f t="shared" ref="O12:R12" si="11">O13+O17+O21+O25+O29+O30+O31</f>
        <v>49155.998777991626</v>
      </c>
      <c r="P12" s="42">
        <f t="shared" si="11"/>
        <v>176770.28486399999</v>
      </c>
      <c r="Q12" s="42">
        <f t="shared" si="11"/>
        <v>37069.439714937747</v>
      </c>
      <c r="R12" s="42">
        <f t="shared" si="11"/>
        <v>130881.50559454512</v>
      </c>
      <c r="S12" s="63">
        <f t="shared" si="8"/>
        <v>32.605184097733741</v>
      </c>
      <c r="T12" s="63">
        <f t="shared" si="9"/>
        <v>35.061316769699062</v>
      </c>
    </row>
    <row r="13" spans="1:20" x14ac:dyDescent="0.35">
      <c r="A13" s="45" t="s">
        <v>19</v>
      </c>
      <c r="B13" s="46">
        <f t="shared" ref="B13:G13" si="12">SUM(B14:B16)</f>
        <v>4471.5312685236704</v>
      </c>
      <c r="C13" s="46">
        <f t="shared" si="12"/>
        <v>16089.347744000001</v>
      </c>
      <c r="D13" s="46">
        <f t="shared" si="12"/>
        <v>5103.3443261652446</v>
      </c>
      <c r="E13" s="46">
        <f t="shared" si="12"/>
        <v>18341.646644</v>
      </c>
      <c r="F13" s="46">
        <f t="shared" si="12"/>
        <v>2172.013158235814</v>
      </c>
      <c r="G13" s="46">
        <f t="shared" si="12"/>
        <v>7695.4958303201001</v>
      </c>
      <c r="H13" s="63">
        <f t="shared" si="3"/>
        <v>-12.380372893951503</v>
      </c>
      <c r="I13" s="63">
        <f t="shared" si="4"/>
        <v>-12.279698457372589</v>
      </c>
      <c r="J13" s="63">
        <f t="shared" si="5"/>
        <v>105.87035817755387</v>
      </c>
      <c r="K13" s="63">
        <f t="shared" si="6"/>
        <v>109.07486793259363</v>
      </c>
      <c r="L13" s="46"/>
      <c r="M13" s="46"/>
      <c r="N13" s="45" t="s">
        <v>19</v>
      </c>
      <c r="O13" s="46">
        <f t="shared" ref="O13:R13" si="13">SUM(O14:O16)</f>
        <v>9574.515984763495</v>
      </c>
      <c r="P13" s="46">
        <f t="shared" si="13"/>
        <v>34430.994387999999</v>
      </c>
      <c r="Q13" s="46">
        <f t="shared" si="13"/>
        <v>4748.1245314380512</v>
      </c>
      <c r="R13" s="46">
        <f t="shared" si="13"/>
        <v>16764.25897461261</v>
      </c>
      <c r="S13" s="63">
        <f t="shared" si="8"/>
        <v>101.64837550845971</v>
      </c>
      <c r="T13" s="63">
        <f t="shared" si="9"/>
        <v>105.38333629981179</v>
      </c>
    </row>
    <row r="14" spans="1:20" x14ac:dyDescent="0.35">
      <c r="A14" s="47" t="s">
        <v>20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63" t="str">
        <f t="shared" si="3"/>
        <v>-</v>
      </c>
      <c r="I14" s="63" t="str">
        <f t="shared" si="4"/>
        <v>-</v>
      </c>
      <c r="J14" s="63" t="str">
        <f t="shared" si="5"/>
        <v>-</v>
      </c>
      <c r="K14" s="63" t="str">
        <f t="shared" si="6"/>
        <v>-</v>
      </c>
      <c r="N14" s="47" t="s">
        <v>20</v>
      </c>
      <c r="O14" s="48">
        <v>0</v>
      </c>
      <c r="P14" s="48">
        <v>0</v>
      </c>
      <c r="Q14" s="48">
        <v>0</v>
      </c>
      <c r="R14" s="48">
        <v>0</v>
      </c>
      <c r="S14" s="63" t="str">
        <f t="shared" si="8"/>
        <v>-</v>
      </c>
      <c r="T14" s="63" t="str">
        <f t="shared" si="9"/>
        <v>-</v>
      </c>
    </row>
    <row r="15" spans="1:20" x14ac:dyDescent="0.35">
      <c r="A15" s="47" t="s">
        <v>21</v>
      </c>
      <c r="B15" s="48">
        <v>4222.2542257186815</v>
      </c>
      <c r="C15" s="48">
        <v>15192.405559000001</v>
      </c>
      <c r="D15" s="48">
        <v>4805.8590883373017</v>
      </c>
      <c r="E15" s="48">
        <v>17272.471459</v>
      </c>
      <c r="F15" s="48">
        <v>1790.5432698797088</v>
      </c>
      <c r="G15" s="48">
        <v>6343.9386704999997</v>
      </c>
      <c r="H15" s="63">
        <f t="shared" si="3"/>
        <v>-12.14361161846989</v>
      </c>
      <c r="I15" s="63">
        <f t="shared" si="4"/>
        <v>-12.042665144576986</v>
      </c>
      <c r="J15" s="63">
        <f t="shared" si="5"/>
        <v>135.80855580230343</v>
      </c>
      <c r="K15" s="63">
        <f t="shared" si="6"/>
        <v>139.47907361788236</v>
      </c>
      <c r="N15" s="47" t="s">
        <v>21</v>
      </c>
      <c r="O15" s="48">
        <v>9027.7812034541585</v>
      </c>
      <c r="P15" s="48">
        <v>32464.877017999999</v>
      </c>
      <c r="Q15" s="48">
        <v>3902.458273708331</v>
      </c>
      <c r="R15" s="48">
        <v>13778.4551995</v>
      </c>
      <c r="S15" s="63">
        <f t="shared" si="8"/>
        <v>131.3357522430461</v>
      </c>
      <c r="T15" s="63">
        <f t="shared" si="9"/>
        <v>135.62058698117406</v>
      </c>
    </row>
    <row r="16" spans="1:20" x14ac:dyDescent="0.35">
      <c r="A16" s="47" t="s">
        <v>22</v>
      </c>
      <c r="B16" s="68">
        <v>249.27704280498912</v>
      </c>
      <c r="C16" s="48">
        <v>896.94218500000011</v>
      </c>
      <c r="D16" s="48">
        <v>297.48523782794257</v>
      </c>
      <c r="E16" s="48">
        <v>1069.1751850000001</v>
      </c>
      <c r="F16" s="48">
        <v>381.46988835610529</v>
      </c>
      <c r="G16" s="48">
        <v>1351.5571598201</v>
      </c>
      <c r="H16" s="63">
        <f t="shared" si="3"/>
        <v>-16.205239417908786</v>
      </c>
      <c r="I16" s="63">
        <f t="shared" si="4"/>
        <v>-16.108959730486077</v>
      </c>
      <c r="J16" s="63">
        <f t="shared" si="5"/>
        <v>-34.653546606465852</v>
      </c>
      <c r="K16" s="63">
        <f t="shared" si="6"/>
        <v>-33.636385373491109</v>
      </c>
      <c r="N16" s="47" t="s">
        <v>22</v>
      </c>
      <c r="O16" s="68">
        <v>546.73478130933631</v>
      </c>
      <c r="P16" s="48">
        <v>1966.1173700000002</v>
      </c>
      <c r="Q16" s="48">
        <v>845.66625772972043</v>
      </c>
      <c r="R16" s="48">
        <v>2985.8037751126103</v>
      </c>
      <c r="S16" s="63">
        <f t="shared" si="8"/>
        <v>-35.348634722981259</v>
      </c>
      <c r="T16" s="63">
        <f t="shared" si="9"/>
        <v>-34.151152651488374</v>
      </c>
    </row>
    <row r="17" spans="1:20" x14ac:dyDescent="0.35">
      <c r="A17" s="45" t="s">
        <v>23</v>
      </c>
      <c r="B17" s="46">
        <f t="shared" ref="B17:G17" si="14">SUM(B18:B20)</f>
        <v>18584.046528646959</v>
      </c>
      <c r="C17" s="46">
        <f t="shared" si="14"/>
        <v>66868.633838000009</v>
      </c>
      <c r="D17" s="46">
        <f t="shared" si="14"/>
        <v>18593.827567636425</v>
      </c>
      <c r="E17" s="46">
        <f t="shared" si="14"/>
        <v>66827.043838000012</v>
      </c>
      <c r="F17" s="46">
        <f t="shared" si="14"/>
        <v>15652.52752197245</v>
      </c>
      <c r="G17" s="46">
        <f t="shared" si="14"/>
        <v>55457.288471100495</v>
      </c>
      <c r="H17" s="63">
        <f t="shared" si="3"/>
        <v>-5.2603687723177472E-2</v>
      </c>
      <c r="I17" s="63">
        <f t="shared" si="4"/>
        <v>6.2235283219806092E-2</v>
      </c>
      <c r="J17" s="63">
        <f t="shared" si="5"/>
        <v>18.728726095893137</v>
      </c>
      <c r="K17" s="63">
        <f t="shared" si="6"/>
        <v>20.576818091000092</v>
      </c>
      <c r="L17" s="46"/>
      <c r="M17" s="46"/>
      <c r="N17" s="45" t="s">
        <v>23</v>
      </c>
      <c r="O17" s="46">
        <f t="shared" ref="O17:R17" si="15">SUM(O18:O20)</f>
        <v>37177.880736688356</v>
      </c>
      <c r="P17" s="46">
        <f t="shared" si="15"/>
        <v>133695.67767599999</v>
      </c>
      <c r="Q17" s="46">
        <f t="shared" si="15"/>
        <v>30258.944857459719</v>
      </c>
      <c r="R17" s="46">
        <f t="shared" si="15"/>
        <v>106835.6115199325</v>
      </c>
      <c r="S17" s="63">
        <f t="shared" si="8"/>
        <v>22.86575395084509</v>
      </c>
      <c r="T17" s="63">
        <f t="shared" si="9"/>
        <v>25.141491468934191</v>
      </c>
    </row>
    <row r="18" spans="1:20" x14ac:dyDescent="0.35">
      <c r="A18" s="47" t="s">
        <v>20</v>
      </c>
      <c r="B18" s="48">
        <v>7911.2921511872028</v>
      </c>
      <c r="C18" s="48">
        <v>28466.206067000003</v>
      </c>
      <c r="D18" s="48">
        <v>7946.2708125852114</v>
      </c>
      <c r="E18" s="48">
        <v>28559.250967</v>
      </c>
      <c r="F18" s="48">
        <v>7701.2011203923294</v>
      </c>
      <c r="G18" s="48">
        <v>27285.544236100497</v>
      </c>
      <c r="H18" s="63">
        <f t="shared" si="3"/>
        <v>-0.44018964647681003</v>
      </c>
      <c r="I18" s="63">
        <f t="shared" si="4"/>
        <v>-0.32579600952247745</v>
      </c>
      <c r="J18" s="63">
        <f t="shared" si="5"/>
        <v>2.7280294010055854</v>
      </c>
      <c r="K18" s="63">
        <f t="shared" si="6"/>
        <v>4.3270598551500257</v>
      </c>
      <c r="N18" s="47" t="s">
        <v>20</v>
      </c>
      <c r="O18" s="48">
        <v>15857.548107898027</v>
      </c>
      <c r="P18" s="48">
        <v>57025.457034000006</v>
      </c>
      <c r="Q18" s="48">
        <v>17373.072819200021</v>
      </c>
      <c r="R18" s="48">
        <v>61339.311974124495</v>
      </c>
      <c r="S18" s="63">
        <f t="shared" si="8"/>
        <v>-8.7234119552362444</v>
      </c>
      <c r="T18" s="63">
        <f t="shared" si="9"/>
        <v>-7.0327736019345224</v>
      </c>
    </row>
    <row r="19" spans="1:20" x14ac:dyDescent="0.35">
      <c r="A19" s="47" t="s">
        <v>21</v>
      </c>
      <c r="B19" s="48">
        <v>2624.0036436541541</v>
      </c>
      <c r="C19" s="48">
        <v>9441.6218000000008</v>
      </c>
      <c r="D19" s="48">
        <v>2589.5580539573093</v>
      </c>
      <c r="E19" s="48">
        <v>9306.9868999999999</v>
      </c>
      <c r="F19" s="48">
        <v>580.87515369178686</v>
      </c>
      <c r="G19" s="48">
        <v>2058.0549000000001</v>
      </c>
      <c r="H19" s="63">
        <f t="shared" si="3"/>
        <v>1.3301725228444212</v>
      </c>
      <c r="I19" s="63">
        <f t="shared" si="4"/>
        <v>1.4466002955263662</v>
      </c>
      <c r="J19" s="63">
        <f t="shared" si="5"/>
        <v>351.73280815630375</v>
      </c>
      <c r="K19" s="63">
        <f t="shared" si="6"/>
        <v>358.76433131108411</v>
      </c>
      <c r="N19" s="47" t="s">
        <v>21</v>
      </c>
      <c r="O19" s="48">
        <v>5213.5831938908204</v>
      </c>
      <c r="P19" s="48">
        <v>18748.608700000001</v>
      </c>
      <c r="Q19" s="48">
        <v>1469.7038722131595</v>
      </c>
      <c r="R19" s="48">
        <v>5189.1007</v>
      </c>
      <c r="S19" s="63">
        <f t="shared" si="8"/>
        <v>254.73698426336222</v>
      </c>
      <c r="T19" s="63">
        <f t="shared" si="9"/>
        <v>261.30747472293223</v>
      </c>
    </row>
    <row r="20" spans="1:20" x14ac:dyDescent="0.35">
      <c r="A20" s="47" t="s">
        <v>22</v>
      </c>
      <c r="B20" s="48">
        <v>8048.750733805603</v>
      </c>
      <c r="C20" s="48">
        <v>28960.805971000002</v>
      </c>
      <c r="D20" s="48">
        <v>8057.9987010939049</v>
      </c>
      <c r="E20" s="48">
        <v>28960.805971000002</v>
      </c>
      <c r="F20" s="48">
        <v>7370.4512478883335</v>
      </c>
      <c r="G20" s="48">
        <v>26113.689334999999</v>
      </c>
      <c r="H20" s="63">
        <f t="shared" si="3"/>
        <v>-0.11476754503630104</v>
      </c>
      <c r="I20" s="63">
        <f t="shared" si="4"/>
        <v>0</v>
      </c>
      <c r="J20" s="63">
        <f t="shared" si="5"/>
        <v>9.2029573645386478</v>
      </c>
      <c r="K20" s="63">
        <f t="shared" si="6"/>
        <v>10.90277440110323</v>
      </c>
      <c r="N20" s="47" t="s">
        <v>22</v>
      </c>
      <c r="O20" s="48">
        <v>16106.74943489951</v>
      </c>
      <c r="P20" s="48">
        <v>57921.611942000003</v>
      </c>
      <c r="Q20" s="48">
        <v>11416.16816604654</v>
      </c>
      <c r="R20" s="48">
        <v>40307.198845808001</v>
      </c>
      <c r="S20" s="63">
        <f t="shared" si="8"/>
        <v>41.087177419157939</v>
      </c>
      <c r="T20" s="63">
        <f t="shared" si="9"/>
        <v>43.700414815662441</v>
      </c>
    </row>
    <row r="21" spans="1:20" x14ac:dyDescent="0.35">
      <c r="A21" s="45" t="s">
        <v>24</v>
      </c>
      <c r="B21" s="46">
        <f t="shared" ref="B21:G21" si="16">SUM(B22:B24)</f>
        <v>726.09797875073286</v>
      </c>
      <c r="C21" s="46">
        <f t="shared" si="16"/>
        <v>2612.6269000000002</v>
      </c>
      <c r="D21" s="46">
        <f t="shared" si="16"/>
        <v>1367.9685073732996</v>
      </c>
      <c r="E21" s="46">
        <f t="shared" si="16"/>
        <v>4916.5397000000003</v>
      </c>
      <c r="F21" s="46">
        <f t="shared" si="16"/>
        <v>905.37406713215</v>
      </c>
      <c r="G21" s="46">
        <f t="shared" si="16"/>
        <v>3207.7624999999998</v>
      </c>
      <c r="H21" s="63">
        <f t="shared" si="3"/>
        <v>-46.921440454433593</v>
      </c>
      <c r="I21" s="63">
        <f t="shared" si="4"/>
        <v>-46.860453501473806</v>
      </c>
      <c r="J21" s="63">
        <f t="shared" si="5"/>
        <v>-19.801327969254686</v>
      </c>
      <c r="K21" s="63">
        <f t="shared" si="6"/>
        <v>-18.55298202407441</v>
      </c>
      <c r="L21" s="46"/>
      <c r="M21" s="46"/>
      <c r="N21" s="45" t="s">
        <v>24</v>
      </c>
      <c r="O21" s="46">
        <f t="shared" ref="O21:R21" si="17">SUM(O22:O24)</f>
        <v>2093.6986353426901</v>
      </c>
      <c r="P21" s="46">
        <f t="shared" si="17"/>
        <v>7529.1665999999996</v>
      </c>
      <c r="Q21" s="46">
        <f t="shared" si="17"/>
        <v>1605.2675876103508</v>
      </c>
      <c r="R21" s="46">
        <f t="shared" si="17"/>
        <v>5667.7371000000003</v>
      </c>
      <c r="S21" s="63">
        <f t="shared" si="8"/>
        <v>30.426768191303978</v>
      </c>
      <c r="T21" s="63">
        <f t="shared" si="9"/>
        <v>32.84255192429444</v>
      </c>
    </row>
    <row r="22" spans="1:20" x14ac:dyDescent="0.35">
      <c r="A22" s="47" t="s">
        <v>25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63" t="str">
        <f t="shared" si="3"/>
        <v>-</v>
      </c>
      <c r="I22" s="63" t="str">
        <f t="shared" si="4"/>
        <v>-</v>
      </c>
      <c r="J22" s="63" t="str">
        <f t="shared" si="5"/>
        <v>-</v>
      </c>
      <c r="K22" s="63" t="str">
        <f t="shared" si="6"/>
        <v>-</v>
      </c>
      <c r="N22" s="47" t="s">
        <v>25</v>
      </c>
      <c r="O22" s="48">
        <v>0</v>
      </c>
      <c r="P22" s="48">
        <v>0</v>
      </c>
      <c r="Q22" s="48">
        <v>0</v>
      </c>
      <c r="R22" s="48">
        <v>0</v>
      </c>
      <c r="S22" s="63" t="str">
        <f t="shared" si="8"/>
        <v>-</v>
      </c>
      <c r="T22" s="63" t="str">
        <f t="shared" si="9"/>
        <v>-</v>
      </c>
    </row>
    <row r="23" spans="1:20" x14ac:dyDescent="0.35">
      <c r="A23" s="47" t="s">
        <v>26</v>
      </c>
      <c r="B23" s="48">
        <v>122.25328589225261</v>
      </c>
      <c r="C23" s="48">
        <v>439.8886</v>
      </c>
      <c r="D23" s="48">
        <v>37.226027593856003</v>
      </c>
      <c r="E23" s="48">
        <v>133.792</v>
      </c>
      <c r="F23" s="48">
        <v>125.92072118342641</v>
      </c>
      <c r="G23" s="48">
        <v>446.14019999999999</v>
      </c>
      <c r="H23" s="63">
        <f t="shared" si="3"/>
        <v>228.40808916294361</v>
      </c>
      <c r="I23" s="63">
        <f t="shared" si="4"/>
        <v>228.78542812724231</v>
      </c>
      <c r="J23" s="63">
        <f t="shared" si="5"/>
        <v>-2.9124954627852873</v>
      </c>
      <c r="K23" s="63">
        <f t="shared" si="6"/>
        <v>-1.4012635489919916</v>
      </c>
      <c r="N23" s="47" t="s">
        <v>26</v>
      </c>
      <c r="O23" s="48">
        <v>159.52818594060273</v>
      </c>
      <c r="P23" s="48">
        <v>573.68060000000003</v>
      </c>
      <c r="Q23" s="48">
        <v>205.62468864452023</v>
      </c>
      <c r="R23" s="48">
        <v>726.00149999999996</v>
      </c>
      <c r="S23" s="63">
        <f t="shared" si="8"/>
        <v>-22.417786019658465</v>
      </c>
      <c r="T23" s="63">
        <f t="shared" si="9"/>
        <v>-20.980796871631796</v>
      </c>
    </row>
    <row r="24" spans="1:20" x14ac:dyDescent="0.35">
      <c r="A24" s="47" t="s">
        <v>27</v>
      </c>
      <c r="B24" s="48">
        <v>603.84469285848024</v>
      </c>
      <c r="C24" s="48">
        <v>2172.7383</v>
      </c>
      <c r="D24" s="48">
        <v>1330.7424797794436</v>
      </c>
      <c r="E24" s="48">
        <v>4782.7476999999999</v>
      </c>
      <c r="F24" s="48">
        <v>779.45334594872361</v>
      </c>
      <c r="G24" s="48">
        <v>2761.6223</v>
      </c>
      <c r="H24" s="63">
        <f t="shared" si="3"/>
        <v>-54.623475087489417</v>
      </c>
      <c r="I24" s="63">
        <f t="shared" si="4"/>
        <v>-54.571337727055933</v>
      </c>
      <c r="J24" s="63">
        <f t="shared" si="5"/>
        <v>-22.529719578854142</v>
      </c>
      <c r="K24" s="63">
        <f t="shared" si="6"/>
        <v>-21.323842873082242</v>
      </c>
      <c r="N24" s="47" t="s">
        <v>27</v>
      </c>
      <c r="O24" s="48">
        <v>1934.1704494020871</v>
      </c>
      <c r="P24" s="48">
        <v>6955.4859999999999</v>
      </c>
      <c r="Q24" s="48">
        <v>1399.6428989658307</v>
      </c>
      <c r="R24" s="48">
        <v>4941.7356</v>
      </c>
      <c r="S24" s="63">
        <f t="shared" si="8"/>
        <v>38.190280594515116</v>
      </c>
      <c r="T24" s="63">
        <f t="shared" si="9"/>
        <v>40.749861243082279</v>
      </c>
    </row>
    <row r="25" spans="1:20" x14ac:dyDescent="0.35">
      <c r="A25" s="45" t="s">
        <v>28</v>
      </c>
      <c r="B25" s="46">
        <f t="shared" ref="B25:G25" si="18">SUM(B26:B28)</f>
        <v>0</v>
      </c>
      <c r="C25" s="46">
        <f t="shared" si="18"/>
        <v>0</v>
      </c>
      <c r="D25" s="46">
        <f t="shared" si="18"/>
        <v>0</v>
      </c>
      <c r="E25" s="46">
        <f t="shared" si="18"/>
        <v>0</v>
      </c>
      <c r="F25" s="46">
        <f t="shared" si="18"/>
        <v>0</v>
      </c>
      <c r="G25" s="46">
        <f t="shared" si="18"/>
        <v>0</v>
      </c>
      <c r="H25" s="63" t="str">
        <f t="shared" si="3"/>
        <v>-</v>
      </c>
      <c r="I25" s="63" t="str">
        <f t="shared" si="4"/>
        <v>-</v>
      </c>
      <c r="J25" s="63" t="str">
        <f t="shared" si="5"/>
        <v>-</v>
      </c>
      <c r="K25" s="63" t="str">
        <f t="shared" si="6"/>
        <v>-</v>
      </c>
      <c r="L25" s="46"/>
      <c r="M25" s="46"/>
      <c r="N25" s="45" t="s">
        <v>28</v>
      </c>
      <c r="O25" s="46">
        <f t="shared" ref="O25:R25" si="19">SUM(O26:O28)</f>
        <v>0</v>
      </c>
      <c r="P25" s="46">
        <f t="shared" si="19"/>
        <v>0</v>
      </c>
      <c r="Q25" s="46">
        <f t="shared" si="19"/>
        <v>0</v>
      </c>
      <c r="R25" s="46">
        <f t="shared" si="19"/>
        <v>0</v>
      </c>
      <c r="S25" s="63" t="str">
        <f t="shared" si="8"/>
        <v>-</v>
      </c>
      <c r="T25" s="63" t="str">
        <f t="shared" si="9"/>
        <v>-</v>
      </c>
    </row>
    <row r="26" spans="1:20" x14ac:dyDescent="0.35">
      <c r="A26" s="47" t="s">
        <v>29</v>
      </c>
      <c r="B26" s="48">
        <v>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63" t="str">
        <f t="shared" si="3"/>
        <v>-</v>
      </c>
      <c r="I26" s="63" t="str">
        <f t="shared" si="4"/>
        <v>-</v>
      </c>
      <c r="J26" s="63" t="str">
        <f t="shared" si="5"/>
        <v>-</v>
      </c>
      <c r="K26" s="63" t="str">
        <f t="shared" si="6"/>
        <v>-</v>
      </c>
      <c r="N26" s="47" t="s">
        <v>29</v>
      </c>
      <c r="O26" s="48">
        <v>0</v>
      </c>
      <c r="P26" s="48">
        <v>0</v>
      </c>
      <c r="Q26" s="48">
        <v>0</v>
      </c>
      <c r="R26" s="48">
        <v>0</v>
      </c>
      <c r="S26" s="63" t="str">
        <f t="shared" si="8"/>
        <v>-</v>
      </c>
      <c r="T26" s="63" t="str">
        <f t="shared" si="9"/>
        <v>-</v>
      </c>
    </row>
    <row r="27" spans="1:20" x14ac:dyDescent="0.35">
      <c r="A27" s="47" t="s">
        <v>30</v>
      </c>
      <c r="B27" s="48">
        <v>0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63" t="str">
        <f t="shared" si="3"/>
        <v>-</v>
      </c>
      <c r="I27" s="63" t="str">
        <f t="shared" si="4"/>
        <v>-</v>
      </c>
      <c r="J27" s="63" t="str">
        <f t="shared" si="5"/>
        <v>-</v>
      </c>
      <c r="K27" s="63" t="str">
        <f t="shared" si="6"/>
        <v>-</v>
      </c>
      <c r="N27" s="47" t="s">
        <v>30</v>
      </c>
      <c r="O27" s="48">
        <v>0</v>
      </c>
      <c r="P27" s="48">
        <v>0</v>
      </c>
      <c r="Q27" s="48">
        <v>0</v>
      </c>
      <c r="R27" s="48">
        <v>0</v>
      </c>
      <c r="S27" s="63" t="str">
        <f t="shared" si="8"/>
        <v>-</v>
      </c>
      <c r="T27" s="63" t="str">
        <f t="shared" si="9"/>
        <v>-</v>
      </c>
    </row>
    <row r="28" spans="1:20" x14ac:dyDescent="0.35">
      <c r="A28" s="47" t="s">
        <v>31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63" t="str">
        <f t="shared" si="3"/>
        <v>-</v>
      </c>
      <c r="I28" s="63" t="str">
        <f t="shared" si="4"/>
        <v>-</v>
      </c>
      <c r="J28" s="63" t="str">
        <f t="shared" si="5"/>
        <v>-</v>
      </c>
      <c r="K28" s="63" t="str">
        <f t="shared" si="6"/>
        <v>-</v>
      </c>
      <c r="N28" s="47" t="s">
        <v>31</v>
      </c>
      <c r="O28" s="48">
        <v>0</v>
      </c>
      <c r="P28" s="48">
        <v>0</v>
      </c>
      <c r="Q28" s="48">
        <v>0</v>
      </c>
      <c r="R28" s="48">
        <v>0</v>
      </c>
      <c r="S28" s="63" t="str">
        <f t="shared" si="8"/>
        <v>-</v>
      </c>
      <c r="T28" s="63" t="str">
        <f t="shared" si="9"/>
        <v>-</v>
      </c>
    </row>
    <row r="29" spans="1:20" x14ac:dyDescent="0.35">
      <c r="A29" s="45" t="s">
        <v>32</v>
      </c>
      <c r="B29" s="46">
        <v>141.41506049547601</v>
      </c>
      <c r="C29" s="46">
        <v>508.83600000000001</v>
      </c>
      <c r="D29" s="46">
        <v>168.50381200909359</v>
      </c>
      <c r="E29" s="46">
        <v>605.61019999999996</v>
      </c>
      <c r="F29" s="46">
        <v>283.48917724786116</v>
      </c>
      <c r="G29" s="46">
        <v>1004.4091</v>
      </c>
      <c r="H29" s="63">
        <f t="shared" si="3"/>
        <v>-16.076046702228723</v>
      </c>
      <c r="I29" s="63">
        <f t="shared" si="4"/>
        <v>-15.979618573134985</v>
      </c>
      <c r="J29" s="63">
        <f t="shared" si="5"/>
        <v>-50.116240108935962</v>
      </c>
      <c r="K29" s="63">
        <f t="shared" si="6"/>
        <v>-49.33976603756377</v>
      </c>
      <c r="N29" s="45" t="s">
        <v>32</v>
      </c>
      <c r="O29" s="46">
        <v>309.90342119708794</v>
      </c>
      <c r="P29" s="46">
        <v>1114.4461999999999</v>
      </c>
      <c r="Q29" s="46">
        <v>457.10273842962306</v>
      </c>
      <c r="R29" s="46">
        <v>1613.8980000000001</v>
      </c>
      <c r="S29" s="63">
        <f t="shared" si="8"/>
        <v>-32.202676741390462</v>
      </c>
      <c r="T29" s="63">
        <f t="shared" si="9"/>
        <v>-30.946924774675992</v>
      </c>
    </row>
    <row r="30" spans="1:20" x14ac:dyDescent="0.35">
      <c r="A30" s="45" t="s">
        <v>33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63" t="str">
        <f t="shared" si="3"/>
        <v>-</v>
      </c>
      <c r="I30" s="63" t="str">
        <f t="shared" si="4"/>
        <v>-</v>
      </c>
      <c r="J30" s="63" t="str">
        <f t="shared" si="5"/>
        <v>-</v>
      </c>
      <c r="K30" s="63" t="str">
        <f t="shared" si="6"/>
        <v>-</v>
      </c>
      <c r="N30" s="45" t="s">
        <v>33</v>
      </c>
      <c r="O30" s="46">
        <v>0</v>
      </c>
      <c r="P30" s="46">
        <v>0</v>
      </c>
      <c r="Q30" s="46">
        <v>0</v>
      </c>
      <c r="R30" s="46">
        <v>0</v>
      </c>
      <c r="S30" s="63" t="str">
        <f t="shared" si="8"/>
        <v>-</v>
      </c>
      <c r="T30" s="63" t="str">
        <f t="shared" si="9"/>
        <v>-</v>
      </c>
    </row>
    <row r="31" spans="1:20" ht="31" x14ac:dyDescent="0.35">
      <c r="A31" s="45" t="s">
        <v>34</v>
      </c>
      <c r="B31" s="46">
        <v>0</v>
      </c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63" t="str">
        <f t="shared" si="3"/>
        <v>-</v>
      </c>
      <c r="I31" s="63" t="str">
        <f t="shared" si="4"/>
        <v>-</v>
      </c>
      <c r="J31" s="63" t="str">
        <f t="shared" si="5"/>
        <v>-</v>
      </c>
      <c r="K31" s="63" t="str">
        <f t="shared" si="6"/>
        <v>-</v>
      </c>
      <c r="N31" s="45" t="s">
        <v>34</v>
      </c>
      <c r="O31" s="46">
        <v>0</v>
      </c>
      <c r="P31" s="46">
        <v>0</v>
      </c>
      <c r="Q31" s="46">
        <v>0</v>
      </c>
      <c r="R31" s="46">
        <v>0</v>
      </c>
      <c r="S31" s="63" t="str">
        <f t="shared" si="8"/>
        <v>-</v>
      </c>
      <c r="T31" s="63" t="str">
        <f t="shared" si="9"/>
        <v>-</v>
      </c>
    </row>
    <row r="32" spans="1:20" ht="18" x14ac:dyDescent="0.4">
      <c r="A32" s="41" t="s">
        <v>35</v>
      </c>
      <c r="B32" s="42">
        <f t="shared" ref="B32:G32" si="20">B33+B36</f>
        <v>30681.831484639573</v>
      </c>
      <c r="C32" s="42">
        <f t="shared" si="20"/>
        <v>110398.56964751999</v>
      </c>
      <c r="D32" s="42">
        <f t="shared" si="20"/>
        <v>31156.178284345635</v>
      </c>
      <c r="E32" s="42">
        <f t="shared" si="20"/>
        <v>111976.69142939</v>
      </c>
      <c r="F32" s="42">
        <f t="shared" si="20"/>
        <v>11811.402581819444</v>
      </c>
      <c r="G32" s="42">
        <f t="shared" si="20"/>
        <v>41848.088707000003</v>
      </c>
      <c r="H32" s="63">
        <f t="shared" si="3"/>
        <v>-1.5224806950870402</v>
      </c>
      <c r="I32" s="63">
        <f t="shared" si="4"/>
        <v>-1.4093306041866214</v>
      </c>
      <c r="J32" s="63">
        <f t="shared" si="5"/>
        <v>159.7645052914055</v>
      </c>
      <c r="K32" s="63">
        <f t="shared" si="6"/>
        <v>163.80791347599455</v>
      </c>
      <c r="L32" s="42"/>
      <c r="M32" s="42"/>
      <c r="N32" s="41" t="s">
        <v>35</v>
      </c>
      <c r="O32" s="42">
        <f t="shared" ref="O32:R32" si="21">O33+O36</f>
        <v>61837.757800538086</v>
      </c>
      <c r="P32" s="42">
        <f t="shared" si="21"/>
        <v>222375.26107691001</v>
      </c>
      <c r="Q32" s="42">
        <f t="shared" si="21"/>
        <v>25053.142874481611</v>
      </c>
      <c r="R32" s="42">
        <f t="shared" si="21"/>
        <v>88455.425398999985</v>
      </c>
      <c r="S32" s="63">
        <f t="shared" si="8"/>
        <v>146.82634873536844</v>
      </c>
      <c r="T32" s="63">
        <f t="shared" si="9"/>
        <v>151.39810257407231</v>
      </c>
    </row>
    <row r="33" spans="1:20" x14ac:dyDescent="0.35">
      <c r="A33" s="45" t="s">
        <v>36</v>
      </c>
      <c r="B33" s="46">
        <f t="shared" ref="B33:G33" si="22">SUM(B34:B35)</f>
        <v>361.21744707619501</v>
      </c>
      <c r="C33" s="46">
        <f t="shared" si="22"/>
        <v>1299.7232420399998</v>
      </c>
      <c r="D33" s="46">
        <f t="shared" si="22"/>
        <v>295.09593517108749</v>
      </c>
      <c r="E33" s="46">
        <f t="shared" si="22"/>
        <v>1060.5879249100001</v>
      </c>
      <c r="F33" s="46">
        <f t="shared" si="22"/>
        <v>176.22077050120711</v>
      </c>
      <c r="G33" s="46">
        <f t="shared" si="22"/>
        <v>624.35450700000001</v>
      </c>
      <c r="H33" s="63">
        <f t="shared" si="3"/>
        <v>22.40678505678919</v>
      </c>
      <c r="I33" s="63">
        <f t="shared" si="4"/>
        <v>22.547429733399269</v>
      </c>
      <c r="J33" s="63">
        <f t="shared" si="5"/>
        <v>104.98006338799922</v>
      </c>
      <c r="K33" s="63">
        <f t="shared" si="6"/>
        <v>108.170715109453</v>
      </c>
      <c r="L33" s="46"/>
      <c r="M33" s="46"/>
      <c r="N33" s="45" t="s">
        <v>36</v>
      </c>
      <c r="O33" s="46">
        <f t="shared" ref="O33:R33" si="23">SUM(O34:O35)</f>
        <v>656.35156342898915</v>
      </c>
      <c r="P33" s="46">
        <f t="shared" si="23"/>
        <v>2360.3111669499999</v>
      </c>
      <c r="Q33" s="46">
        <f t="shared" si="23"/>
        <v>358.63311313293786</v>
      </c>
      <c r="R33" s="46">
        <f t="shared" si="23"/>
        <v>1266.230139</v>
      </c>
      <c r="S33" s="63">
        <f t="shared" si="8"/>
        <v>83.014768964095396</v>
      </c>
      <c r="T33" s="63">
        <f t="shared" si="9"/>
        <v>86.40459536163354</v>
      </c>
    </row>
    <row r="34" spans="1:20" ht="46.5" x14ac:dyDescent="0.35">
      <c r="A34" s="47" t="s">
        <v>92</v>
      </c>
      <c r="B34" s="48">
        <v>0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63" t="str">
        <f t="shared" si="3"/>
        <v>-</v>
      </c>
      <c r="I34" s="63" t="str">
        <f t="shared" si="4"/>
        <v>-</v>
      </c>
      <c r="J34" s="63" t="str">
        <f t="shared" si="5"/>
        <v>-</v>
      </c>
      <c r="K34" s="63" t="str">
        <f t="shared" si="6"/>
        <v>-</v>
      </c>
      <c r="N34" s="47" t="s">
        <v>92</v>
      </c>
      <c r="O34" s="48">
        <v>0</v>
      </c>
      <c r="P34" s="48">
        <v>0</v>
      </c>
      <c r="Q34" s="48">
        <v>0</v>
      </c>
      <c r="R34" s="48">
        <v>0</v>
      </c>
      <c r="S34" s="63" t="str">
        <f t="shared" si="8"/>
        <v>-</v>
      </c>
      <c r="T34" s="63" t="str">
        <f t="shared" si="9"/>
        <v>-</v>
      </c>
    </row>
    <row r="35" spans="1:20" x14ac:dyDescent="0.35">
      <c r="A35" s="47" t="s">
        <v>37</v>
      </c>
      <c r="B35" s="48">
        <v>361.21744707619501</v>
      </c>
      <c r="C35" s="48">
        <v>1299.7232420399998</v>
      </c>
      <c r="D35" s="48">
        <v>295.09593517108749</v>
      </c>
      <c r="E35" s="48">
        <v>1060.5879249100001</v>
      </c>
      <c r="F35" s="48">
        <v>176.22077050120711</v>
      </c>
      <c r="G35" s="48">
        <v>624.35450700000001</v>
      </c>
      <c r="H35" s="63">
        <f t="shared" si="3"/>
        <v>22.40678505678919</v>
      </c>
      <c r="I35" s="63">
        <f t="shared" si="4"/>
        <v>22.547429733399269</v>
      </c>
      <c r="J35" s="63">
        <f t="shared" si="5"/>
        <v>104.98006338799922</v>
      </c>
      <c r="K35" s="63">
        <f t="shared" si="6"/>
        <v>108.170715109453</v>
      </c>
      <c r="N35" s="47" t="s">
        <v>37</v>
      </c>
      <c r="O35" s="48">
        <v>656.35156342898915</v>
      </c>
      <c r="P35" s="48">
        <v>2360.3111669499999</v>
      </c>
      <c r="Q35" s="48">
        <v>358.63311313293786</v>
      </c>
      <c r="R35" s="48">
        <v>1266.230139</v>
      </c>
      <c r="S35" s="63">
        <f t="shared" si="8"/>
        <v>83.014768964095396</v>
      </c>
      <c r="T35" s="63">
        <f t="shared" si="9"/>
        <v>86.40459536163354</v>
      </c>
    </row>
    <row r="36" spans="1:20" x14ac:dyDescent="0.35">
      <c r="A36" s="45" t="s">
        <v>38</v>
      </c>
      <c r="B36" s="46">
        <f t="shared" ref="B36:G36" si="24">SUM(B37:B39)</f>
        <v>30320.614037563377</v>
      </c>
      <c r="C36" s="46">
        <f t="shared" si="24"/>
        <v>109098.84640548</v>
      </c>
      <c r="D36" s="46">
        <f t="shared" si="24"/>
        <v>30861.082349174547</v>
      </c>
      <c r="E36" s="46">
        <f t="shared" si="24"/>
        <v>110916.10350448001</v>
      </c>
      <c r="F36" s="46">
        <f t="shared" si="24"/>
        <v>11635.181811318236</v>
      </c>
      <c r="G36" s="46">
        <f t="shared" si="24"/>
        <v>41223.734199999999</v>
      </c>
      <c r="H36" s="63">
        <f t="shared" si="3"/>
        <v>-1.7512940910370531</v>
      </c>
      <c r="I36" s="63">
        <f t="shared" si="4"/>
        <v>-1.6384069053837749</v>
      </c>
      <c r="J36" s="63">
        <f t="shared" si="5"/>
        <v>160.59424364188885</v>
      </c>
      <c r="K36" s="63">
        <f t="shared" si="6"/>
        <v>164.65056725860609</v>
      </c>
      <c r="L36" s="46"/>
      <c r="M36" s="46"/>
      <c r="N36" s="45" t="s">
        <v>38</v>
      </c>
      <c r="O36" s="46">
        <f t="shared" ref="O36:R36" si="25">SUM(O37:O39)</f>
        <v>61181.406237109099</v>
      </c>
      <c r="P36" s="46">
        <f t="shared" si="25"/>
        <v>220014.94990996001</v>
      </c>
      <c r="Q36" s="46">
        <f t="shared" si="25"/>
        <v>24694.509761348672</v>
      </c>
      <c r="R36" s="46">
        <f t="shared" si="25"/>
        <v>87189.195259999979</v>
      </c>
      <c r="S36" s="63">
        <f t="shared" si="8"/>
        <v>147.75307073667423</v>
      </c>
      <c r="T36" s="63">
        <f t="shared" si="9"/>
        <v>152.34198945622893</v>
      </c>
    </row>
    <row r="37" spans="1:20" x14ac:dyDescent="0.35">
      <c r="A37" s="47" t="s">
        <v>93</v>
      </c>
      <c r="B37" s="48">
        <v>101.18508547206213</v>
      </c>
      <c r="C37" s="48">
        <v>364.08154810999997</v>
      </c>
      <c r="D37" s="48">
        <v>155.54693736098776</v>
      </c>
      <c r="E37" s="48">
        <v>559.04261583999994</v>
      </c>
      <c r="F37" s="48">
        <v>145.1914318522976</v>
      </c>
      <c r="G37" s="48">
        <v>514.41679999999997</v>
      </c>
      <c r="H37" s="63">
        <f t="shared" si="3"/>
        <v>-34.948841045172486</v>
      </c>
      <c r="I37" s="63">
        <f t="shared" si="4"/>
        <v>-34.87409764585793</v>
      </c>
      <c r="J37" s="63">
        <f t="shared" si="5"/>
        <v>-30.309189611824252</v>
      </c>
      <c r="K37" s="63">
        <f t="shared" si="6"/>
        <v>-29.22440555790557</v>
      </c>
      <c r="N37" s="47" t="s">
        <v>93</v>
      </c>
      <c r="O37" s="48">
        <v>256.70089466661238</v>
      </c>
      <c r="P37" s="48">
        <v>923.12416394999991</v>
      </c>
      <c r="Q37" s="48">
        <v>311.16563579222816</v>
      </c>
      <c r="R37" s="48">
        <v>1098.63616</v>
      </c>
      <c r="S37" s="63">
        <f t="shared" si="8"/>
        <v>-17.503456314174429</v>
      </c>
      <c r="T37" s="63">
        <f t="shared" si="9"/>
        <v>-15.975443230450395</v>
      </c>
    </row>
    <row r="38" spans="1:20" ht="31" x14ac:dyDescent="0.35">
      <c r="A38" s="47" t="s">
        <v>94</v>
      </c>
      <c r="B38" s="48">
        <v>238.46776055169713</v>
      </c>
      <c r="C38" s="48">
        <v>858.04850617</v>
      </c>
      <c r="D38" s="48">
        <v>346.38266839288559</v>
      </c>
      <c r="E38" s="48">
        <v>1244.9147267400001</v>
      </c>
      <c r="F38" s="48">
        <v>337.99805803351279</v>
      </c>
      <c r="G38" s="48">
        <v>1197.5354</v>
      </c>
      <c r="H38" s="63">
        <f t="shared" si="3"/>
        <v>-31.154823173423225</v>
      </c>
      <c r="I38" s="63">
        <f t="shared" si="4"/>
        <v>-31.07572046987255</v>
      </c>
      <c r="J38" s="63">
        <f t="shared" si="5"/>
        <v>-29.447002761165905</v>
      </c>
      <c r="K38" s="63">
        <f t="shared" si="6"/>
        <v>-28.348798192521073</v>
      </c>
      <c r="N38" s="47" t="s">
        <v>94</v>
      </c>
      <c r="O38" s="48">
        <v>584.78866052977469</v>
      </c>
      <c r="P38" s="48">
        <v>2102.96323291</v>
      </c>
      <c r="Q38" s="48">
        <v>968.29214964631603</v>
      </c>
      <c r="R38" s="48">
        <v>3418.7604499999998</v>
      </c>
      <c r="S38" s="63">
        <f t="shared" si="8"/>
        <v>-39.606175600682306</v>
      </c>
      <c r="T38" s="63">
        <f t="shared" si="9"/>
        <v>-38.487552325872961</v>
      </c>
    </row>
    <row r="39" spans="1:20" x14ac:dyDescent="0.35">
      <c r="A39" s="49" t="s">
        <v>39</v>
      </c>
      <c r="B39" s="50">
        <f t="shared" ref="B39:G39" si="26">SUM(B40:B41)</f>
        <v>29980.961191539616</v>
      </c>
      <c r="C39" s="50">
        <f t="shared" si="26"/>
        <v>107876.7163512</v>
      </c>
      <c r="D39" s="50">
        <f t="shared" si="26"/>
        <v>30359.152743420673</v>
      </c>
      <c r="E39" s="50">
        <f t="shared" si="26"/>
        <v>109112.1461619</v>
      </c>
      <c r="F39" s="50">
        <f t="shared" si="26"/>
        <v>11151.992321432426</v>
      </c>
      <c r="G39" s="50">
        <f t="shared" si="26"/>
        <v>39511.781999999999</v>
      </c>
      <c r="H39" s="63">
        <f t="shared" si="3"/>
        <v>-1.2457249880368266</v>
      </c>
      <c r="I39" s="63">
        <f t="shared" si="4"/>
        <v>-1.1322569064555665</v>
      </c>
      <c r="J39" s="63">
        <f t="shared" si="5"/>
        <v>168.83950712484608</v>
      </c>
      <c r="K39" s="63">
        <f t="shared" si="6"/>
        <v>173.02417377986143</v>
      </c>
      <c r="L39" s="50"/>
      <c r="M39" s="50"/>
      <c r="N39" s="49" t="s">
        <v>39</v>
      </c>
      <c r="O39" s="50">
        <f t="shared" ref="O39:R39" si="27">SUM(O40:O41)</f>
        <v>60339.916681912713</v>
      </c>
      <c r="P39" s="50">
        <f t="shared" si="27"/>
        <v>216988.8625131</v>
      </c>
      <c r="Q39" s="50">
        <f t="shared" si="27"/>
        <v>23415.051975910126</v>
      </c>
      <c r="R39" s="50">
        <f t="shared" si="27"/>
        <v>82671.798649999982</v>
      </c>
      <c r="S39" s="63">
        <f t="shared" si="8"/>
        <v>157.69712894078401</v>
      </c>
      <c r="T39" s="63">
        <f t="shared" si="9"/>
        <v>162.47023296510804</v>
      </c>
    </row>
    <row r="40" spans="1:20" x14ac:dyDescent="0.35">
      <c r="A40" s="51" t="s">
        <v>40</v>
      </c>
      <c r="B40" s="48">
        <v>175.87193641354062</v>
      </c>
      <c r="C40" s="48">
        <v>632.81783654000003</v>
      </c>
      <c r="D40" s="48">
        <v>86.018919520158477</v>
      </c>
      <c r="E40" s="48">
        <v>309.15582522</v>
      </c>
      <c r="F40" s="48">
        <v>52.319169705849205</v>
      </c>
      <c r="G40" s="48">
        <v>185.36810000000003</v>
      </c>
      <c r="H40" s="63">
        <f t="shared" si="3"/>
        <v>104.45727218455141</v>
      </c>
      <c r="I40" s="63">
        <f t="shared" si="4"/>
        <v>104.69219238863676</v>
      </c>
      <c r="J40" s="63">
        <f t="shared" si="5"/>
        <v>236.15200203354607</v>
      </c>
      <c r="K40" s="63">
        <f t="shared" si="6"/>
        <v>241.38443267207242</v>
      </c>
      <c r="N40" s="51" t="s">
        <v>40</v>
      </c>
      <c r="O40" s="48">
        <v>261.94253294324352</v>
      </c>
      <c r="P40" s="48">
        <v>941.97366176000003</v>
      </c>
      <c r="Q40" s="48">
        <v>67.96518334216384</v>
      </c>
      <c r="R40" s="48">
        <v>239.96547000000001</v>
      </c>
      <c r="S40" s="63">
        <f t="shared" si="8"/>
        <v>285.4069393508737</v>
      </c>
      <c r="T40" s="63">
        <f t="shared" si="9"/>
        <v>292.54550321760877</v>
      </c>
    </row>
    <row r="41" spans="1:20" x14ac:dyDescent="0.35">
      <c r="A41" s="51" t="s">
        <v>41</v>
      </c>
      <c r="B41" s="48">
        <v>29805.089255126077</v>
      </c>
      <c r="C41" s="48">
        <v>107243.89851466</v>
      </c>
      <c r="D41" s="48">
        <v>30273.133823900513</v>
      </c>
      <c r="E41" s="48">
        <v>108802.99033668</v>
      </c>
      <c r="F41" s="48">
        <v>11099.673151726576</v>
      </c>
      <c r="G41" s="48">
        <v>39326.4139</v>
      </c>
      <c r="H41" s="63">
        <f t="shared" si="3"/>
        <v>-1.5460724069634182</v>
      </c>
      <c r="I41" s="63">
        <f t="shared" si="4"/>
        <v>-1.4329494228012862</v>
      </c>
      <c r="J41" s="63">
        <f t="shared" si="5"/>
        <v>168.52222446288732</v>
      </c>
      <c r="K41" s="63">
        <f t="shared" si="6"/>
        <v>172.70195240115703</v>
      </c>
      <c r="N41" s="51" t="s">
        <v>41</v>
      </c>
      <c r="O41" s="48">
        <v>60077.974148969472</v>
      </c>
      <c r="P41" s="48">
        <v>216046.88885133999</v>
      </c>
      <c r="Q41" s="48">
        <v>23347.086792567963</v>
      </c>
      <c r="R41" s="48">
        <v>82431.833179999987</v>
      </c>
      <c r="S41" s="63">
        <f t="shared" si="8"/>
        <v>157.32535576170466</v>
      </c>
      <c r="T41" s="63">
        <f t="shared" si="9"/>
        <v>162.09157374866965</v>
      </c>
    </row>
    <row r="42" spans="1:20" ht="18" x14ac:dyDescent="0.4">
      <c r="A42" s="41" t="s">
        <v>42</v>
      </c>
      <c r="B42" s="42">
        <f t="shared" ref="B42:G42" si="28">SUM(B43:B44)</f>
        <v>1182.0424884599986</v>
      </c>
      <c r="C42" s="42">
        <f t="shared" si="28"/>
        <v>4253.1945999999998</v>
      </c>
      <c r="D42" s="42">
        <f t="shared" si="28"/>
        <v>1060.0308349902639</v>
      </c>
      <c r="E42" s="42">
        <f t="shared" si="28"/>
        <v>3809.7979999999998</v>
      </c>
      <c r="F42" s="42">
        <f t="shared" si="28"/>
        <v>2677.0148229221013</v>
      </c>
      <c r="G42" s="42">
        <f t="shared" si="28"/>
        <v>9484.7291000000005</v>
      </c>
      <c r="H42" s="63">
        <f t="shared" si="3"/>
        <v>11.510198518975656</v>
      </c>
      <c r="I42" s="63">
        <f t="shared" si="4"/>
        <v>11.638323081696186</v>
      </c>
      <c r="J42" s="63">
        <f t="shared" si="5"/>
        <v>-55.844753703315789</v>
      </c>
      <c r="K42" s="63">
        <f t="shared" si="6"/>
        <v>-55.157447775709272</v>
      </c>
      <c r="L42" s="42"/>
      <c r="M42" s="42"/>
      <c r="N42" s="41" t="s">
        <v>42</v>
      </c>
      <c r="O42" s="42">
        <f t="shared" ref="O42:R42" si="29">SUM(O43:O44)</f>
        <v>2242.1441177033071</v>
      </c>
      <c r="P42" s="42">
        <f t="shared" si="29"/>
        <v>8062.9925999999996</v>
      </c>
      <c r="Q42" s="42">
        <f t="shared" si="29"/>
        <v>4709.1145285891998</v>
      </c>
      <c r="R42" s="42">
        <f t="shared" si="29"/>
        <v>16626.525900000001</v>
      </c>
      <c r="S42" s="63">
        <f t="shared" si="8"/>
        <v>-52.387139788357842</v>
      </c>
      <c r="T42" s="63">
        <f t="shared" si="9"/>
        <v>-51.50524740709664</v>
      </c>
    </row>
    <row r="43" spans="1:20" x14ac:dyDescent="0.35">
      <c r="A43" s="43" t="s">
        <v>43</v>
      </c>
      <c r="B43" s="48">
        <v>1182.0424884599986</v>
      </c>
      <c r="C43" s="44">
        <v>4253.1945999999998</v>
      </c>
      <c r="D43" s="44">
        <v>1060.0308349902639</v>
      </c>
      <c r="E43" s="44">
        <v>3809.7979999999998</v>
      </c>
      <c r="F43" s="44">
        <v>2677.0148229221013</v>
      </c>
      <c r="G43" s="44">
        <v>9484.7291000000005</v>
      </c>
      <c r="H43" s="63">
        <f t="shared" si="3"/>
        <v>11.510198518975656</v>
      </c>
      <c r="I43" s="63">
        <f t="shared" si="4"/>
        <v>11.638323081696186</v>
      </c>
      <c r="J43" s="63">
        <f t="shared" si="5"/>
        <v>-55.844753703315789</v>
      </c>
      <c r="K43" s="63">
        <f t="shared" si="6"/>
        <v>-55.157447775709272</v>
      </c>
      <c r="N43" s="43" t="s">
        <v>43</v>
      </c>
      <c r="O43" s="48">
        <v>2242.1441177033071</v>
      </c>
      <c r="P43" s="44">
        <v>8062.9925999999996</v>
      </c>
      <c r="Q43" s="44">
        <v>4709.1145285891998</v>
      </c>
      <c r="R43" s="44">
        <v>16626.525900000001</v>
      </c>
      <c r="S43" s="63">
        <f t="shared" si="8"/>
        <v>-52.387139788357842</v>
      </c>
      <c r="T43" s="63">
        <f t="shared" si="9"/>
        <v>-51.50524740709664</v>
      </c>
    </row>
    <row r="44" spans="1:20" ht="31" x14ac:dyDescent="0.35">
      <c r="A44" s="43" t="s">
        <v>44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63" t="str">
        <f t="shared" si="3"/>
        <v>-</v>
      </c>
      <c r="I44" s="63" t="str">
        <f t="shared" si="4"/>
        <v>-</v>
      </c>
      <c r="J44" s="63" t="str">
        <f t="shared" si="5"/>
        <v>-</v>
      </c>
      <c r="K44" s="63" t="str">
        <f t="shared" si="6"/>
        <v>-</v>
      </c>
      <c r="N44" s="43" t="s">
        <v>44</v>
      </c>
      <c r="O44" s="44">
        <v>0</v>
      </c>
      <c r="P44" s="44">
        <v>0</v>
      </c>
      <c r="Q44" s="44">
        <v>0</v>
      </c>
      <c r="R44" s="44">
        <v>0</v>
      </c>
      <c r="S44" s="63" t="str">
        <f t="shared" si="8"/>
        <v>-</v>
      </c>
      <c r="T44" s="63" t="str">
        <f t="shared" si="9"/>
        <v>-</v>
      </c>
    </row>
    <row r="45" spans="1:20" ht="18" x14ac:dyDescent="0.4">
      <c r="A45" s="41" t="s">
        <v>45</v>
      </c>
      <c r="B45" s="42">
        <f t="shared" ref="B45:G45" si="30">B46+B50+B51+B52</f>
        <v>2162.847573921782</v>
      </c>
      <c r="C45" s="42">
        <f t="shared" si="30"/>
        <v>7782.3019999999997</v>
      </c>
      <c r="D45" s="42">
        <f t="shared" si="30"/>
        <v>2235.2267157016922</v>
      </c>
      <c r="E45" s="42">
        <f t="shared" si="30"/>
        <v>8033.5043000000005</v>
      </c>
      <c r="F45" s="42">
        <f t="shared" si="30"/>
        <v>1197.6792432574507</v>
      </c>
      <c r="G45" s="42">
        <f t="shared" si="30"/>
        <v>4243.4069</v>
      </c>
      <c r="H45" s="63">
        <f t="shared" si="3"/>
        <v>-3.2381118779348839</v>
      </c>
      <c r="I45" s="63">
        <f t="shared" si="4"/>
        <v>-3.1269330371803079</v>
      </c>
      <c r="J45" s="63">
        <f t="shared" si="5"/>
        <v>80.586545696430733</v>
      </c>
      <c r="K45" s="63">
        <f t="shared" si="6"/>
        <v>83.397496007276601</v>
      </c>
      <c r="L45" s="42"/>
      <c r="M45" s="42"/>
      <c r="N45" s="41" t="s">
        <v>45</v>
      </c>
      <c r="O45" s="42">
        <f t="shared" ref="O45:R45" si="31">O46+O50+O51+O52</f>
        <v>4398.0341817850485</v>
      </c>
      <c r="P45" s="42">
        <f t="shared" si="31"/>
        <v>15815.8063</v>
      </c>
      <c r="Q45" s="42">
        <f t="shared" si="31"/>
        <v>6420.5141736275928</v>
      </c>
      <c r="R45" s="42">
        <f t="shared" si="31"/>
        <v>22668.984699999997</v>
      </c>
      <c r="S45" s="63">
        <f t="shared" si="8"/>
        <v>-31.500280774239656</v>
      </c>
      <c r="T45" s="63">
        <f t="shared" si="9"/>
        <v>-30.231518926385775</v>
      </c>
    </row>
    <row r="46" spans="1:20" x14ac:dyDescent="0.35">
      <c r="A46" s="45" t="s">
        <v>46</v>
      </c>
      <c r="B46" s="46">
        <f t="shared" ref="B46:G46" si="32">SUM(B47:B49)</f>
        <v>1245.0966924180786</v>
      </c>
      <c r="C46" s="46">
        <f t="shared" si="32"/>
        <v>4480.0745999999999</v>
      </c>
      <c r="D46" s="46">
        <f t="shared" si="32"/>
        <v>1351.5907190956495</v>
      </c>
      <c r="E46" s="46">
        <f t="shared" si="32"/>
        <v>4857.6772000000001</v>
      </c>
      <c r="F46" s="46">
        <f t="shared" si="32"/>
        <v>172.49053747396243</v>
      </c>
      <c r="G46" s="46">
        <f t="shared" si="32"/>
        <v>611.1382000000001</v>
      </c>
      <c r="H46" s="63">
        <f t="shared" si="3"/>
        <v>-7.8791623213295026</v>
      </c>
      <c r="I46" s="63">
        <f t="shared" si="4"/>
        <v>-7.7733160202575817</v>
      </c>
      <c r="J46" s="63">
        <f t="shared" si="5"/>
        <v>621.83478041862259</v>
      </c>
      <c r="K46" s="63">
        <f t="shared" si="6"/>
        <v>633.07062134227556</v>
      </c>
      <c r="L46" s="46"/>
      <c r="M46" s="46"/>
      <c r="N46" s="45" t="s">
        <v>46</v>
      </c>
      <c r="O46" s="46">
        <f t="shared" ref="O46:R46" si="33">SUM(O47:O49)</f>
        <v>2596.6271221610032</v>
      </c>
      <c r="P46" s="46">
        <f t="shared" si="33"/>
        <v>9337.7518</v>
      </c>
      <c r="Q46" s="46">
        <f t="shared" si="33"/>
        <v>4202.4228365912377</v>
      </c>
      <c r="R46" s="46">
        <f t="shared" si="33"/>
        <v>14837.543599999997</v>
      </c>
      <c r="S46" s="63">
        <f t="shared" si="8"/>
        <v>-38.211188565993112</v>
      </c>
      <c r="T46" s="63">
        <f t="shared" si="9"/>
        <v>-37.06672713669397</v>
      </c>
    </row>
    <row r="47" spans="1:20" x14ac:dyDescent="0.35">
      <c r="A47" s="47" t="s">
        <v>47</v>
      </c>
      <c r="B47" s="48">
        <v>57.9376643525218</v>
      </c>
      <c r="C47" s="48">
        <v>208.46979999999999</v>
      </c>
      <c r="D47" s="48">
        <v>44.4268009698892</v>
      </c>
      <c r="E47" s="48">
        <v>159.67189999999999</v>
      </c>
      <c r="F47" s="48">
        <v>92.406417216282406</v>
      </c>
      <c r="G47" s="48">
        <v>327.39820000000003</v>
      </c>
      <c r="H47" s="63">
        <f t="shared" si="3"/>
        <v>30.411515318849411</v>
      </c>
      <c r="I47" s="63">
        <f t="shared" si="4"/>
        <v>30.561357383484506</v>
      </c>
      <c r="J47" s="63">
        <f t="shared" si="5"/>
        <v>-37.301254503877743</v>
      </c>
      <c r="K47" s="63">
        <f t="shared" si="6"/>
        <v>-36.325306614391906</v>
      </c>
      <c r="N47" s="47" t="s">
        <v>47</v>
      </c>
      <c r="O47" s="48">
        <v>102.37225656591767</v>
      </c>
      <c r="P47" s="48">
        <v>368.14170000000001</v>
      </c>
      <c r="Q47" s="48">
        <v>157.57026987132519</v>
      </c>
      <c r="R47" s="48">
        <v>556.33519999999999</v>
      </c>
      <c r="S47" s="63">
        <f t="shared" si="8"/>
        <v>-35.030728417539208</v>
      </c>
      <c r="T47" s="63">
        <f t="shared" si="9"/>
        <v>-33.827358038822624</v>
      </c>
    </row>
    <row r="48" spans="1:20" x14ac:dyDescent="0.35">
      <c r="A48" s="47" t="s">
        <v>48</v>
      </c>
      <c r="B48" s="48">
        <v>0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63" t="str">
        <f t="shared" si="3"/>
        <v>-</v>
      </c>
      <c r="I48" s="63" t="str">
        <f t="shared" si="4"/>
        <v>-</v>
      </c>
      <c r="J48" s="63" t="str">
        <f t="shared" si="5"/>
        <v>-</v>
      </c>
      <c r="K48" s="63" t="str">
        <f t="shared" si="6"/>
        <v>-</v>
      </c>
      <c r="N48" s="47" t="s">
        <v>48</v>
      </c>
      <c r="O48" s="48">
        <v>0</v>
      </c>
      <c r="P48" s="48">
        <v>0</v>
      </c>
      <c r="Q48" s="48">
        <v>0</v>
      </c>
      <c r="R48" s="48">
        <v>0</v>
      </c>
      <c r="S48" s="63" t="str">
        <f t="shared" si="8"/>
        <v>-</v>
      </c>
      <c r="T48" s="63" t="str">
        <f t="shared" si="9"/>
        <v>-</v>
      </c>
    </row>
    <row r="49" spans="1:20" x14ac:dyDescent="0.35">
      <c r="A49" s="47" t="s">
        <v>49</v>
      </c>
      <c r="B49" s="48">
        <v>1187.1590280655569</v>
      </c>
      <c r="C49" s="48">
        <v>4271.6048000000001</v>
      </c>
      <c r="D49" s="48">
        <v>1307.1639181257603</v>
      </c>
      <c r="E49" s="48">
        <v>4698.0052999999998</v>
      </c>
      <c r="F49" s="48">
        <v>80.084120257680027</v>
      </c>
      <c r="G49" s="48">
        <v>283.74000000000012</v>
      </c>
      <c r="H49" s="63">
        <f t="shared" si="3"/>
        <v>-9.1805540526446805</v>
      </c>
      <c r="I49" s="63">
        <f t="shared" si="4"/>
        <v>-9.0762030430233835</v>
      </c>
      <c r="J49" s="63">
        <f t="shared" si="5"/>
        <v>1382.3900471725653</v>
      </c>
      <c r="K49" s="63">
        <f t="shared" si="6"/>
        <v>1405.4644392753924</v>
      </c>
      <c r="N49" s="47" t="s">
        <v>49</v>
      </c>
      <c r="O49" s="48">
        <v>2494.2548655950854</v>
      </c>
      <c r="P49" s="48">
        <v>8969.6100999999999</v>
      </c>
      <c r="Q49" s="48">
        <v>4044.8525667199128</v>
      </c>
      <c r="R49" s="48">
        <v>14281.208399999998</v>
      </c>
      <c r="S49" s="63">
        <f t="shared" si="8"/>
        <v>-38.335085779955925</v>
      </c>
      <c r="T49" s="63">
        <f t="shared" si="9"/>
        <v>-37.192919193028509</v>
      </c>
    </row>
    <row r="50" spans="1:20" x14ac:dyDescent="0.35">
      <c r="A50" s="45" t="s">
        <v>50</v>
      </c>
      <c r="B50" s="46">
        <v>698.70022121734507</v>
      </c>
      <c r="C50" s="46">
        <v>2514.0450000000001</v>
      </c>
      <c r="D50" s="46">
        <v>244.29090909468317</v>
      </c>
      <c r="E50" s="46">
        <v>877.99239999999998</v>
      </c>
      <c r="F50" s="46">
        <v>742.83240244092872</v>
      </c>
      <c r="G50" s="46">
        <v>2631.8733999999999</v>
      </c>
      <c r="H50" s="63">
        <f t="shared" si="3"/>
        <v>186.01155229503041</v>
      </c>
      <c r="I50" s="63">
        <f t="shared" si="4"/>
        <v>186.34017788764459</v>
      </c>
      <c r="J50" s="63">
        <f t="shared" si="5"/>
        <v>-5.9410684130856879</v>
      </c>
      <c r="K50" s="63">
        <f t="shared" si="6"/>
        <v>-4.4769782619483038</v>
      </c>
      <c r="N50" s="45" t="s">
        <v>50</v>
      </c>
      <c r="O50" s="46">
        <v>943.25234819632851</v>
      </c>
      <c r="P50" s="46">
        <v>3392.0374000000002</v>
      </c>
      <c r="Q50" s="46">
        <v>1195.7995508788174</v>
      </c>
      <c r="R50" s="46">
        <v>4222.0235000000002</v>
      </c>
      <c r="S50" s="63">
        <f t="shared" si="8"/>
        <v>-21.119526470543221</v>
      </c>
      <c r="T50" s="63">
        <f t="shared" si="9"/>
        <v>-19.658490768703686</v>
      </c>
    </row>
    <row r="51" spans="1:20" x14ac:dyDescent="0.35">
      <c r="A51" s="45" t="s">
        <v>51</v>
      </c>
      <c r="B51" s="46">
        <v>219.05066028635841</v>
      </c>
      <c r="C51" s="46">
        <v>788.18240000000003</v>
      </c>
      <c r="D51" s="46">
        <v>639.34508751135968</v>
      </c>
      <c r="E51" s="46">
        <v>2297.8347000000003</v>
      </c>
      <c r="F51" s="46">
        <v>282.35630334255961</v>
      </c>
      <c r="G51" s="46">
        <v>1000.3953</v>
      </c>
      <c r="H51" s="63">
        <f t="shared" si="3"/>
        <v>-65.738274280168554</v>
      </c>
      <c r="I51" s="63">
        <f t="shared" si="4"/>
        <v>-65.698907758682566</v>
      </c>
      <c r="J51" s="63">
        <f t="shared" si="5"/>
        <v>-22.420481606673277</v>
      </c>
      <c r="K51" s="63">
        <f t="shared" si="6"/>
        <v>-21.212904538835801</v>
      </c>
      <c r="N51" s="45" t="s">
        <v>51</v>
      </c>
      <c r="O51" s="46">
        <v>858.15471142771719</v>
      </c>
      <c r="P51" s="46">
        <v>3086.0171000000005</v>
      </c>
      <c r="Q51" s="46">
        <v>1022.2917861575376</v>
      </c>
      <c r="R51" s="46">
        <v>3609.4175999999998</v>
      </c>
      <c r="S51" s="63">
        <f t="shared" si="8"/>
        <v>-16.055795121543355</v>
      </c>
      <c r="T51" s="63">
        <f t="shared" si="9"/>
        <v>-14.500968244849233</v>
      </c>
    </row>
    <row r="52" spans="1:20" ht="31" x14ac:dyDescent="0.35">
      <c r="A52" s="52" t="s">
        <v>52</v>
      </c>
      <c r="B52" s="53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64" t="str">
        <f t="shared" si="3"/>
        <v>-</v>
      </c>
      <c r="I52" s="64" t="str">
        <f t="shared" si="4"/>
        <v>-</v>
      </c>
      <c r="J52" s="64" t="str">
        <f t="shared" si="5"/>
        <v>-</v>
      </c>
      <c r="K52" s="64" t="str">
        <f t="shared" si="6"/>
        <v>-</v>
      </c>
      <c r="N52" s="52" t="s">
        <v>52</v>
      </c>
      <c r="O52" s="53">
        <v>0</v>
      </c>
      <c r="P52" s="53">
        <v>0</v>
      </c>
      <c r="Q52" s="53">
        <v>0</v>
      </c>
      <c r="R52" s="53">
        <v>0</v>
      </c>
      <c r="S52" s="64" t="str">
        <f t="shared" si="8"/>
        <v>-</v>
      </c>
      <c r="T52" s="64" t="str">
        <f t="shared" si="9"/>
        <v>-</v>
      </c>
    </row>
    <row r="53" spans="1:20" x14ac:dyDescent="0.35">
      <c r="A53" s="54"/>
      <c r="B53" s="54"/>
      <c r="C53" s="54"/>
      <c r="D53" s="54"/>
      <c r="E53" s="54"/>
      <c r="F53" s="54"/>
      <c r="G53" s="54"/>
      <c r="J53" s="14" t="s">
        <v>12</v>
      </c>
      <c r="N53" s="54"/>
      <c r="O53" s="54"/>
      <c r="P53" s="54"/>
      <c r="Q53" s="54"/>
      <c r="R53" s="54"/>
      <c r="S53" s="14" t="s">
        <v>127</v>
      </c>
    </row>
    <row r="54" spans="1:20" x14ac:dyDescent="0.35">
      <c r="A54" s="23"/>
      <c r="B54" s="92" t="s">
        <v>89</v>
      </c>
      <c r="C54" s="92"/>
      <c r="D54" s="92"/>
      <c r="E54" s="92"/>
      <c r="F54" s="92"/>
      <c r="G54" s="92"/>
      <c r="H54" s="24"/>
      <c r="I54" s="25" t="s">
        <v>9</v>
      </c>
      <c r="J54" s="26"/>
      <c r="K54" s="26"/>
      <c r="N54" s="23"/>
      <c r="O54" s="92" t="s">
        <v>89</v>
      </c>
      <c r="P54" s="92"/>
      <c r="Q54" s="92"/>
      <c r="R54" s="92"/>
      <c r="S54" s="24"/>
      <c r="T54" s="25" t="s">
        <v>9</v>
      </c>
    </row>
    <row r="55" spans="1:20" x14ac:dyDescent="0.35">
      <c r="A55" s="26"/>
      <c r="B55" s="27"/>
      <c r="C55" s="27"/>
      <c r="D55" s="27"/>
      <c r="E55" s="27"/>
      <c r="F55" s="27"/>
      <c r="G55" s="27"/>
      <c r="H55" s="28"/>
      <c r="I55" s="26" t="s">
        <v>8</v>
      </c>
      <c r="J55" s="29"/>
      <c r="K55" s="29"/>
      <c r="N55" s="26"/>
      <c r="O55" s="27"/>
      <c r="P55" s="27"/>
      <c r="Q55" s="27"/>
      <c r="R55" s="27"/>
      <c r="S55" s="28"/>
      <c r="T55" s="26" t="s">
        <v>8</v>
      </c>
    </row>
    <row r="56" spans="1:20" x14ac:dyDescent="0.35">
      <c r="A56" s="30"/>
      <c r="B56" s="77"/>
      <c r="C56" s="78"/>
      <c r="D56" s="85"/>
      <c r="E56" s="85"/>
      <c r="F56" s="77"/>
      <c r="G56" s="78"/>
      <c r="H56" s="77" t="s">
        <v>108</v>
      </c>
      <c r="I56" s="88"/>
      <c r="J56" s="88"/>
      <c r="K56" s="88"/>
      <c r="N56" s="30"/>
      <c r="O56" s="77"/>
      <c r="P56" s="78"/>
      <c r="Q56" s="85"/>
      <c r="R56" s="85"/>
      <c r="S56" s="77" t="s">
        <v>121</v>
      </c>
      <c r="T56" s="88"/>
    </row>
    <row r="57" spans="1:20" x14ac:dyDescent="0.35">
      <c r="A57" s="31"/>
      <c r="B57" s="85" t="s">
        <v>109</v>
      </c>
      <c r="C57" s="85"/>
      <c r="D57" s="83" t="s">
        <v>111</v>
      </c>
      <c r="E57" s="84"/>
      <c r="F57" s="85" t="s">
        <v>110</v>
      </c>
      <c r="G57" s="85"/>
      <c r="H57" s="83" t="s">
        <v>3</v>
      </c>
      <c r="I57" s="89"/>
      <c r="J57" s="89"/>
      <c r="K57" s="89"/>
      <c r="N57" s="31"/>
      <c r="O57" s="83" t="s">
        <v>119</v>
      </c>
      <c r="P57" s="84"/>
      <c r="Q57" s="83" t="s">
        <v>120</v>
      </c>
      <c r="R57" s="89"/>
      <c r="S57" s="83" t="s">
        <v>3</v>
      </c>
      <c r="T57" s="89"/>
    </row>
    <row r="58" spans="1:20" x14ac:dyDescent="0.35">
      <c r="A58" s="32" t="s">
        <v>0</v>
      </c>
      <c r="B58" s="33"/>
      <c r="C58" s="27"/>
      <c r="D58" s="33"/>
      <c r="E58" s="34"/>
      <c r="F58" s="33"/>
      <c r="G58" s="34"/>
      <c r="H58" s="93" t="s">
        <v>112</v>
      </c>
      <c r="I58" s="94"/>
      <c r="J58" s="93" t="s">
        <v>110</v>
      </c>
      <c r="K58" s="94"/>
      <c r="N58" s="32" t="s">
        <v>0</v>
      </c>
      <c r="O58" s="90"/>
      <c r="P58" s="91"/>
      <c r="Q58" s="90"/>
      <c r="R58" s="91"/>
      <c r="S58" s="93" t="s">
        <v>120</v>
      </c>
      <c r="T58" s="94"/>
    </row>
    <row r="59" spans="1:20" x14ac:dyDescent="0.35">
      <c r="A59" s="31"/>
      <c r="B59" s="35" t="s">
        <v>1</v>
      </c>
      <c r="C59" s="36" t="s">
        <v>2</v>
      </c>
      <c r="D59" s="35" t="s">
        <v>1</v>
      </c>
      <c r="E59" s="37" t="s">
        <v>2</v>
      </c>
      <c r="F59" s="35" t="s">
        <v>1</v>
      </c>
      <c r="G59" s="37" t="s">
        <v>2</v>
      </c>
      <c r="H59" s="38" t="s">
        <v>1</v>
      </c>
      <c r="I59" s="38" t="s">
        <v>2</v>
      </c>
      <c r="J59" s="38" t="s">
        <v>1</v>
      </c>
      <c r="K59" s="38" t="s">
        <v>2</v>
      </c>
      <c r="N59" s="31"/>
      <c r="O59" s="35" t="s">
        <v>1</v>
      </c>
      <c r="P59" s="36" t="s">
        <v>2</v>
      </c>
      <c r="Q59" s="35" t="s">
        <v>1</v>
      </c>
      <c r="R59" s="37" t="s">
        <v>2</v>
      </c>
      <c r="S59" s="73" t="s">
        <v>1</v>
      </c>
      <c r="T59" s="73" t="s">
        <v>2</v>
      </c>
    </row>
    <row r="60" spans="1:20" ht="18" x14ac:dyDescent="0.4">
      <c r="A60" s="55" t="s">
        <v>53</v>
      </c>
      <c r="B60" s="42">
        <f t="shared" ref="B60:G60" si="34">SUM(B61:B62)</f>
        <v>1306.6817762234216</v>
      </c>
      <c r="C60" s="42">
        <f t="shared" si="34"/>
        <v>4701.6684500000001</v>
      </c>
      <c r="D60" s="42">
        <f t="shared" si="34"/>
        <v>2328.9180457121674</v>
      </c>
      <c r="E60" s="42">
        <f t="shared" si="34"/>
        <v>8370.2351099999996</v>
      </c>
      <c r="F60" s="42">
        <f t="shared" si="34"/>
        <v>1260.1493165252068</v>
      </c>
      <c r="G60" s="42">
        <f t="shared" si="34"/>
        <v>4464.7399000000005</v>
      </c>
      <c r="H60" s="63">
        <f t="shared" ref="H60:H101" si="35">IFERROR(B60/D60*100-100,"-")</f>
        <v>-43.893183419262527</v>
      </c>
      <c r="I60" s="63">
        <f t="shared" ref="I60:I101" si="36">IFERROR(C60/E60*100-100,"-")</f>
        <v>-43.828717016767285</v>
      </c>
      <c r="J60" s="63">
        <f t="shared" ref="J60:J101" si="37">IFERROR(B60/F60*100-100,"-")</f>
        <v>3.6926147630286721</v>
      </c>
      <c r="K60" s="63">
        <f t="shared" ref="K60:K101" si="38">IFERROR(C60/G60*100-100,"-")</f>
        <v>5.3066596331848785</v>
      </c>
      <c r="L60" s="42"/>
      <c r="M60" s="42"/>
      <c r="N60" s="55" t="s">
        <v>53</v>
      </c>
      <c r="O60" s="42">
        <f t="shared" ref="O60:R60" si="39">SUM(O61:O62)</f>
        <v>3635.01408574267</v>
      </c>
      <c r="P60" s="42">
        <f t="shared" si="39"/>
        <v>13071.903559999999</v>
      </c>
      <c r="Q60" s="42">
        <f t="shared" si="39"/>
        <v>2574.7127200862733</v>
      </c>
      <c r="R60" s="42">
        <f t="shared" si="39"/>
        <v>9090.5684000000001</v>
      </c>
      <c r="S60" s="63">
        <f t="shared" ref="S60:S101" si="40">IFERROR(O60/Q60*100-100,"-")</f>
        <v>41.181346461863455</v>
      </c>
      <c r="T60" s="63">
        <f t="shared" ref="T60:T101" si="41">IFERROR(P60/R60*100-100,"-")</f>
        <v>43.796328071190771</v>
      </c>
    </row>
    <row r="61" spans="1:20" ht="31" x14ac:dyDescent="0.35">
      <c r="A61" s="43" t="s">
        <v>54</v>
      </c>
      <c r="B61" s="48">
        <v>1306.6817762234216</v>
      </c>
      <c r="C61" s="44">
        <v>4701.6684500000001</v>
      </c>
      <c r="D61" s="44">
        <v>2328.9180457121674</v>
      </c>
      <c r="E61" s="44">
        <v>8370.2351099999996</v>
      </c>
      <c r="F61" s="44">
        <v>1260.1493165252068</v>
      </c>
      <c r="G61" s="44">
        <v>4464.7399000000005</v>
      </c>
      <c r="H61" s="63">
        <f t="shared" si="35"/>
        <v>-43.893183419262527</v>
      </c>
      <c r="I61" s="63">
        <f t="shared" si="36"/>
        <v>-43.828717016767285</v>
      </c>
      <c r="J61" s="63">
        <f t="shared" si="37"/>
        <v>3.6926147630286721</v>
      </c>
      <c r="K61" s="63">
        <f t="shared" si="38"/>
        <v>5.3066596331848785</v>
      </c>
      <c r="N61" s="43" t="s">
        <v>54</v>
      </c>
      <c r="O61" s="48">
        <v>3635.01408574267</v>
      </c>
      <c r="P61" s="44">
        <v>13071.903559999999</v>
      </c>
      <c r="Q61" s="44">
        <v>2574.7127200862733</v>
      </c>
      <c r="R61" s="44">
        <v>9090.5684000000001</v>
      </c>
      <c r="S61" s="63">
        <f t="shared" si="40"/>
        <v>41.181346461863455</v>
      </c>
      <c r="T61" s="63">
        <f t="shared" si="41"/>
        <v>43.796328071190771</v>
      </c>
    </row>
    <row r="62" spans="1:20" ht="31" x14ac:dyDescent="0.35">
      <c r="A62" s="43" t="s">
        <v>55</v>
      </c>
      <c r="B62" s="44">
        <v>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63" t="str">
        <f t="shared" si="35"/>
        <v>-</v>
      </c>
      <c r="I62" s="63" t="str">
        <f t="shared" si="36"/>
        <v>-</v>
      </c>
      <c r="J62" s="63" t="str">
        <f t="shared" si="37"/>
        <v>-</v>
      </c>
      <c r="K62" s="63" t="str">
        <f t="shared" si="38"/>
        <v>-</v>
      </c>
      <c r="N62" s="43" t="s">
        <v>55</v>
      </c>
      <c r="O62" s="44">
        <v>0</v>
      </c>
      <c r="P62" s="44">
        <v>0</v>
      </c>
      <c r="Q62" s="44">
        <v>0</v>
      </c>
      <c r="R62" s="44">
        <v>0</v>
      </c>
      <c r="S62" s="63" t="str">
        <f t="shared" si="40"/>
        <v>-</v>
      </c>
      <c r="T62" s="63" t="str">
        <f t="shared" si="41"/>
        <v>-</v>
      </c>
    </row>
    <row r="63" spans="1:20" ht="35.5" x14ac:dyDescent="0.4">
      <c r="A63" s="41" t="s">
        <v>56</v>
      </c>
      <c r="B63" s="42">
        <v>250.9629854322985</v>
      </c>
      <c r="C63" s="42">
        <v>903.00850000000003</v>
      </c>
      <c r="D63" s="42">
        <v>271.56238550589643</v>
      </c>
      <c r="E63" s="42">
        <v>976.0073000000001</v>
      </c>
      <c r="F63" s="42">
        <v>202.02231182364</v>
      </c>
      <c r="G63" s="42">
        <v>715.77</v>
      </c>
      <c r="H63" s="63">
        <f t="shared" si="35"/>
        <v>-7.5855130066054954</v>
      </c>
      <c r="I63" s="63">
        <f t="shared" si="36"/>
        <v>-7.4793293041968099</v>
      </c>
      <c r="J63" s="63">
        <f t="shared" si="37"/>
        <v>24.22538043787084</v>
      </c>
      <c r="K63" s="63">
        <f t="shared" si="38"/>
        <v>26.159031532475524</v>
      </c>
      <c r="N63" s="41" t="s">
        <v>56</v>
      </c>
      <c r="O63" s="42">
        <v>522.51371569429125</v>
      </c>
      <c r="P63" s="42">
        <v>1879.0158000000001</v>
      </c>
      <c r="Q63" s="42">
        <v>459.62854644911471</v>
      </c>
      <c r="R63" s="42">
        <v>1622.8159000000001</v>
      </c>
      <c r="S63" s="63">
        <f t="shared" si="40"/>
        <v>13.681737074644147</v>
      </c>
      <c r="T63" s="63">
        <f t="shared" si="41"/>
        <v>15.787366884931316</v>
      </c>
    </row>
    <row r="64" spans="1:20" ht="35.5" x14ac:dyDescent="0.4">
      <c r="A64" s="41" t="s">
        <v>57</v>
      </c>
      <c r="B64" s="42">
        <f t="shared" ref="B64:G64" si="42">B65+B68+B75</f>
        <v>109675.65616785111</v>
      </c>
      <c r="C64" s="42">
        <f t="shared" si="42"/>
        <v>394632.0992</v>
      </c>
      <c r="D64" s="42">
        <f t="shared" si="42"/>
        <v>116139.17620089244</v>
      </c>
      <c r="E64" s="42">
        <f t="shared" si="42"/>
        <v>417409.36829999997</v>
      </c>
      <c r="F64" s="42">
        <f t="shared" si="42"/>
        <v>95133.489384301516</v>
      </c>
      <c r="G64" s="42">
        <f t="shared" si="42"/>
        <v>337060.28350000002</v>
      </c>
      <c r="H64" s="63">
        <f t="shared" si="35"/>
        <v>-5.5653227829522649</v>
      </c>
      <c r="I64" s="63">
        <f t="shared" si="36"/>
        <v>-5.4568178938498448</v>
      </c>
      <c r="J64" s="63">
        <f t="shared" si="37"/>
        <v>15.286064747194345</v>
      </c>
      <c r="K64" s="63">
        <f t="shared" si="38"/>
        <v>17.080569416894818</v>
      </c>
      <c r="L64" s="42"/>
      <c r="M64" s="42"/>
      <c r="N64" s="41" t="s">
        <v>57</v>
      </c>
      <c r="O64" s="42">
        <f t="shared" ref="O64:R64" si="43">O65+O68+O75</f>
        <v>225811.19567023864</v>
      </c>
      <c r="P64" s="42">
        <f t="shared" si="43"/>
        <v>812041.46749999991</v>
      </c>
      <c r="Q64" s="42">
        <f t="shared" si="43"/>
        <v>195908.29820211497</v>
      </c>
      <c r="R64" s="42">
        <f t="shared" si="43"/>
        <v>691695.72629999986</v>
      </c>
      <c r="S64" s="63">
        <f t="shared" si="40"/>
        <v>15.26372172212605</v>
      </c>
      <c r="T64" s="63">
        <f t="shared" si="41"/>
        <v>17.398653284118183</v>
      </c>
    </row>
    <row r="65" spans="1:20" x14ac:dyDescent="0.35">
      <c r="A65" s="45" t="s">
        <v>58</v>
      </c>
      <c r="B65" s="46">
        <f t="shared" ref="B65:G65" si="44">SUM(B66:B67)</f>
        <v>17506.149297613454</v>
      </c>
      <c r="C65" s="46">
        <f t="shared" si="44"/>
        <v>62990.171999999999</v>
      </c>
      <c r="D65" s="46">
        <f t="shared" si="44"/>
        <v>14599.158244792667</v>
      </c>
      <c r="E65" s="46">
        <f t="shared" si="44"/>
        <v>52470.0245</v>
      </c>
      <c r="F65" s="46">
        <f t="shared" si="44"/>
        <v>15972.535704087639</v>
      </c>
      <c r="G65" s="46">
        <f t="shared" si="44"/>
        <v>56591.085299999999</v>
      </c>
      <c r="H65" s="63">
        <f t="shared" si="35"/>
        <v>19.912045640423642</v>
      </c>
      <c r="I65" s="63">
        <f t="shared" si="36"/>
        <v>20.049823876106629</v>
      </c>
      <c r="J65" s="63">
        <f t="shared" si="37"/>
        <v>9.6015662255388747</v>
      </c>
      <c r="K65" s="63">
        <f t="shared" si="38"/>
        <v>11.307587875505902</v>
      </c>
      <c r="L65" s="46"/>
      <c r="M65" s="46"/>
      <c r="N65" s="45" t="s">
        <v>58</v>
      </c>
      <c r="O65" s="46">
        <f t="shared" ref="O65:R65" si="45">SUM(O66:O67)</f>
        <v>32106.987225976489</v>
      </c>
      <c r="P65" s="46">
        <f t="shared" si="45"/>
        <v>115460.19650000001</v>
      </c>
      <c r="Q65" s="46">
        <f t="shared" si="45"/>
        <v>28364.490528404931</v>
      </c>
      <c r="R65" s="46">
        <f t="shared" si="45"/>
        <v>100146.8394</v>
      </c>
      <c r="S65" s="63">
        <f t="shared" si="40"/>
        <v>13.194302551719474</v>
      </c>
      <c r="T65" s="63">
        <f t="shared" si="41"/>
        <v>15.290904028270319</v>
      </c>
    </row>
    <row r="66" spans="1:20" x14ac:dyDescent="0.35">
      <c r="A66" s="47" t="s">
        <v>59</v>
      </c>
      <c r="B66" s="48">
        <v>9489.0438843596676</v>
      </c>
      <c r="C66" s="48">
        <v>34143.231399999997</v>
      </c>
      <c r="D66" s="48">
        <v>9397.0922263152042</v>
      </c>
      <c r="E66" s="48">
        <v>33773.5677</v>
      </c>
      <c r="F66" s="48">
        <v>7891.288985778906</v>
      </c>
      <c r="G66" s="48">
        <v>27959.030200000001</v>
      </c>
      <c r="H66" s="63">
        <f t="shared" si="35"/>
        <v>0.97851181865561898</v>
      </c>
      <c r="I66" s="63">
        <f t="shared" si="36"/>
        <v>1.0945355352552752</v>
      </c>
      <c r="J66" s="63">
        <f t="shared" si="37"/>
        <v>20.247071187737717</v>
      </c>
      <c r="K66" s="63">
        <f t="shared" si="38"/>
        <v>22.118797239254718</v>
      </c>
      <c r="N66" s="47" t="s">
        <v>59</v>
      </c>
      <c r="O66" s="48">
        <v>18886.195132475041</v>
      </c>
      <c r="P66" s="48">
        <v>67916.799100000004</v>
      </c>
      <c r="Q66" s="48">
        <v>15770.126952110724</v>
      </c>
      <c r="R66" s="48">
        <v>55679.772199999999</v>
      </c>
      <c r="S66" s="63">
        <f t="shared" si="40"/>
        <v>19.759309419809412</v>
      </c>
      <c r="T66" s="63">
        <f t="shared" si="41"/>
        <v>21.977508916604364</v>
      </c>
    </row>
    <row r="67" spans="1:20" ht="31" x14ac:dyDescent="0.35">
      <c r="A67" s="47" t="s">
        <v>60</v>
      </c>
      <c r="B67" s="48">
        <v>8017.1054132537847</v>
      </c>
      <c r="C67" s="48">
        <v>28846.940600000002</v>
      </c>
      <c r="D67" s="48">
        <v>5202.0660184774624</v>
      </c>
      <c r="E67" s="48">
        <v>18696.4568</v>
      </c>
      <c r="F67" s="48">
        <v>8081.2467183087329</v>
      </c>
      <c r="G67" s="48">
        <v>28632.055099999998</v>
      </c>
      <c r="H67" s="63">
        <f t="shared" si="35"/>
        <v>54.11387292620762</v>
      </c>
      <c r="I67" s="63">
        <f t="shared" si="36"/>
        <v>54.290948860427932</v>
      </c>
      <c r="J67" s="63">
        <f t="shared" si="37"/>
        <v>-0.7937055666130135</v>
      </c>
      <c r="K67" s="63">
        <f t="shared" si="38"/>
        <v>0.75050672838361265</v>
      </c>
      <c r="N67" s="47" t="s">
        <v>60</v>
      </c>
      <c r="O67" s="48">
        <v>13220.79209350145</v>
      </c>
      <c r="P67" s="48">
        <v>47543.397400000002</v>
      </c>
      <c r="Q67" s="48">
        <v>12594.363576294207</v>
      </c>
      <c r="R67" s="48">
        <v>44467.067199999998</v>
      </c>
      <c r="S67" s="63">
        <f t="shared" si="40"/>
        <v>4.9738798900989423</v>
      </c>
      <c r="T67" s="63">
        <f t="shared" si="41"/>
        <v>6.9182214922417984</v>
      </c>
    </row>
    <row r="68" spans="1:20" x14ac:dyDescent="0.35">
      <c r="A68" s="45" t="s">
        <v>61</v>
      </c>
      <c r="B68" s="46">
        <f t="shared" ref="B68:G68" si="46">SUM(B69:B74)</f>
        <v>92062.714148323488</v>
      </c>
      <c r="C68" s="46">
        <f t="shared" si="46"/>
        <v>331257.66839999997</v>
      </c>
      <c r="D68" s="46">
        <f t="shared" si="46"/>
        <v>101443.2320929032</v>
      </c>
      <c r="E68" s="46">
        <f t="shared" si="46"/>
        <v>364591.49109999998</v>
      </c>
      <c r="F68" s="46">
        <f t="shared" si="46"/>
        <v>79062.52452733487</v>
      </c>
      <c r="G68" s="46">
        <f t="shared" si="46"/>
        <v>280120.46130000002</v>
      </c>
      <c r="H68" s="63">
        <f t="shared" si="35"/>
        <v>-9.2470613869921863</v>
      </c>
      <c r="I68" s="63">
        <f t="shared" si="36"/>
        <v>-9.1427867939071632</v>
      </c>
      <c r="J68" s="63">
        <f t="shared" si="37"/>
        <v>16.442922482817977</v>
      </c>
      <c r="K68" s="63">
        <f t="shared" si="38"/>
        <v>18.255434416564668</v>
      </c>
      <c r="L68" s="46"/>
      <c r="M68" s="46"/>
      <c r="N68" s="45" t="s">
        <v>61</v>
      </c>
      <c r="O68" s="46">
        <f t="shared" ref="O68:R68" si="47">SUM(O69:O74)</f>
        <v>193500.62404642606</v>
      </c>
      <c r="P68" s="46">
        <f t="shared" si="47"/>
        <v>695849.15949999995</v>
      </c>
      <c r="Q68" s="46">
        <f t="shared" si="47"/>
        <v>167305.82656268845</v>
      </c>
      <c r="R68" s="46">
        <f t="shared" si="47"/>
        <v>590708.64419999998</v>
      </c>
      <c r="S68" s="63">
        <f t="shared" si="40"/>
        <v>15.656835163432035</v>
      </c>
      <c r="T68" s="63">
        <f t="shared" si="41"/>
        <v>17.79904803025056</v>
      </c>
    </row>
    <row r="69" spans="1:20" ht="31" x14ac:dyDescent="0.35">
      <c r="A69" s="47" t="s">
        <v>62</v>
      </c>
      <c r="B69" s="48">
        <v>29.421283886608901</v>
      </c>
      <c r="C69" s="48">
        <v>105.8629</v>
      </c>
      <c r="D69" s="48">
        <v>43.234968205611203</v>
      </c>
      <c r="E69" s="48">
        <v>155.38839999999999</v>
      </c>
      <c r="F69" s="48">
        <v>115.7562980988568</v>
      </c>
      <c r="G69" s="48">
        <v>410.12740000000002</v>
      </c>
      <c r="H69" s="63">
        <f t="shared" si="35"/>
        <v>-31.950258997090017</v>
      </c>
      <c r="I69" s="63">
        <f t="shared" si="36"/>
        <v>-31.872070244625732</v>
      </c>
      <c r="J69" s="63">
        <f t="shared" si="37"/>
        <v>-74.58342710520779</v>
      </c>
      <c r="K69" s="63">
        <f t="shared" si="38"/>
        <v>-74.187801156421159</v>
      </c>
      <c r="N69" s="47" t="s">
        <v>62</v>
      </c>
      <c r="O69" s="48">
        <v>72.648344677550867</v>
      </c>
      <c r="P69" s="48">
        <v>261.25130000000001</v>
      </c>
      <c r="Q69" s="48">
        <v>131.97265473502489</v>
      </c>
      <c r="R69" s="48">
        <v>465.95740000000001</v>
      </c>
      <c r="S69" s="63">
        <f t="shared" si="40"/>
        <v>-44.951971434222912</v>
      </c>
      <c r="T69" s="63">
        <f t="shared" si="41"/>
        <v>-43.932363774027408</v>
      </c>
    </row>
    <row r="70" spans="1:20" ht="31" x14ac:dyDescent="0.35">
      <c r="A70" s="47" t="s">
        <v>63</v>
      </c>
      <c r="B70" s="48">
        <v>31775.972708814432</v>
      </c>
      <c r="C70" s="48">
        <v>114335.48020000001</v>
      </c>
      <c r="D70" s="48">
        <v>34735.604650574816</v>
      </c>
      <c r="E70" s="48">
        <v>124841.3091</v>
      </c>
      <c r="F70" s="48">
        <v>24863.259692833963</v>
      </c>
      <c r="G70" s="48">
        <v>88091.138200000001</v>
      </c>
      <c r="H70" s="63">
        <f t="shared" si="35"/>
        <v>-8.520456089747114</v>
      </c>
      <c r="I70" s="63">
        <f t="shared" si="36"/>
        <v>-8.4153466314460417</v>
      </c>
      <c r="J70" s="63">
        <f t="shared" si="37"/>
        <v>27.802923274669553</v>
      </c>
      <c r="K70" s="63">
        <f t="shared" si="38"/>
        <v>29.79226121521495</v>
      </c>
      <c r="N70" s="47" t="s">
        <v>63</v>
      </c>
      <c r="O70" s="48">
        <v>66509.899961976684</v>
      </c>
      <c r="P70" s="48">
        <v>239176.7893</v>
      </c>
      <c r="Q70" s="48">
        <v>54495.728244097641</v>
      </c>
      <c r="R70" s="48">
        <v>192408.70689999999</v>
      </c>
      <c r="S70" s="63">
        <f t="shared" si="40"/>
        <v>22.04607976622512</v>
      </c>
      <c r="T70" s="63">
        <f t="shared" si="41"/>
        <v>24.30663515882712</v>
      </c>
    </row>
    <row r="71" spans="1:20" ht="31" x14ac:dyDescent="0.35">
      <c r="A71" s="47" t="s">
        <v>64</v>
      </c>
      <c r="B71" s="48">
        <v>11.331803161785801</v>
      </c>
      <c r="C71" s="48">
        <v>40.773800000000001</v>
      </c>
      <c r="D71" s="48">
        <v>11.255842802872001</v>
      </c>
      <c r="E71" s="48">
        <v>40.454000000000001</v>
      </c>
      <c r="F71" s="48">
        <v>8.4972881260651985</v>
      </c>
      <c r="G71" s="48">
        <v>30.106099999999998</v>
      </c>
      <c r="H71" s="63">
        <f t="shared" si="35"/>
        <v>0.67485269867502495</v>
      </c>
      <c r="I71" s="63">
        <f t="shared" si="36"/>
        <v>0.79052751273052024</v>
      </c>
      <c r="J71" s="63">
        <f t="shared" si="37"/>
        <v>33.357878345042877</v>
      </c>
      <c r="K71" s="63">
        <f t="shared" si="38"/>
        <v>35.433682874899119</v>
      </c>
      <c r="N71" s="47" t="s">
        <v>64</v>
      </c>
      <c r="O71" s="48">
        <v>22.587697025045106</v>
      </c>
      <c r="P71" s="48">
        <v>81.227800000000002</v>
      </c>
      <c r="Q71" s="48">
        <v>38.922917117645603</v>
      </c>
      <c r="R71" s="48">
        <v>137.4256</v>
      </c>
      <c r="S71" s="63">
        <f t="shared" si="40"/>
        <v>-41.968129067065654</v>
      </c>
      <c r="T71" s="63">
        <f t="shared" si="41"/>
        <v>-40.893254240840136</v>
      </c>
    </row>
    <row r="72" spans="1:20" ht="31" x14ac:dyDescent="0.35">
      <c r="A72" s="47" t="s">
        <v>65</v>
      </c>
      <c r="B72" s="48">
        <v>12243.485465244776</v>
      </c>
      <c r="C72" s="48">
        <v>44054.191599999998</v>
      </c>
      <c r="D72" s="48">
        <v>16884.876683575283</v>
      </c>
      <c r="E72" s="48">
        <v>60684.998299999999</v>
      </c>
      <c r="F72" s="48">
        <v>12366.263264811549</v>
      </c>
      <c r="G72" s="48">
        <v>43813.973700000002</v>
      </c>
      <c r="H72" s="63">
        <f t="shared" si="35"/>
        <v>-27.488451975757727</v>
      </c>
      <c r="I72" s="63">
        <f t="shared" si="36"/>
        <v>-27.405136633249271</v>
      </c>
      <c r="J72" s="63">
        <f t="shared" si="37"/>
        <v>-0.9928447821108648</v>
      </c>
      <c r="K72" s="63">
        <f t="shared" si="38"/>
        <v>0.54826777786649927</v>
      </c>
      <c r="N72" s="47" t="s">
        <v>65</v>
      </c>
      <c r="O72" s="48">
        <v>29125.706816014517</v>
      </c>
      <c r="P72" s="48">
        <v>104739.1899</v>
      </c>
      <c r="Q72" s="48">
        <v>25961.159995939426</v>
      </c>
      <c r="R72" s="48">
        <v>91661.372100000008</v>
      </c>
      <c r="S72" s="63">
        <f t="shared" si="40"/>
        <v>12.189543227537044</v>
      </c>
      <c r="T72" s="63">
        <f t="shared" si="41"/>
        <v>14.267534404495336</v>
      </c>
    </row>
    <row r="73" spans="1:20" ht="31" x14ac:dyDescent="0.35">
      <c r="A73" s="47" t="s">
        <v>103</v>
      </c>
      <c r="B73" s="48">
        <v>29453.529769827786</v>
      </c>
      <c r="C73" s="48">
        <v>105978.92629999999</v>
      </c>
      <c r="D73" s="48">
        <v>29709.78631036741</v>
      </c>
      <c r="E73" s="48">
        <v>106778.29429999999</v>
      </c>
      <c r="F73" s="48">
        <v>25852.912206288151</v>
      </c>
      <c r="G73" s="48">
        <v>91597.501300000004</v>
      </c>
      <c r="H73" s="63">
        <f t="shared" si="35"/>
        <v>-0.86253242572196598</v>
      </c>
      <c r="I73" s="63">
        <f t="shared" si="36"/>
        <v>-0.7486240581387591</v>
      </c>
      <c r="J73" s="63">
        <f t="shared" si="37"/>
        <v>13.927319037829179</v>
      </c>
      <c r="K73" s="63">
        <f t="shared" si="38"/>
        <v>15.700673922204473</v>
      </c>
      <c r="N73" s="47" t="s">
        <v>103</v>
      </c>
      <c r="O73" s="48">
        <v>59163.188450302543</v>
      </c>
      <c r="P73" s="48">
        <v>212757.2206</v>
      </c>
      <c r="Q73" s="48">
        <v>51397.414181897511</v>
      </c>
      <c r="R73" s="48">
        <v>181469.45309999998</v>
      </c>
      <c r="S73" s="63">
        <f t="shared" si="40"/>
        <v>15.109270363138577</v>
      </c>
      <c r="T73" s="63">
        <f t="shared" si="41"/>
        <v>17.241341154402818</v>
      </c>
    </row>
    <row r="74" spans="1:20" x14ac:dyDescent="0.35">
      <c r="A74" s="47" t="s">
        <v>104</v>
      </c>
      <c r="B74" s="48">
        <v>18548.973117388097</v>
      </c>
      <c r="C74" s="48">
        <v>66742.433599999989</v>
      </c>
      <c r="D74" s="48">
        <v>20058.473637377207</v>
      </c>
      <c r="E74" s="48">
        <v>72091.047000000035</v>
      </c>
      <c r="F74" s="48">
        <v>15855.835777176297</v>
      </c>
      <c r="G74" s="48">
        <v>56177.61460000003</v>
      </c>
      <c r="H74" s="63">
        <f t="shared" si="35"/>
        <v>-7.5255004307819746</v>
      </c>
      <c r="I74" s="63">
        <f t="shared" si="36"/>
        <v>-7.4192477742763856</v>
      </c>
      <c r="J74" s="63">
        <f t="shared" si="37"/>
        <v>16.985149052113925</v>
      </c>
      <c r="K74" s="63">
        <f t="shared" si="38"/>
        <v>18.806101104905153</v>
      </c>
      <c r="N74" s="47" t="s">
        <v>104</v>
      </c>
      <c r="O74" s="48">
        <v>38606.592776429716</v>
      </c>
      <c r="P74" s="48">
        <v>138833.48060000001</v>
      </c>
      <c r="Q74" s="48">
        <v>35280.628568901229</v>
      </c>
      <c r="R74" s="48">
        <v>124565.72909999994</v>
      </c>
      <c r="S74" s="63">
        <f t="shared" si="40"/>
        <v>9.4271682292537804</v>
      </c>
      <c r="T74" s="63">
        <f t="shared" si="41"/>
        <v>11.453994291275805</v>
      </c>
    </row>
    <row r="75" spans="1:20" x14ac:dyDescent="0.35">
      <c r="A75" s="45" t="s">
        <v>66</v>
      </c>
      <c r="B75" s="46">
        <f t="shared" ref="B75:G75" si="48">SUM(B76:B77)</f>
        <v>106.79272191417081</v>
      </c>
      <c r="C75" s="46">
        <f t="shared" si="48"/>
        <v>384.25880000000001</v>
      </c>
      <c r="D75" s="46">
        <f t="shared" si="48"/>
        <v>96.785863196583605</v>
      </c>
      <c r="E75" s="46">
        <f t="shared" si="48"/>
        <v>347.85270000000003</v>
      </c>
      <c r="F75" s="46">
        <f t="shared" si="48"/>
        <v>98.429152879010815</v>
      </c>
      <c r="G75" s="46">
        <f t="shared" si="48"/>
        <v>348.73690000000005</v>
      </c>
      <c r="H75" s="63">
        <f t="shared" si="35"/>
        <v>10.339173911444163</v>
      </c>
      <c r="I75" s="63">
        <f t="shared" si="36"/>
        <v>10.465952973773085</v>
      </c>
      <c r="J75" s="63">
        <f t="shared" si="37"/>
        <v>8.4970446158776838</v>
      </c>
      <c r="K75" s="63">
        <f t="shared" si="38"/>
        <v>10.185873648587204</v>
      </c>
      <c r="L75" s="46"/>
      <c r="M75" s="46"/>
      <c r="N75" s="45" t="s">
        <v>66</v>
      </c>
      <c r="O75" s="46">
        <f t="shared" ref="O75:R75" si="49">SUM(O76:O77)</f>
        <v>203.5843978361018</v>
      </c>
      <c r="P75" s="46">
        <f t="shared" si="49"/>
        <v>732.11150000000009</v>
      </c>
      <c r="Q75" s="46">
        <f t="shared" si="49"/>
        <v>237.98111102157651</v>
      </c>
      <c r="R75" s="46">
        <f t="shared" si="49"/>
        <v>840.24270000000001</v>
      </c>
      <c r="S75" s="63">
        <f t="shared" si="40"/>
        <v>-14.453547610489196</v>
      </c>
      <c r="T75" s="63">
        <f t="shared" si="41"/>
        <v>-12.869043670358565</v>
      </c>
    </row>
    <row r="76" spans="1:20" x14ac:dyDescent="0.35">
      <c r="A76" s="47" t="s">
        <v>67</v>
      </c>
      <c r="B76" s="44">
        <v>61.657940203295993</v>
      </c>
      <c r="C76" s="44">
        <v>221.85599999999997</v>
      </c>
      <c r="D76" s="44">
        <v>60.4101589623424</v>
      </c>
      <c r="E76" s="44">
        <v>217.11680000000001</v>
      </c>
      <c r="F76" s="44">
        <v>65.757829252931202</v>
      </c>
      <c r="G76" s="44">
        <v>232.98160000000001</v>
      </c>
      <c r="H76" s="63">
        <f t="shared" si="35"/>
        <v>2.0655155728549204</v>
      </c>
      <c r="I76" s="63">
        <f t="shared" si="36"/>
        <v>2.1827882503795024</v>
      </c>
      <c r="J76" s="63">
        <f t="shared" si="37"/>
        <v>-6.2348302798521189</v>
      </c>
      <c r="K76" s="63">
        <f t="shared" si="38"/>
        <v>-4.7753127285588448</v>
      </c>
      <c r="N76" s="47" t="s">
        <v>67</v>
      </c>
      <c r="O76" s="44">
        <v>122.06885584289761</v>
      </c>
      <c r="P76" s="44">
        <v>438.97280000000001</v>
      </c>
      <c r="Q76" s="44">
        <v>148.74442896714498</v>
      </c>
      <c r="R76" s="44">
        <v>525.17370000000005</v>
      </c>
      <c r="S76" s="63">
        <f t="shared" si="40"/>
        <v>-17.933830066428598</v>
      </c>
      <c r="T76" s="63">
        <f t="shared" si="41"/>
        <v>-16.413788428476153</v>
      </c>
    </row>
    <row r="77" spans="1:20" x14ac:dyDescent="0.35">
      <c r="A77" s="47" t="s">
        <v>68</v>
      </c>
      <c r="B77" s="44">
        <v>45.134781710874812</v>
      </c>
      <c r="C77" s="44">
        <v>162.40280000000004</v>
      </c>
      <c r="D77" s="44">
        <v>36.375704234241205</v>
      </c>
      <c r="E77" s="44">
        <v>130.73590000000002</v>
      </c>
      <c r="F77" s="44">
        <v>32.671323626079612</v>
      </c>
      <c r="G77" s="44">
        <v>115.75530000000003</v>
      </c>
      <c r="H77" s="63">
        <f t="shared" si="35"/>
        <v>24.079471892089188</v>
      </c>
      <c r="I77" s="63">
        <f t="shared" si="36"/>
        <v>24.222038476042187</v>
      </c>
      <c r="J77" s="63">
        <f t="shared" si="37"/>
        <v>38.14800473785013</v>
      </c>
      <c r="K77" s="63">
        <f t="shared" si="38"/>
        <v>40.298370787341895</v>
      </c>
      <c r="N77" s="47" t="s">
        <v>68</v>
      </c>
      <c r="O77" s="44">
        <v>81.515541993204181</v>
      </c>
      <c r="P77" s="44">
        <v>293.13870000000009</v>
      </c>
      <c r="Q77" s="44">
        <v>89.236682054431512</v>
      </c>
      <c r="R77" s="44">
        <v>315.06900000000002</v>
      </c>
      <c r="S77" s="63">
        <f t="shared" si="40"/>
        <v>-8.6524284447484092</v>
      </c>
      <c r="T77" s="63">
        <f t="shared" si="41"/>
        <v>-6.960475324452716</v>
      </c>
    </row>
    <row r="78" spans="1:20" ht="18" x14ac:dyDescent="0.4">
      <c r="A78" s="41" t="s">
        <v>69</v>
      </c>
      <c r="B78" s="42">
        <f t="shared" ref="B78:G78" si="50">B79+B80+B86</f>
        <v>58108.359062565491</v>
      </c>
      <c r="C78" s="42">
        <f t="shared" si="50"/>
        <v>209083.98927499997</v>
      </c>
      <c r="D78" s="42">
        <f t="shared" si="50"/>
        <v>58496.102441577154</v>
      </c>
      <c r="E78" s="42">
        <f t="shared" si="50"/>
        <v>210237.59567499999</v>
      </c>
      <c r="F78" s="42">
        <f t="shared" si="50"/>
        <v>43395.318594765617</v>
      </c>
      <c r="G78" s="42">
        <f t="shared" si="50"/>
        <v>153750.67689399997</v>
      </c>
      <c r="H78" s="63">
        <f t="shared" si="35"/>
        <v>-0.66285335745047291</v>
      </c>
      <c r="I78" s="63">
        <f t="shared" si="36"/>
        <v>-0.54871555979137554</v>
      </c>
      <c r="J78" s="63">
        <f t="shared" si="37"/>
        <v>33.904672080399422</v>
      </c>
      <c r="K78" s="63">
        <f t="shared" si="38"/>
        <v>35.988987820293204</v>
      </c>
      <c r="L78" s="42"/>
      <c r="M78" s="42"/>
      <c r="N78" s="41" t="s">
        <v>69</v>
      </c>
      <c r="O78" s="42">
        <f t="shared" ref="O78:R78" si="51">O79+O80+O86</f>
        <v>116604.2773153072</v>
      </c>
      <c r="P78" s="42">
        <f t="shared" si="51"/>
        <v>419321.58494999993</v>
      </c>
      <c r="Q78" s="42">
        <f t="shared" si="51"/>
        <v>85626.474344534698</v>
      </c>
      <c r="R78" s="42">
        <f t="shared" si="51"/>
        <v>302322.39729400002</v>
      </c>
      <c r="S78" s="63">
        <f t="shared" si="40"/>
        <v>36.177833091816098</v>
      </c>
      <c r="T78" s="63">
        <f t="shared" si="41"/>
        <v>38.700138892528514</v>
      </c>
    </row>
    <row r="79" spans="1:20" ht="31" x14ac:dyDescent="0.35">
      <c r="A79" s="45" t="s">
        <v>70</v>
      </c>
      <c r="B79" s="46">
        <v>789.47984890445196</v>
      </c>
      <c r="C79" s="46">
        <v>2840.6858999999999</v>
      </c>
      <c r="D79" s="46">
        <v>734.86877936007477</v>
      </c>
      <c r="E79" s="46">
        <v>2641.1511</v>
      </c>
      <c r="F79" s="46">
        <v>1077.7173010804815</v>
      </c>
      <c r="G79" s="46">
        <v>3818.3788</v>
      </c>
      <c r="H79" s="63">
        <f t="shared" si="35"/>
        <v>7.431404228647807</v>
      </c>
      <c r="I79" s="63">
        <f t="shared" si="36"/>
        <v>7.554842280701024</v>
      </c>
      <c r="J79" s="63">
        <f t="shared" si="37"/>
        <v>-26.745181866065693</v>
      </c>
      <c r="K79" s="63">
        <f t="shared" si="38"/>
        <v>-25.604921648946927</v>
      </c>
      <c r="N79" s="45" t="s">
        <v>70</v>
      </c>
      <c r="O79" s="46">
        <v>1524.3804866890664</v>
      </c>
      <c r="P79" s="46">
        <v>5481.8369999999995</v>
      </c>
      <c r="Q79" s="46">
        <v>1558.0406790458987</v>
      </c>
      <c r="R79" s="46">
        <v>5500.9925000000003</v>
      </c>
      <c r="S79" s="63">
        <f t="shared" si="40"/>
        <v>-2.1604180692794728</v>
      </c>
      <c r="T79" s="63">
        <f t="shared" si="41"/>
        <v>-0.34821898048399191</v>
      </c>
    </row>
    <row r="80" spans="1:20" ht="31" x14ac:dyDescent="0.35">
      <c r="A80" s="45" t="s">
        <v>71</v>
      </c>
      <c r="B80" s="46">
        <f t="shared" ref="B80:G80" si="52">B81+B85</f>
        <v>12718.976443844802</v>
      </c>
      <c r="C80" s="46">
        <f t="shared" si="52"/>
        <v>45765.090897000002</v>
      </c>
      <c r="D80" s="46">
        <f t="shared" si="52"/>
        <v>13224.566418494946</v>
      </c>
      <c r="E80" s="46">
        <f t="shared" si="52"/>
        <v>47529.680296999999</v>
      </c>
      <c r="F80" s="46">
        <f t="shared" si="52"/>
        <v>11013.781894371845</v>
      </c>
      <c r="G80" s="46">
        <f t="shared" si="52"/>
        <v>39022.099070999997</v>
      </c>
      <c r="H80" s="63">
        <f t="shared" si="35"/>
        <v>-3.8231119164939997</v>
      </c>
      <c r="I80" s="63">
        <f t="shared" si="36"/>
        <v>-3.7126052373454996</v>
      </c>
      <c r="J80" s="63">
        <f t="shared" si="37"/>
        <v>15.482370777147196</v>
      </c>
      <c r="K80" s="63">
        <f t="shared" si="38"/>
        <v>17.279931081439926</v>
      </c>
      <c r="L80" s="46"/>
      <c r="M80" s="46"/>
      <c r="N80" s="45" t="s">
        <v>71</v>
      </c>
      <c r="O80" s="46">
        <f t="shared" ref="O80:R80" si="53">O81+O85</f>
        <v>25943.261121820084</v>
      </c>
      <c r="P80" s="46">
        <f t="shared" si="53"/>
        <v>93294.771194000001</v>
      </c>
      <c r="Q80" s="46">
        <f t="shared" si="53"/>
        <v>23004.542082102125</v>
      </c>
      <c r="R80" s="46">
        <f t="shared" si="53"/>
        <v>81222.406553000008</v>
      </c>
      <c r="S80" s="63">
        <f t="shared" si="40"/>
        <v>12.77451656820557</v>
      </c>
      <c r="T80" s="63">
        <f t="shared" si="41"/>
        <v>14.863342707190569</v>
      </c>
    </row>
    <row r="81" spans="1:20" ht="46.5" x14ac:dyDescent="0.35">
      <c r="A81" s="49" t="s">
        <v>72</v>
      </c>
      <c r="B81" s="50">
        <f t="shared" ref="B81:G81" si="54">SUM(B82:B84)</f>
        <v>10079.337537325729</v>
      </c>
      <c r="C81" s="50">
        <f t="shared" si="54"/>
        <v>36267.210700000003</v>
      </c>
      <c r="D81" s="50">
        <f t="shared" si="54"/>
        <v>10363.690718071068</v>
      </c>
      <c r="E81" s="50">
        <f t="shared" si="54"/>
        <v>37247.565699999999</v>
      </c>
      <c r="F81" s="50">
        <f t="shared" si="54"/>
        <v>8624.1459279833398</v>
      </c>
      <c r="G81" s="50">
        <f t="shared" si="54"/>
        <v>30555.560299999997</v>
      </c>
      <c r="H81" s="63">
        <f t="shared" si="35"/>
        <v>-2.7437443713899512</v>
      </c>
      <c r="I81" s="63">
        <f t="shared" si="36"/>
        <v>-2.6319975052758906</v>
      </c>
      <c r="J81" s="63">
        <f t="shared" si="37"/>
        <v>16.873457632722008</v>
      </c>
      <c r="K81" s="63">
        <f t="shared" si="38"/>
        <v>18.692671133901626</v>
      </c>
      <c r="L81" s="50"/>
      <c r="M81" s="50"/>
      <c r="N81" s="49" t="s">
        <v>72</v>
      </c>
      <c r="O81" s="50">
        <f t="shared" ref="O81:R81" si="55">SUM(O82:O84)</f>
        <v>20442.871728486258</v>
      </c>
      <c r="P81" s="50">
        <f t="shared" si="55"/>
        <v>73514.776400000002</v>
      </c>
      <c r="Q81" s="50">
        <f t="shared" si="55"/>
        <v>18122.075408123426</v>
      </c>
      <c r="R81" s="50">
        <f t="shared" si="55"/>
        <v>63983.824200000003</v>
      </c>
      <c r="S81" s="63">
        <f t="shared" si="40"/>
        <v>12.806459900958743</v>
      </c>
      <c r="T81" s="63">
        <f t="shared" si="41"/>
        <v>14.89587769903882</v>
      </c>
    </row>
    <row r="82" spans="1:20" x14ac:dyDescent="0.35">
      <c r="A82" s="56" t="s">
        <v>73</v>
      </c>
      <c r="B82" s="65">
        <v>691.60251007469424</v>
      </c>
      <c r="C82" s="66">
        <v>2488.5062000000003</v>
      </c>
      <c r="D82" s="65">
        <v>582.43549733013879</v>
      </c>
      <c r="E82" s="66">
        <v>2093.2991000000002</v>
      </c>
      <c r="F82" s="65">
        <v>600.32181572658669</v>
      </c>
      <c r="G82" s="66">
        <v>2126.9548999999997</v>
      </c>
      <c r="H82" s="63">
        <f t="shared" si="35"/>
        <v>18.743193580228663</v>
      </c>
      <c r="I82" s="63">
        <f t="shared" si="36"/>
        <v>18.879628811764178</v>
      </c>
      <c r="J82" s="63">
        <f t="shared" si="37"/>
        <v>15.20529355369635</v>
      </c>
      <c r="K82" s="63">
        <f t="shared" si="38"/>
        <v>16.998540965772264</v>
      </c>
      <c r="N82" s="56" t="s">
        <v>73</v>
      </c>
      <c r="O82" s="65">
        <v>1274.1011075536442</v>
      </c>
      <c r="P82" s="66">
        <v>4581.8053</v>
      </c>
      <c r="Q82" s="65">
        <v>1228.0053520664937</v>
      </c>
      <c r="R82" s="66">
        <v>4335.7328999999991</v>
      </c>
      <c r="S82" s="63">
        <f t="shared" si="40"/>
        <v>3.7537096568496509</v>
      </c>
      <c r="T82" s="63">
        <f t="shared" si="41"/>
        <v>5.6754510869431414</v>
      </c>
    </row>
    <row r="83" spans="1:20" ht="46.5" x14ac:dyDescent="0.35">
      <c r="A83" s="56" t="s">
        <v>74</v>
      </c>
      <c r="B83" s="65">
        <v>1724.6680748072222</v>
      </c>
      <c r="C83" s="66">
        <v>6205.6559000000007</v>
      </c>
      <c r="D83" s="65">
        <v>2333.6510115855012</v>
      </c>
      <c r="E83" s="66">
        <v>8387.2456000000002</v>
      </c>
      <c r="F83" s="65">
        <v>1677.5499302375658</v>
      </c>
      <c r="G83" s="66">
        <v>5943.6004999999996</v>
      </c>
      <c r="H83" s="63">
        <f t="shared" si="35"/>
        <v>-26.095715844184056</v>
      </c>
      <c r="I83" s="63">
        <f t="shared" si="36"/>
        <v>-26.010800256045911</v>
      </c>
      <c r="J83" s="63">
        <f t="shared" si="37"/>
        <v>2.8087476694648217</v>
      </c>
      <c r="K83" s="63">
        <f t="shared" si="38"/>
        <v>4.4090345574202274</v>
      </c>
      <c r="N83" s="56" t="s">
        <v>74</v>
      </c>
      <c r="O83" s="65">
        <v>4057.9707661456573</v>
      </c>
      <c r="P83" s="66">
        <v>14592.9015</v>
      </c>
      <c r="Q83" s="65">
        <v>3827.3026337535816</v>
      </c>
      <c r="R83" s="66">
        <v>13513.1023</v>
      </c>
      <c r="S83" s="63">
        <f t="shared" si="40"/>
        <v>6.0269112339791775</v>
      </c>
      <c r="T83" s="63">
        <f t="shared" si="41"/>
        <v>7.9907572371445781</v>
      </c>
    </row>
    <row r="84" spans="1:20" ht="46.5" x14ac:dyDescent="0.35">
      <c r="A84" s="56" t="s">
        <v>75</v>
      </c>
      <c r="B84" s="44">
        <v>7663.0669524438135</v>
      </c>
      <c r="C84" s="44">
        <v>27573.048600000002</v>
      </c>
      <c r="D84" s="44">
        <v>7447.6042091554282</v>
      </c>
      <c r="E84" s="44">
        <v>26767.021000000001</v>
      </c>
      <c r="F84" s="44">
        <v>6346.2741820191868</v>
      </c>
      <c r="G84" s="44">
        <v>22485.0049</v>
      </c>
      <c r="H84" s="63">
        <f t="shared" si="35"/>
        <v>2.8930477135655792</v>
      </c>
      <c r="I84" s="63">
        <f t="shared" si="36"/>
        <v>3.0112712206562122</v>
      </c>
      <c r="J84" s="63">
        <f t="shared" si="37"/>
        <v>20.749068392845032</v>
      </c>
      <c r="K84" s="63">
        <f t="shared" si="38"/>
        <v>22.628608366458508</v>
      </c>
      <c r="N84" s="56" t="s">
        <v>75</v>
      </c>
      <c r="O84" s="44">
        <v>15110.799854786956</v>
      </c>
      <c r="P84" s="44">
        <v>54340.069600000003</v>
      </c>
      <c r="Q84" s="44">
        <v>13066.767422303352</v>
      </c>
      <c r="R84" s="44">
        <v>46134.989000000001</v>
      </c>
      <c r="S84" s="63">
        <f t="shared" si="40"/>
        <v>15.642984729296501</v>
      </c>
      <c r="T84" s="63">
        <f t="shared" si="41"/>
        <v>17.784941056342291</v>
      </c>
    </row>
    <row r="85" spans="1:20" ht="46.5" x14ac:dyDescent="0.35">
      <c r="A85" s="49" t="s">
        <v>76</v>
      </c>
      <c r="B85" s="50">
        <v>2639.638906519072</v>
      </c>
      <c r="C85" s="50">
        <v>9497.8801970000004</v>
      </c>
      <c r="D85" s="50">
        <v>2860.8757004238787</v>
      </c>
      <c r="E85" s="50">
        <v>10282.114597</v>
      </c>
      <c r="F85" s="50">
        <v>2389.6359663885041</v>
      </c>
      <c r="G85" s="50">
        <v>8466.5387709999995</v>
      </c>
      <c r="H85" s="63">
        <f t="shared" si="35"/>
        <v>-7.7331844187437895</v>
      </c>
      <c r="I85" s="63">
        <f t="shared" si="36"/>
        <v>-7.6271703899197405</v>
      </c>
      <c r="J85" s="63">
        <f t="shared" si="37"/>
        <v>10.461967581966121</v>
      </c>
      <c r="K85" s="63">
        <f t="shared" si="38"/>
        <v>12.181381954247968</v>
      </c>
      <c r="N85" s="49" t="s">
        <v>76</v>
      </c>
      <c r="O85" s="50">
        <v>5500.3893933338259</v>
      </c>
      <c r="P85" s="50">
        <v>19779.994793999998</v>
      </c>
      <c r="Q85" s="50">
        <v>4882.4666739786981</v>
      </c>
      <c r="R85" s="50">
        <v>17238.582352999998</v>
      </c>
      <c r="S85" s="63">
        <f t="shared" si="40"/>
        <v>12.655953652451359</v>
      </c>
      <c r="T85" s="63">
        <f t="shared" si="41"/>
        <v>14.742583751718556</v>
      </c>
    </row>
    <row r="86" spans="1:20" ht="31" x14ac:dyDescent="0.35">
      <c r="A86" s="45" t="s">
        <v>95</v>
      </c>
      <c r="B86" s="46">
        <v>44599.902769816239</v>
      </c>
      <c r="C86" s="46">
        <v>160478.21247799997</v>
      </c>
      <c r="D86" s="46">
        <v>44536.667243722135</v>
      </c>
      <c r="E86" s="46">
        <v>160066.76427799999</v>
      </c>
      <c r="F86" s="46">
        <v>31303.819399313292</v>
      </c>
      <c r="G86" s="46">
        <v>110910.19902299999</v>
      </c>
      <c r="H86" s="63">
        <f t="shared" si="35"/>
        <v>0.14198531234509915</v>
      </c>
      <c r="I86" s="63">
        <f t="shared" si="36"/>
        <v>0.25704786490554454</v>
      </c>
      <c r="J86" s="63">
        <f t="shared" si="37"/>
        <v>42.474316634968261</v>
      </c>
      <c r="K86" s="63">
        <f t="shared" si="38"/>
        <v>44.692024621397366</v>
      </c>
      <c r="N86" s="45" t="s">
        <v>95</v>
      </c>
      <c r="O86" s="46">
        <v>89136.635706798057</v>
      </c>
      <c r="P86" s="46">
        <v>320544.97675599996</v>
      </c>
      <c r="Q86" s="46">
        <v>61063.89158338667</v>
      </c>
      <c r="R86" s="46">
        <v>215598.99824099999</v>
      </c>
      <c r="S86" s="63">
        <f t="shared" si="40"/>
        <v>45.972740019486395</v>
      </c>
      <c r="T86" s="63">
        <f t="shared" si="41"/>
        <v>48.676468523146696</v>
      </c>
    </row>
    <row r="87" spans="1:20" ht="46.5" x14ac:dyDescent="0.35">
      <c r="A87" s="47" t="s">
        <v>77</v>
      </c>
      <c r="B87" s="44">
        <v>2550.4506979604357</v>
      </c>
      <c r="C87" s="44">
        <v>9176.9655000000002</v>
      </c>
      <c r="D87" s="44">
        <v>3438.8784766321969</v>
      </c>
      <c r="E87" s="44">
        <v>12359.482300000001</v>
      </c>
      <c r="F87" s="44">
        <v>4414.5809060539959</v>
      </c>
      <c r="G87" s="44">
        <v>15640.9683</v>
      </c>
      <c r="H87" s="63">
        <f t="shared" si="35"/>
        <v>-25.83481168958977</v>
      </c>
      <c r="I87" s="63">
        <f t="shared" si="36"/>
        <v>-25.749596324111408</v>
      </c>
      <c r="J87" s="63">
        <f t="shared" si="37"/>
        <v>-42.226663136633412</v>
      </c>
      <c r="K87" s="63">
        <f t="shared" si="38"/>
        <v>-41.327382525287767</v>
      </c>
      <c r="N87" s="47" t="s">
        <v>77</v>
      </c>
      <c r="O87" s="44">
        <v>5988.8210428215361</v>
      </c>
      <c r="P87" s="44">
        <v>21536.447800000002</v>
      </c>
      <c r="Q87" s="44">
        <v>6330.0803958247025</v>
      </c>
      <c r="R87" s="44">
        <v>22349.6891</v>
      </c>
      <c r="S87" s="63">
        <f t="shared" si="40"/>
        <v>-5.3910745466717884</v>
      </c>
      <c r="T87" s="63">
        <f t="shared" si="41"/>
        <v>-3.6387141510617198</v>
      </c>
    </row>
    <row r="88" spans="1:20" ht="46.5" x14ac:dyDescent="0.35">
      <c r="A88" s="47" t="s">
        <v>96</v>
      </c>
      <c r="B88" s="44">
        <v>164.8275466585462</v>
      </c>
      <c r="C88" s="44">
        <v>593.07819999999992</v>
      </c>
      <c r="D88" s="44">
        <v>67.326879094754403</v>
      </c>
      <c r="E88" s="44">
        <v>241.97579999999999</v>
      </c>
      <c r="F88" s="44">
        <v>5.3863584654879997</v>
      </c>
      <c r="G88" s="44">
        <v>19.084</v>
      </c>
      <c r="H88" s="63">
        <f t="shared" si="35"/>
        <v>144.81685305295593</v>
      </c>
      <c r="I88" s="63">
        <f t="shared" si="36"/>
        <v>145.09814617825415</v>
      </c>
      <c r="J88" s="63">
        <f t="shared" si="37"/>
        <v>2960.0924114992586</v>
      </c>
      <c r="K88" s="63">
        <f t="shared" si="38"/>
        <v>3007.7247956403266</v>
      </c>
      <c r="N88" s="47" t="s">
        <v>96</v>
      </c>
      <c r="O88" s="44">
        <v>232.21048399134298</v>
      </c>
      <c r="P88" s="44">
        <v>835.05399999999986</v>
      </c>
      <c r="Q88" s="44">
        <v>107.52194716599149</v>
      </c>
      <c r="R88" s="44">
        <v>379.62899999999996</v>
      </c>
      <c r="S88" s="63">
        <f t="shared" si="40"/>
        <v>115.96566106904515</v>
      </c>
      <c r="T88" s="63">
        <f t="shared" si="41"/>
        <v>119.9658087237803</v>
      </c>
    </row>
    <row r="89" spans="1:20" ht="31" x14ac:dyDescent="0.35">
      <c r="A89" s="47" t="s">
        <v>78</v>
      </c>
      <c r="B89" s="44">
        <v>0</v>
      </c>
      <c r="C89" s="44">
        <v>0</v>
      </c>
      <c r="D89" s="44">
        <v>1.8636942270775998</v>
      </c>
      <c r="E89" s="44">
        <v>6.6981999999999999</v>
      </c>
      <c r="F89" s="44">
        <v>0.15001307505799999</v>
      </c>
      <c r="G89" s="44">
        <v>0.53149999999999997</v>
      </c>
      <c r="H89" s="63" t="s">
        <v>124</v>
      </c>
      <c r="I89" s="63" t="s">
        <v>124</v>
      </c>
      <c r="J89" s="63" t="s">
        <v>124</v>
      </c>
      <c r="K89" s="63" t="s">
        <v>124</v>
      </c>
      <c r="N89" s="47" t="s">
        <v>78</v>
      </c>
      <c r="O89" s="44">
        <v>1.8626247690219002</v>
      </c>
      <c r="P89" s="44">
        <v>6.6981999999999999</v>
      </c>
      <c r="Q89" s="44">
        <v>1.6067581935855</v>
      </c>
      <c r="R89" s="44">
        <v>5.673</v>
      </c>
      <c r="S89" s="63">
        <f t="shared" si="40"/>
        <v>15.924398360491992</v>
      </c>
      <c r="T89" s="63">
        <f t="shared" si="41"/>
        <v>18.071567072095888</v>
      </c>
    </row>
    <row r="90" spans="1:20" x14ac:dyDescent="0.35">
      <c r="A90" s="47" t="s">
        <v>97</v>
      </c>
      <c r="B90" s="44">
        <v>600.3654837236495</v>
      </c>
      <c r="C90" s="44">
        <v>2160.2195000000002</v>
      </c>
      <c r="D90" s="44">
        <v>767.53209217202595</v>
      </c>
      <c r="E90" s="44">
        <v>2758.5445</v>
      </c>
      <c r="F90" s="44">
        <v>626.58070838846561</v>
      </c>
      <c r="G90" s="44">
        <v>2219.9908</v>
      </c>
      <c r="H90" s="63">
        <f t="shared" si="35"/>
        <v>-21.779754899279141</v>
      </c>
      <c r="I90" s="63">
        <f t="shared" si="36"/>
        <v>-21.689880297381464</v>
      </c>
      <c r="J90" s="63">
        <f t="shared" si="37"/>
        <v>-4.1838544203252468</v>
      </c>
      <c r="K90" s="63">
        <f t="shared" si="38"/>
        <v>-2.6924120586445639</v>
      </c>
      <c r="N90" s="47" t="s">
        <v>97</v>
      </c>
      <c r="O90" s="44">
        <v>1367.8020452320382</v>
      </c>
      <c r="P90" s="44">
        <v>4918.7640000000001</v>
      </c>
      <c r="Q90" s="44">
        <v>1468.3819291155496</v>
      </c>
      <c r="R90" s="44">
        <v>5184.4333000000006</v>
      </c>
      <c r="S90" s="63">
        <f t="shared" si="40"/>
        <v>-6.8497086411362886</v>
      </c>
      <c r="T90" s="63">
        <f t="shared" si="41"/>
        <v>-5.1243652801937003</v>
      </c>
    </row>
    <row r="91" spans="1:20" x14ac:dyDescent="0.35">
      <c r="A91" s="47" t="s">
        <v>105</v>
      </c>
      <c r="B91" s="44">
        <v>19646.374202642215</v>
      </c>
      <c r="C91" s="44">
        <v>70691.073700000008</v>
      </c>
      <c r="D91" s="44">
        <v>19104.159189380694</v>
      </c>
      <c r="E91" s="44">
        <v>68661.198400000008</v>
      </c>
      <c r="F91" s="44">
        <v>9264.5802803483457</v>
      </c>
      <c r="G91" s="44">
        <v>32824.634899999997</v>
      </c>
      <c r="H91" s="63">
        <f t="shared" si="35"/>
        <v>2.8382040156099464</v>
      </c>
      <c r="I91" s="63">
        <f t="shared" si="36"/>
        <v>2.9563645076139551</v>
      </c>
      <c r="J91" s="63">
        <f t="shared" si="37"/>
        <v>112.05897739712302</v>
      </c>
      <c r="K91" s="63">
        <f t="shared" si="38"/>
        <v>115.35981714757781</v>
      </c>
      <c r="N91" s="47" t="s">
        <v>105</v>
      </c>
      <c r="O91" s="44">
        <v>38750.857489017872</v>
      </c>
      <c r="P91" s="44">
        <v>139352.27210000003</v>
      </c>
      <c r="Q91" s="44">
        <v>17987.348379555016</v>
      </c>
      <c r="R91" s="44">
        <v>63508.141900000002</v>
      </c>
      <c r="S91" s="63">
        <f t="shared" si="40"/>
        <v>115.43396320195427</v>
      </c>
      <c r="T91" s="63">
        <f t="shared" si="41"/>
        <v>119.42426267079944</v>
      </c>
    </row>
    <row r="92" spans="1:20" ht="31" x14ac:dyDescent="0.35">
      <c r="A92" s="47" t="s">
        <v>106</v>
      </c>
      <c r="B92" s="44">
        <v>21637.884838831404</v>
      </c>
      <c r="C92" s="44">
        <v>77856.875577999977</v>
      </c>
      <c r="D92" s="44">
        <v>21156.906912215385</v>
      </c>
      <c r="E92" s="44">
        <v>76038.865077999988</v>
      </c>
      <c r="F92" s="44">
        <v>16992.541132981944</v>
      </c>
      <c r="G92" s="44">
        <v>60204.989523000004</v>
      </c>
      <c r="H92" s="63">
        <f t="shared" si="35"/>
        <v>2.2733848979517717</v>
      </c>
      <c r="I92" s="63">
        <f t="shared" si="36"/>
        <v>2.3908964161091717</v>
      </c>
      <c r="J92" s="63">
        <f t="shared" si="37"/>
        <v>27.337545747251468</v>
      </c>
      <c r="K92" s="63">
        <f t="shared" si="38"/>
        <v>29.319639775464879</v>
      </c>
      <c r="N92" s="47" t="s">
        <v>106</v>
      </c>
      <c r="O92" s="44">
        <v>42795.082020966256</v>
      </c>
      <c r="P92" s="44">
        <v>153895.74065599995</v>
      </c>
      <c r="Q92" s="44">
        <v>35168.952173531819</v>
      </c>
      <c r="R92" s="44">
        <v>124171.431941</v>
      </c>
      <c r="S92" s="63">
        <f t="shared" si="40"/>
        <v>21.684268015166694</v>
      </c>
      <c r="T92" s="63">
        <f t="shared" si="41"/>
        <v>23.938121877440736</v>
      </c>
    </row>
    <row r="93" spans="1:20" ht="35.5" x14ac:dyDescent="0.4">
      <c r="A93" s="41" t="s">
        <v>79</v>
      </c>
      <c r="B93" s="42">
        <f t="shared" ref="B93:G93" si="56">B94+B97</f>
        <v>586.33079935514888</v>
      </c>
      <c r="C93" s="42">
        <f t="shared" si="56"/>
        <v>2109.7202630000002</v>
      </c>
      <c r="D93" s="42">
        <f t="shared" si="56"/>
        <v>4582.0426346512249</v>
      </c>
      <c r="E93" s="42">
        <f t="shared" si="56"/>
        <v>16468.065162999999</v>
      </c>
      <c r="F93" s="42">
        <f t="shared" si="56"/>
        <v>1279.2070964056074</v>
      </c>
      <c r="G93" s="42">
        <f t="shared" si="56"/>
        <v>4532.2620809999999</v>
      </c>
      <c r="H93" s="63">
        <f t="shared" si="35"/>
        <v>-87.203724493502463</v>
      </c>
      <c r="I93" s="63">
        <f t="shared" si="36"/>
        <v>-87.189021648152931</v>
      </c>
      <c r="J93" s="63">
        <f t="shared" si="37"/>
        <v>-54.164513236155727</v>
      </c>
      <c r="K93" s="63">
        <f t="shared" si="38"/>
        <v>-53.451053242390813</v>
      </c>
      <c r="L93" s="42"/>
      <c r="M93" s="42"/>
      <c r="N93" s="41" t="s">
        <v>79</v>
      </c>
      <c r="O93" s="42">
        <f t="shared" ref="O93:R93" si="57">O94+O97</f>
        <v>5166.0809304054328</v>
      </c>
      <c r="P93" s="42">
        <f t="shared" si="57"/>
        <v>18577.785426000002</v>
      </c>
      <c r="Q93" s="42">
        <f t="shared" si="57"/>
        <v>6388.2633664999839</v>
      </c>
      <c r="R93" s="42">
        <f t="shared" si="57"/>
        <v>22555.116396999998</v>
      </c>
      <c r="S93" s="63">
        <f t="shared" si="40"/>
        <v>-19.131685185424089</v>
      </c>
      <c r="T93" s="63">
        <f t="shared" si="41"/>
        <v>-17.63383039570131</v>
      </c>
    </row>
    <row r="94" spans="1:20" ht="31" x14ac:dyDescent="0.35">
      <c r="A94" s="45" t="s">
        <v>80</v>
      </c>
      <c r="B94" s="46">
        <f t="shared" ref="B94:G94" si="58">SUM(B95:B96)</f>
        <v>299.61045520330123</v>
      </c>
      <c r="C94" s="46">
        <f t="shared" si="58"/>
        <v>1078.050563</v>
      </c>
      <c r="D94" s="46">
        <f t="shared" si="58"/>
        <v>559.4316539349079</v>
      </c>
      <c r="E94" s="46">
        <f t="shared" si="58"/>
        <v>2010.622263</v>
      </c>
      <c r="F94" s="46">
        <f t="shared" si="58"/>
        <v>373.73717896247013</v>
      </c>
      <c r="G94" s="46">
        <f t="shared" si="58"/>
        <v>1324.159981</v>
      </c>
      <c r="H94" s="63">
        <f t="shared" si="35"/>
        <v>-46.443778592806964</v>
      </c>
      <c r="I94" s="63">
        <f t="shared" si="36"/>
        <v>-46.382242809175537</v>
      </c>
      <c r="J94" s="63">
        <f t="shared" si="37"/>
        <v>-19.833917504528642</v>
      </c>
      <c r="K94" s="63">
        <f t="shared" si="38"/>
        <v>-18.586078837251918</v>
      </c>
      <c r="L94" s="46"/>
      <c r="M94" s="46"/>
      <c r="N94" s="45" t="s">
        <v>80</v>
      </c>
      <c r="O94" s="46">
        <f t="shared" ref="O94:R94" si="59">SUM(O95:O96)</f>
        <v>858.8932114765862</v>
      </c>
      <c r="P94" s="46">
        <f t="shared" si="59"/>
        <v>3088.672826</v>
      </c>
      <c r="Q94" s="46">
        <f t="shared" si="59"/>
        <v>1563.5597070761739</v>
      </c>
      <c r="R94" s="46">
        <f t="shared" si="59"/>
        <v>5520.4785969999994</v>
      </c>
      <c r="S94" s="63">
        <f t="shared" si="40"/>
        <v>-45.068089975105607</v>
      </c>
      <c r="T94" s="63">
        <f t="shared" si="41"/>
        <v>-44.050633079557969</v>
      </c>
    </row>
    <row r="95" spans="1:20" x14ac:dyDescent="0.35">
      <c r="A95" s="47" t="s">
        <v>81</v>
      </c>
      <c r="B95" s="44">
        <v>172.63264437266434</v>
      </c>
      <c r="C95" s="44">
        <v>621.16230000000007</v>
      </c>
      <c r="D95" s="44">
        <v>410.03707578802198</v>
      </c>
      <c r="E95" s="44">
        <v>1473.6914999999999</v>
      </c>
      <c r="F95" s="44">
        <v>328.95025155768167</v>
      </c>
      <c r="G95" s="44">
        <v>1165.4788000000001</v>
      </c>
      <c r="H95" s="63">
        <f t="shared" si="35"/>
        <v>-57.898284187864334</v>
      </c>
      <c r="I95" s="63">
        <f t="shared" si="36"/>
        <v>-57.849909563840185</v>
      </c>
      <c r="J95" s="63">
        <f t="shared" si="37"/>
        <v>-47.5201360828286</v>
      </c>
      <c r="K95" s="63">
        <f t="shared" si="38"/>
        <v>-46.703251916722976</v>
      </c>
      <c r="N95" s="47" t="s">
        <v>81</v>
      </c>
      <c r="O95" s="44">
        <v>582.53360236476215</v>
      </c>
      <c r="P95" s="44">
        <v>2094.8537999999999</v>
      </c>
      <c r="Q95" s="44">
        <v>746.82857233289144</v>
      </c>
      <c r="R95" s="44">
        <v>2636.8364000000001</v>
      </c>
      <c r="S95" s="63">
        <f t="shared" si="40"/>
        <v>-21.999020398338004</v>
      </c>
      <c r="T95" s="63">
        <f t="shared" si="41"/>
        <v>-20.554274812043715</v>
      </c>
    </row>
    <row r="96" spans="1:20" x14ac:dyDescent="0.35">
      <c r="A96" s="47" t="s">
        <v>82</v>
      </c>
      <c r="B96" s="44">
        <v>126.97781083063687</v>
      </c>
      <c r="C96" s="44">
        <v>456.88826299999994</v>
      </c>
      <c r="D96" s="44">
        <v>149.39457814688592</v>
      </c>
      <c r="E96" s="44">
        <v>536.93076300000007</v>
      </c>
      <c r="F96" s="44">
        <v>44.786927404788472</v>
      </c>
      <c r="G96" s="44">
        <v>158.68118099999992</v>
      </c>
      <c r="H96" s="63">
        <f t="shared" si="35"/>
        <v>-15.005074209727155</v>
      </c>
      <c r="I96" s="63">
        <f t="shared" si="36"/>
        <v>-14.907415539533929</v>
      </c>
      <c r="J96" s="63">
        <f t="shared" si="37"/>
        <v>183.51534295487488</v>
      </c>
      <c r="K96" s="63">
        <f t="shared" si="38"/>
        <v>187.92844880578508</v>
      </c>
      <c r="N96" s="47" t="s">
        <v>82</v>
      </c>
      <c r="O96" s="44">
        <v>276.35960911182406</v>
      </c>
      <c r="P96" s="44">
        <v>993.81902600000001</v>
      </c>
      <c r="Q96" s="44">
        <v>816.7311347432825</v>
      </c>
      <c r="R96" s="44">
        <v>2883.6421969999992</v>
      </c>
      <c r="S96" s="63">
        <f t="shared" si="40"/>
        <v>-66.162718995806344</v>
      </c>
      <c r="T96" s="63">
        <f t="shared" si="41"/>
        <v>-65.535979913391444</v>
      </c>
    </row>
    <row r="97" spans="1:20" ht="31" x14ac:dyDescent="0.35">
      <c r="A97" s="45" t="s">
        <v>83</v>
      </c>
      <c r="B97" s="46">
        <v>286.72034415184771</v>
      </c>
      <c r="C97" s="46">
        <v>1031.6696999999999</v>
      </c>
      <c r="D97" s="46">
        <v>4022.610980716317</v>
      </c>
      <c r="E97" s="46">
        <v>14457.4429</v>
      </c>
      <c r="F97" s="46">
        <v>905.46991744313732</v>
      </c>
      <c r="G97" s="46">
        <v>3208.1021000000001</v>
      </c>
      <c r="H97" s="63">
        <f t="shared" si="35"/>
        <v>-92.872282566563499</v>
      </c>
      <c r="I97" s="63">
        <f t="shared" si="36"/>
        <v>-92.864092861124149</v>
      </c>
      <c r="J97" s="63">
        <f t="shared" si="37"/>
        <v>-68.334636123363708</v>
      </c>
      <c r="K97" s="63">
        <f t="shared" si="38"/>
        <v>-67.841743565455729</v>
      </c>
      <c r="N97" s="45" t="s">
        <v>83</v>
      </c>
      <c r="O97" s="46">
        <v>4307.1877189288471</v>
      </c>
      <c r="P97" s="46">
        <v>15489.1126</v>
      </c>
      <c r="Q97" s="46">
        <v>4824.7036594238098</v>
      </c>
      <c r="R97" s="46">
        <v>17034.637799999997</v>
      </c>
      <c r="S97" s="63">
        <f t="shared" si="40"/>
        <v>-10.726377763826576</v>
      </c>
      <c r="T97" s="63">
        <f t="shared" si="41"/>
        <v>-9.0728386370504239</v>
      </c>
    </row>
    <row r="98" spans="1:20" ht="18" x14ac:dyDescent="0.4">
      <c r="A98" s="41" t="s">
        <v>84</v>
      </c>
      <c r="B98" s="42">
        <f t="shared" ref="B98:G98" si="60">SUM(B99+B100+B101)</f>
        <v>14712.57398436628</v>
      </c>
      <c r="C98" s="42">
        <f t="shared" si="60"/>
        <v>52938.40181999917</v>
      </c>
      <c r="D98" s="42">
        <f t="shared" si="60"/>
        <v>19362.264930177989</v>
      </c>
      <c r="E98" s="42">
        <f t="shared" si="60"/>
        <v>69588.841919999206</v>
      </c>
      <c r="F98" s="42">
        <f t="shared" si="60"/>
        <v>14985.454100421293</v>
      </c>
      <c r="G98" s="42">
        <f t="shared" si="60"/>
        <v>53093.830996361328</v>
      </c>
      <c r="H98" s="63">
        <f t="shared" si="35"/>
        <v>-24.014189262355927</v>
      </c>
      <c r="I98" s="63">
        <f t="shared" si="36"/>
        <v>-23.926882012409024</v>
      </c>
      <c r="J98" s="63">
        <f t="shared" si="37"/>
        <v>-1.8209666135332014</v>
      </c>
      <c r="K98" s="63">
        <f t="shared" si="38"/>
        <v>-0.29274432348422863</v>
      </c>
      <c r="L98" s="42"/>
      <c r="M98" s="42"/>
      <c r="N98" s="41" t="s">
        <v>84</v>
      </c>
      <c r="O98" s="42">
        <f t="shared" ref="O98:R98" si="61">SUM(O99+O100+O101)</f>
        <v>34072.180447001367</v>
      </c>
      <c r="P98" s="42">
        <f t="shared" si="61"/>
        <v>122527.24373999838</v>
      </c>
      <c r="Q98" s="42">
        <f t="shared" si="61"/>
        <v>33541.506305580209</v>
      </c>
      <c r="R98" s="42">
        <f t="shared" si="61"/>
        <v>118425.38972646673</v>
      </c>
      <c r="S98" s="63">
        <f t="shared" si="40"/>
        <v>1.5821416503672907</v>
      </c>
      <c r="T98" s="63">
        <f t="shared" si="41"/>
        <v>3.4636609792932944</v>
      </c>
    </row>
    <row r="99" spans="1:20" x14ac:dyDescent="0.35">
      <c r="A99" s="43" t="s">
        <v>85</v>
      </c>
      <c r="B99" s="44">
        <v>1903.9291800915773</v>
      </c>
      <c r="C99" s="44">
        <v>6850.6685559991702</v>
      </c>
      <c r="D99" s="44">
        <v>3269.0738615886985</v>
      </c>
      <c r="E99" s="44">
        <v>11749.196955999199</v>
      </c>
      <c r="F99" s="44">
        <v>2117.520190984279</v>
      </c>
      <c r="G99" s="44">
        <v>7502.4259123613301</v>
      </c>
      <c r="H99" s="63">
        <f t="shared" si="35"/>
        <v>-41.759370980797925</v>
      </c>
      <c r="I99" s="63">
        <f t="shared" si="36"/>
        <v>-41.692452840351912</v>
      </c>
      <c r="J99" s="63">
        <f t="shared" si="37"/>
        <v>-10.086846482130539</v>
      </c>
      <c r="K99" s="63">
        <f t="shared" si="38"/>
        <v>-8.6872881382046785</v>
      </c>
      <c r="N99" s="43" t="s">
        <v>85</v>
      </c>
      <c r="O99" s="44">
        <v>5172.2209254910831</v>
      </c>
      <c r="P99" s="44">
        <v>18599.86551199837</v>
      </c>
      <c r="Q99" s="44">
        <v>5738.6169553823183</v>
      </c>
      <c r="R99" s="44">
        <v>20261.402193466729</v>
      </c>
      <c r="S99" s="63">
        <f t="shared" si="40"/>
        <v>-9.8699047923037568</v>
      </c>
      <c r="T99" s="63">
        <f t="shared" si="41"/>
        <v>-8.2005019475114125</v>
      </c>
    </row>
    <row r="100" spans="1:20" x14ac:dyDescent="0.35">
      <c r="A100" s="43" t="s">
        <v>86</v>
      </c>
      <c r="B100" s="44">
        <v>84.500720739190285</v>
      </c>
      <c r="C100" s="44">
        <v>304.04829999999998</v>
      </c>
      <c r="D100" s="44">
        <v>2664.2555429448039</v>
      </c>
      <c r="E100" s="44">
        <v>9575.4529999999995</v>
      </c>
      <c r="F100" s="44">
        <v>164.11910227389598</v>
      </c>
      <c r="G100" s="44">
        <v>581.47799999999995</v>
      </c>
      <c r="H100" s="63">
        <f t="shared" si="35"/>
        <v>-96.828355261830794</v>
      </c>
      <c r="I100" s="63">
        <f t="shared" si="36"/>
        <v>-96.824711060667312</v>
      </c>
      <c r="J100" s="63">
        <f t="shared" si="37"/>
        <v>-48.512562176846266</v>
      </c>
      <c r="K100" s="63">
        <f t="shared" si="38"/>
        <v>-47.71112578635821</v>
      </c>
      <c r="N100" s="43" t="s">
        <v>86</v>
      </c>
      <c r="O100" s="44">
        <v>2747.2759587596761</v>
      </c>
      <c r="P100" s="44">
        <v>9879.5012999999999</v>
      </c>
      <c r="Q100" s="44">
        <v>261.72518769253855</v>
      </c>
      <c r="R100" s="44">
        <v>924.07619</v>
      </c>
      <c r="S100" s="63">
        <f t="shared" si="40"/>
        <v>949.67962120139396</v>
      </c>
      <c r="T100" s="63">
        <f t="shared" si="41"/>
        <v>969.1219411247896</v>
      </c>
    </row>
    <row r="101" spans="1:20" x14ac:dyDescent="0.35">
      <c r="A101" s="57" t="s">
        <v>87</v>
      </c>
      <c r="B101" s="69">
        <v>12724.144083535512</v>
      </c>
      <c r="C101" s="58">
        <v>45783.684964</v>
      </c>
      <c r="D101" s="58">
        <v>13428.935525644487</v>
      </c>
      <c r="E101" s="58">
        <v>48264.191964000005</v>
      </c>
      <c r="F101" s="58">
        <v>12703.814807163119</v>
      </c>
      <c r="G101" s="58">
        <v>45009.927083999995</v>
      </c>
      <c r="H101" s="64">
        <f t="shared" si="35"/>
        <v>-5.2483046088282634</v>
      </c>
      <c r="I101" s="64">
        <f t="shared" si="36"/>
        <v>-5.1394354677070027</v>
      </c>
      <c r="J101" s="64">
        <f t="shared" si="37"/>
        <v>0.16002497423789919</v>
      </c>
      <c r="K101" s="64">
        <f t="shared" si="38"/>
        <v>1.7190827226979906</v>
      </c>
      <c r="N101" s="57" t="s">
        <v>87</v>
      </c>
      <c r="O101" s="69">
        <v>26152.683562750608</v>
      </c>
      <c r="P101" s="58">
        <v>94047.876928000012</v>
      </c>
      <c r="Q101" s="58">
        <v>27541.164162505353</v>
      </c>
      <c r="R101" s="58">
        <v>97239.911343</v>
      </c>
      <c r="S101" s="64">
        <f t="shared" si="40"/>
        <v>-5.0414738881845267</v>
      </c>
      <c r="T101" s="64">
        <f t="shared" si="41"/>
        <v>-3.2826381378943665</v>
      </c>
    </row>
    <row r="102" spans="1:20" x14ac:dyDescent="0.35">
      <c r="A102" s="54" t="s">
        <v>88</v>
      </c>
      <c r="B102" s="54"/>
      <c r="C102" s="54"/>
      <c r="D102" s="54"/>
      <c r="E102" s="54"/>
      <c r="F102" s="54"/>
      <c r="G102" s="54"/>
      <c r="H102" s="54"/>
      <c r="I102" s="54"/>
      <c r="J102" s="14" t="s">
        <v>125</v>
      </c>
      <c r="K102" s="54"/>
      <c r="N102" s="54" t="s">
        <v>88</v>
      </c>
      <c r="O102" s="54"/>
      <c r="P102" s="54"/>
      <c r="Q102" s="54"/>
      <c r="R102" s="54"/>
      <c r="S102" s="14" t="s">
        <v>128</v>
      </c>
      <c r="T102" s="54"/>
    </row>
    <row r="103" spans="1:20" x14ac:dyDescent="0.35">
      <c r="A103" s="62" t="s">
        <v>99</v>
      </c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N103" s="62" t="s">
        <v>99</v>
      </c>
      <c r="O103" s="54"/>
      <c r="P103" s="54"/>
      <c r="Q103" s="54"/>
      <c r="R103" s="54"/>
      <c r="S103" s="54"/>
      <c r="T103" s="54"/>
    </row>
    <row r="104" spans="1:20" x14ac:dyDescent="0.35">
      <c r="A104" s="23"/>
      <c r="B104" s="92" t="s">
        <v>90</v>
      </c>
      <c r="C104" s="92"/>
      <c r="D104" s="92"/>
      <c r="E104" s="92"/>
      <c r="F104" s="92"/>
      <c r="G104" s="92"/>
      <c r="H104" s="24"/>
      <c r="I104" s="25" t="s">
        <v>9</v>
      </c>
      <c r="J104" s="26"/>
      <c r="K104" s="26"/>
      <c r="N104" s="23"/>
      <c r="O104" s="92" t="s">
        <v>90</v>
      </c>
      <c r="P104" s="92"/>
      <c r="Q104" s="92"/>
      <c r="R104" s="92"/>
      <c r="S104" s="24"/>
      <c r="T104" s="25" t="s">
        <v>9</v>
      </c>
    </row>
    <row r="105" spans="1:20" x14ac:dyDescent="0.35">
      <c r="A105" s="26"/>
      <c r="B105" s="27"/>
      <c r="C105" s="27"/>
      <c r="D105" s="27"/>
      <c r="E105" s="27"/>
      <c r="F105" s="27"/>
      <c r="G105" s="27"/>
      <c r="H105" s="28"/>
      <c r="I105" s="26" t="s">
        <v>8</v>
      </c>
      <c r="J105" s="29"/>
      <c r="K105" s="29"/>
      <c r="N105" s="26"/>
      <c r="O105" s="27"/>
      <c r="P105" s="27"/>
      <c r="Q105" s="27"/>
      <c r="R105" s="27"/>
      <c r="S105" s="28"/>
      <c r="T105" s="26" t="s">
        <v>8</v>
      </c>
    </row>
    <row r="106" spans="1:20" x14ac:dyDescent="0.35">
      <c r="A106" s="30"/>
      <c r="B106" s="77"/>
      <c r="C106" s="78"/>
      <c r="D106" s="85"/>
      <c r="E106" s="85"/>
      <c r="F106" s="77"/>
      <c r="G106" s="78"/>
      <c r="H106" s="77" t="s">
        <v>108</v>
      </c>
      <c r="I106" s="88"/>
      <c r="J106" s="88"/>
      <c r="K106" s="88"/>
      <c r="N106" s="30"/>
      <c r="O106" s="77"/>
      <c r="P106" s="78"/>
      <c r="Q106" s="85"/>
      <c r="R106" s="85"/>
      <c r="S106" s="77" t="s">
        <v>121</v>
      </c>
      <c r="T106" s="88"/>
    </row>
    <row r="107" spans="1:20" x14ac:dyDescent="0.35">
      <c r="A107" s="31"/>
      <c r="B107" s="85" t="s">
        <v>109</v>
      </c>
      <c r="C107" s="85"/>
      <c r="D107" s="83" t="s">
        <v>111</v>
      </c>
      <c r="E107" s="84"/>
      <c r="F107" s="85" t="s">
        <v>110</v>
      </c>
      <c r="G107" s="85"/>
      <c r="H107" s="83" t="s">
        <v>3</v>
      </c>
      <c r="I107" s="89"/>
      <c r="J107" s="89"/>
      <c r="K107" s="89"/>
      <c r="N107" s="31"/>
      <c r="O107" s="83" t="s">
        <v>119</v>
      </c>
      <c r="P107" s="84"/>
      <c r="Q107" s="83" t="s">
        <v>120</v>
      </c>
      <c r="R107" s="89"/>
      <c r="S107" s="83" t="s">
        <v>3</v>
      </c>
      <c r="T107" s="89"/>
    </row>
    <row r="108" spans="1:20" x14ac:dyDescent="0.35">
      <c r="A108" s="32" t="s">
        <v>0</v>
      </c>
      <c r="B108" s="33"/>
      <c r="C108" s="27"/>
      <c r="D108" s="33"/>
      <c r="E108" s="34"/>
      <c r="F108" s="33"/>
      <c r="G108" s="34"/>
      <c r="H108" s="93" t="s">
        <v>112</v>
      </c>
      <c r="I108" s="94"/>
      <c r="J108" s="93" t="s">
        <v>110</v>
      </c>
      <c r="K108" s="94"/>
      <c r="N108" s="32" t="s">
        <v>0</v>
      </c>
      <c r="O108" s="90"/>
      <c r="P108" s="91"/>
      <c r="Q108" s="90"/>
      <c r="R108" s="91"/>
      <c r="S108" s="93" t="s">
        <v>120</v>
      </c>
      <c r="T108" s="94"/>
    </row>
    <row r="109" spans="1:20" x14ac:dyDescent="0.35">
      <c r="A109" s="31"/>
      <c r="B109" s="35" t="s">
        <v>1</v>
      </c>
      <c r="C109" s="36" t="s">
        <v>2</v>
      </c>
      <c r="D109" s="35" t="s">
        <v>1</v>
      </c>
      <c r="E109" s="37" t="s">
        <v>2</v>
      </c>
      <c r="F109" s="35" t="s">
        <v>1</v>
      </c>
      <c r="G109" s="37" t="s">
        <v>2</v>
      </c>
      <c r="H109" s="38" t="s">
        <v>1</v>
      </c>
      <c r="I109" s="38" t="s">
        <v>2</v>
      </c>
      <c r="J109" s="38" t="s">
        <v>1</v>
      </c>
      <c r="K109" s="38" t="s">
        <v>2</v>
      </c>
      <c r="N109" s="31"/>
      <c r="O109" s="35" t="s">
        <v>1</v>
      </c>
      <c r="P109" s="36" t="s">
        <v>2</v>
      </c>
      <c r="Q109" s="35" t="s">
        <v>1</v>
      </c>
      <c r="R109" s="37" t="s">
        <v>2</v>
      </c>
      <c r="S109" s="73" t="s">
        <v>1</v>
      </c>
      <c r="T109" s="73" t="s">
        <v>2</v>
      </c>
    </row>
    <row r="110" spans="1:20" ht="20" x14ac:dyDescent="0.4">
      <c r="A110" s="39" t="s">
        <v>91</v>
      </c>
      <c r="B110" s="40">
        <f t="shared" ref="B110:G110" si="62">B111+B114+B115+B135+B145+B148+B163+B166+B167+B181+B196+B201</f>
        <v>321201.73478084896</v>
      </c>
      <c r="C110" s="40">
        <f t="shared" si="62"/>
        <v>1155739.7447365699</v>
      </c>
      <c r="D110" s="40">
        <f t="shared" si="62"/>
        <v>338002.96838694386</v>
      </c>
      <c r="E110" s="40">
        <f t="shared" si="62"/>
        <v>1214797.7119613399</v>
      </c>
      <c r="F110" s="40">
        <f t="shared" si="62"/>
        <v>318155.18497435842</v>
      </c>
      <c r="G110" s="40">
        <f t="shared" si="62"/>
        <v>1127231.6146342047</v>
      </c>
      <c r="H110" s="63">
        <f t="shared" ref="H110:H155" si="63">IFERROR(B110/D110*100-100,"-")</f>
        <v>-4.9707355193582003</v>
      </c>
      <c r="I110" s="63">
        <f t="shared" ref="I110:I155" si="64">IFERROR(C110/E110*100-100,"-")</f>
        <v>-4.8615474529844676</v>
      </c>
      <c r="J110" s="63">
        <f t="shared" ref="J110:J155" si="65">IFERROR(B110/F110*100-100,"-")</f>
        <v>0.95756723459845716</v>
      </c>
      <c r="K110" s="63">
        <f t="shared" ref="K110:K155" si="66">IFERROR(C110/G110*100-100,"-")</f>
        <v>2.5290392615200403</v>
      </c>
      <c r="L110" s="40"/>
      <c r="M110" s="40"/>
      <c r="N110" s="39" t="s">
        <v>91</v>
      </c>
      <c r="O110" s="40">
        <f t="shared" ref="O110:R110" si="67">O111+O114+O115+O135+O145+O148+O163+O166+O167+O181+O196+O201</f>
        <v>659195.27376604278</v>
      </c>
      <c r="P110" s="40">
        <f t="shared" si="67"/>
        <v>2370537.4566979101</v>
      </c>
      <c r="Q110" s="40">
        <f t="shared" si="67"/>
        <v>611646.78243148944</v>
      </c>
      <c r="R110" s="40">
        <f t="shared" si="67"/>
        <v>2159548.4688276453</v>
      </c>
      <c r="S110" s="63">
        <f t="shared" ref="S110:S155" si="68">IFERROR(O110/Q110*100-100,"-")</f>
        <v>7.7738480280290219</v>
      </c>
      <c r="T110" s="63">
        <f t="shared" ref="T110:T155" si="69">IFERROR(P110/R110*100-100,"-")</f>
        <v>9.7700510507552849</v>
      </c>
    </row>
    <row r="111" spans="1:20" ht="35.5" x14ac:dyDescent="0.4">
      <c r="A111" s="41" t="s">
        <v>14</v>
      </c>
      <c r="B111" s="42">
        <f t="shared" ref="B111:G111" si="70">SUM(B112:B113)</f>
        <v>0</v>
      </c>
      <c r="C111" s="42">
        <f t="shared" si="70"/>
        <v>0</v>
      </c>
      <c r="D111" s="42">
        <f t="shared" si="70"/>
        <v>0</v>
      </c>
      <c r="E111" s="42">
        <f t="shared" si="70"/>
        <v>0</v>
      </c>
      <c r="F111" s="42">
        <f t="shared" si="70"/>
        <v>0</v>
      </c>
      <c r="G111" s="42">
        <f t="shared" si="70"/>
        <v>0</v>
      </c>
      <c r="H111" s="63" t="str">
        <f t="shared" si="63"/>
        <v>-</v>
      </c>
      <c r="I111" s="63" t="str">
        <f t="shared" si="64"/>
        <v>-</v>
      </c>
      <c r="J111" s="63" t="str">
        <f t="shared" si="65"/>
        <v>-</v>
      </c>
      <c r="K111" s="63" t="str">
        <f t="shared" si="66"/>
        <v>-</v>
      </c>
      <c r="L111" s="42"/>
      <c r="M111" s="42"/>
      <c r="N111" s="41" t="s">
        <v>14</v>
      </c>
      <c r="O111" s="42">
        <f t="shared" ref="O111:R111" si="71">SUM(O112:O113)</f>
        <v>0</v>
      </c>
      <c r="P111" s="42">
        <f t="shared" si="71"/>
        <v>0</v>
      </c>
      <c r="Q111" s="42">
        <f t="shared" si="71"/>
        <v>0</v>
      </c>
      <c r="R111" s="42">
        <f t="shared" si="71"/>
        <v>0</v>
      </c>
      <c r="S111" s="63" t="str">
        <f t="shared" si="68"/>
        <v>-</v>
      </c>
      <c r="T111" s="63" t="str">
        <f t="shared" si="69"/>
        <v>-</v>
      </c>
    </row>
    <row r="112" spans="1:20" ht="31" x14ac:dyDescent="0.35">
      <c r="A112" s="43" t="s">
        <v>15</v>
      </c>
      <c r="B112" s="44">
        <v>0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63" t="str">
        <f t="shared" si="63"/>
        <v>-</v>
      </c>
      <c r="I112" s="63" t="str">
        <f t="shared" si="64"/>
        <v>-</v>
      </c>
      <c r="J112" s="63" t="str">
        <f t="shared" si="65"/>
        <v>-</v>
      </c>
      <c r="K112" s="63" t="str">
        <f t="shared" si="66"/>
        <v>-</v>
      </c>
      <c r="N112" s="43" t="s">
        <v>15</v>
      </c>
      <c r="O112" s="44">
        <v>0</v>
      </c>
      <c r="P112" s="44">
        <v>0</v>
      </c>
      <c r="Q112" s="44">
        <v>0</v>
      </c>
      <c r="R112" s="44">
        <v>0</v>
      </c>
      <c r="S112" s="63" t="str">
        <f t="shared" si="68"/>
        <v>-</v>
      </c>
      <c r="T112" s="63" t="str">
        <f t="shared" si="69"/>
        <v>-</v>
      </c>
    </row>
    <row r="113" spans="1:20" x14ac:dyDescent="0.35">
      <c r="A113" s="43" t="s">
        <v>16</v>
      </c>
      <c r="B113" s="44">
        <v>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63" t="str">
        <f t="shared" si="63"/>
        <v>-</v>
      </c>
      <c r="I113" s="63" t="str">
        <f t="shared" si="64"/>
        <v>-</v>
      </c>
      <c r="J113" s="63" t="str">
        <f t="shared" si="65"/>
        <v>-</v>
      </c>
      <c r="K113" s="63" t="str">
        <f t="shared" si="66"/>
        <v>-</v>
      </c>
      <c r="N113" s="43" t="s">
        <v>16</v>
      </c>
      <c r="O113" s="44">
        <v>0</v>
      </c>
      <c r="P113" s="44">
        <v>0</v>
      </c>
      <c r="Q113" s="44">
        <v>0</v>
      </c>
      <c r="R113" s="44">
        <v>0</v>
      </c>
      <c r="S113" s="63" t="str">
        <f t="shared" si="68"/>
        <v>-</v>
      </c>
      <c r="T113" s="63" t="str">
        <f t="shared" si="69"/>
        <v>-</v>
      </c>
    </row>
    <row r="114" spans="1:20" ht="35.5" x14ac:dyDescent="0.4">
      <c r="A114" s="41" t="s">
        <v>17</v>
      </c>
      <c r="B114" s="42">
        <v>5754.717245493438</v>
      </c>
      <c r="C114" s="42">
        <v>20706.474219</v>
      </c>
      <c r="D114" s="42">
        <v>4680.8407867845299</v>
      </c>
      <c r="E114" s="42">
        <v>16823.150118999998</v>
      </c>
      <c r="F114" s="42">
        <v>696.06281410807867</v>
      </c>
      <c r="G114" s="42">
        <v>2466.1676027600001</v>
      </c>
      <c r="H114" s="63">
        <f t="shared" si="63"/>
        <v>22.941956533552599</v>
      </c>
      <c r="I114" s="63">
        <f t="shared" si="64"/>
        <v>23.083216119044138</v>
      </c>
      <c r="J114" s="63">
        <f t="shared" si="65"/>
        <v>726.75257589610226</v>
      </c>
      <c r="K114" s="63">
        <f t="shared" si="66"/>
        <v>739.62153244679905</v>
      </c>
      <c r="N114" s="41" t="s">
        <v>17</v>
      </c>
      <c r="O114" s="42">
        <v>10436.178057395407</v>
      </c>
      <c r="P114" s="42">
        <v>37529.624337999994</v>
      </c>
      <c r="Q114" s="42">
        <v>3570.2282635136339</v>
      </c>
      <c r="R114" s="42">
        <v>12605.44680573</v>
      </c>
      <c r="S114" s="63">
        <f t="shared" si="68"/>
        <v>192.31122738142972</v>
      </c>
      <c r="T114" s="63">
        <f t="shared" si="69"/>
        <v>197.72545881467943</v>
      </c>
    </row>
    <row r="115" spans="1:20" ht="18" x14ac:dyDescent="0.4">
      <c r="A115" s="41" t="s">
        <v>18</v>
      </c>
      <c r="B115" s="42">
        <f t="shared" ref="B115:G115" si="72">B116+B120+B124+B128+B132+B133+B134</f>
        <v>131284.38607574007</v>
      </c>
      <c r="C115" s="42">
        <f t="shared" si="72"/>
        <v>472384.07026225002</v>
      </c>
      <c r="D115" s="42">
        <f t="shared" si="72"/>
        <v>139585.03383740521</v>
      </c>
      <c r="E115" s="42">
        <f t="shared" si="72"/>
        <v>501674.82415599999</v>
      </c>
      <c r="F115" s="42">
        <f t="shared" si="72"/>
        <v>115300.41819283072</v>
      </c>
      <c r="G115" s="42">
        <f t="shared" si="72"/>
        <v>408512.20632465417</v>
      </c>
      <c r="H115" s="63">
        <f t="shared" si="63"/>
        <v>-5.9466602783032556</v>
      </c>
      <c r="I115" s="63">
        <f t="shared" si="64"/>
        <v>-5.8385935437417373</v>
      </c>
      <c r="J115" s="63">
        <f t="shared" si="65"/>
        <v>13.862888039293523</v>
      </c>
      <c r="K115" s="63">
        <f t="shared" si="66"/>
        <v>15.635240012102699</v>
      </c>
      <c r="L115" s="42"/>
      <c r="M115" s="42"/>
      <c r="N115" s="41" t="s">
        <v>18</v>
      </c>
      <c r="O115" s="42">
        <f t="shared" ref="O115:R115" si="73">O116+O120+O124+O128+O132+O133+O134</f>
        <v>270864.74324886099</v>
      </c>
      <c r="P115" s="42">
        <f t="shared" si="73"/>
        <v>974058.89441824984</v>
      </c>
      <c r="Q115" s="42">
        <f t="shared" si="73"/>
        <v>244631.81013703201</v>
      </c>
      <c r="R115" s="42">
        <f t="shared" si="73"/>
        <v>863724.40137398592</v>
      </c>
      <c r="S115" s="63">
        <f t="shared" si="68"/>
        <v>10.723434984654872</v>
      </c>
      <c r="T115" s="63">
        <f t="shared" si="69"/>
        <v>12.774270689672235</v>
      </c>
    </row>
    <row r="116" spans="1:20" x14ac:dyDescent="0.35">
      <c r="A116" s="45" t="s">
        <v>19</v>
      </c>
      <c r="B116" s="46">
        <f t="shared" ref="B116:G116" si="74">SUM(B117:B119)</f>
        <v>69189.035081003662</v>
      </c>
      <c r="C116" s="46">
        <f t="shared" si="74"/>
        <v>248954.19010625003</v>
      </c>
      <c r="D116" s="46">
        <f t="shared" si="74"/>
        <v>77721.343054441502</v>
      </c>
      <c r="E116" s="46">
        <f t="shared" si="74"/>
        <v>279333.96610000002</v>
      </c>
      <c r="F116" s="46">
        <f t="shared" si="74"/>
        <v>57317.220415786789</v>
      </c>
      <c r="G116" s="46">
        <f t="shared" si="74"/>
        <v>203076.31610919416</v>
      </c>
      <c r="H116" s="63">
        <f t="shared" si="63"/>
        <v>-10.97807582591723</v>
      </c>
      <c r="I116" s="63">
        <f t="shared" si="64"/>
        <v>-10.875790158248861</v>
      </c>
      <c r="J116" s="63">
        <f t="shared" si="65"/>
        <v>20.712474504341174</v>
      </c>
      <c r="K116" s="63">
        <f t="shared" si="66"/>
        <v>22.591444869616083</v>
      </c>
      <c r="L116" s="46"/>
      <c r="M116" s="46"/>
      <c r="N116" s="45" t="s">
        <v>19</v>
      </c>
      <c r="O116" s="46">
        <f t="shared" ref="O116:R116" si="75">SUM(O117:O119)</f>
        <v>146905.52759408081</v>
      </c>
      <c r="P116" s="46">
        <f t="shared" si="75"/>
        <v>528288.15620624996</v>
      </c>
      <c r="Q116" s="46">
        <f t="shared" si="75"/>
        <v>122598.48064433994</v>
      </c>
      <c r="R116" s="46">
        <f t="shared" si="75"/>
        <v>432859.89358692575</v>
      </c>
      <c r="S116" s="63">
        <f t="shared" si="68"/>
        <v>19.826548275305271</v>
      </c>
      <c r="T116" s="63">
        <f t="shared" si="69"/>
        <v>22.045993180045116</v>
      </c>
    </row>
    <row r="117" spans="1:20" x14ac:dyDescent="0.35">
      <c r="A117" s="47" t="s">
        <v>20</v>
      </c>
      <c r="B117" s="48">
        <v>0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63" t="str">
        <f t="shared" si="63"/>
        <v>-</v>
      </c>
      <c r="I117" s="63" t="str">
        <f t="shared" si="64"/>
        <v>-</v>
      </c>
      <c r="J117" s="63" t="str">
        <f t="shared" si="65"/>
        <v>-</v>
      </c>
      <c r="K117" s="63" t="str">
        <f t="shared" si="66"/>
        <v>-</v>
      </c>
      <c r="N117" s="47" t="s">
        <v>20</v>
      </c>
      <c r="O117" s="48">
        <v>0</v>
      </c>
      <c r="P117" s="48">
        <v>0</v>
      </c>
      <c r="Q117" s="48">
        <v>0</v>
      </c>
      <c r="R117" s="48">
        <v>0</v>
      </c>
      <c r="S117" s="63" t="str">
        <f t="shared" si="68"/>
        <v>-</v>
      </c>
      <c r="T117" s="63" t="str">
        <f t="shared" si="69"/>
        <v>-</v>
      </c>
    </row>
    <row r="118" spans="1:20" x14ac:dyDescent="0.35">
      <c r="A118" s="47" t="s">
        <v>21</v>
      </c>
      <c r="B118" s="48">
        <v>63305.110686436477</v>
      </c>
      <c r="C118" s="48">
        <v>227782.80607725002</v>
      </c>
      <c r="D118" s="48">
        <v>71937.554348671401</v>
      </c>
      <c r="E118" s="48">
        <v>258546.77207100001</v>
      </c>
      <c r="F118" s="48">
        <v>53415.938306243261</v>
      </c>
      <c r="G118" s="48">
        <v>189253.978020193</v>
      </c>
      <c r="H118" s="63">
        <f t="shared" si="63"/>
        <v>-11.999912619206725</v>
      </c>
      <c r="I118" s="63">
        <f t="shared" si="64"/>
        <v>-11.898801036008237</v>
      </c>
      <c r="J118" s="63">
        <f t="shared" si="65"/>
        <v>18.513523666844151</v>
      </c>
      <c r="K118" s="63">
        <f t="shared" si="66"/>
        <v>20.35826589227419</v>
      </c>
      <c r="N118" s="47" t="s">
        <v>21</v>
      </c>
      <c r="O118" s="48">
        <v>135237.75315262345</v>
      </c>
      <c r="P118" s="48">
        <v>486329.57814825</v>
      </c>
      <c r="Q118" s="48">
        <v>112252.74440019297</v>
      </c>
      <c r="R118" s="48">
        <v>396332.08128302498</v>
      </c>
      <c r="S118" s="63">
        <f t="shared" si="68"/>
        <v>20.476121875903971</v>
      </c>
      <c r="T118" s="63">
        <f t="shared" si="69"/>
        <v>22.707598278161285</v>
      </c>
    </row>
    <row r="119" spans="1:20" x14ac:dyDescent="0.35">
      <c r="A119" s="47" t="s">
        <v>22</v>
      </c>
      <c r="B119" s="48">
        <v>5883.9243945671878</v>
      </c>
      <c r="C119" s="48">
        <v>21171.384029000001</v>
      </c>
      <c r="D119" s="48">
        <v>5783.7887057700955</v>
      </c>
      <c r="E119" s="48">
        <v>20787.194028999998</v>
      </c>
      <c r="F119" s="48">
        <v>3901.282109543527</v>
      </c>
      <c r="G119" s="48">
        <v>13822.338089001169</v>
      </c>
      <c r="H119" s="63">
        <f t="shared" si="63"/>
        <v>1.731316510528714</v>
      </c>
      <c r="I119" s="63">
        <f t="shared" si="64"/>
        <v>1.8482051952948666</v>
      </c>
      <c r="J119" s="63">
        <f t="shared" si="65"/>
        <v>50.820274703375446</v>
      </c>
      <c r="K119" s="63">
        <f t="shared" si="66"/>
        <v>53.167893106642197</v>
      </c>
      <c r="N119" s="47" t="s">
        <v>22</v>
      </c>
      <c r="O119" s="48">
        <v>11667.77444145735</v>
      </c>
      <c r="P119" s="48">
        <v>41958.578057999999</v>
      </c>
      <c r="Q119" s="48">
        <v>10345.736244146976</v>
      </c>
      <c r="R119" s="48">
        <v>36527.81230390077</v>
      </c>
      <c r="S119" s="63">
        <f t="shared" si="68"/>
        <v>12.77858014269701</v>
      </c>
      <c r="T119" s="63">
        <f t="shared" si="69"/>
        <v>14.867481547804843</v>
      </c>
    </row>
    <row r="120" spans="1:20" x14ac:dyDescent="0.35">
      <c r="A120" s="45" t="s">
        <v>23</v>
      </c>
      <c r="B120" s="46">
        <f t="shared" ref="B120:G120" si="76">SUM(B121:B123)</f>
        <v>55661.578248973048</v>
      </c>
      <c r="C120" s="46">
        <f t="shared" si="76"/>
        <v>200280.04606200001</v>
      </c>
      <c r="D120" s="46">
        <f t="shared" si="76"/>
        <v>55971.459996352605</v>
      </c>
      <c r="E120" s="46">
        <f t="shared" si="76"/>
        <v>201163.918362</v>
      </c>
      <c r="F120" s="46">
        <f t="shared" si="76"/>
        <v>52561.664595840921</v>
      </c>
      <c r="G120" s="46">
        <f t="shared" si="76"/>
        <v>186227.26533595999</v>
      </c>
      <c r="H120" s="63">
        <f t="shared" si="63"/>
        <v>-0.55364242312019485</v>
      </c>
      <c r="I120" s="63">
        <f t="shared" si="64"/>
        <v>-0.43937914273942624</v>
      </c>
      <c r="J120" s="63">
        <f t="shared" si="65"/>
        <v>5.8976702449743357</v>
      </c>
      <c r="K120" s="63">
        <f t="shared" si="66"/>
        <v>7.5460382778474155</v>
      </c>
      <c r="L120" s="46"/>
      <c r="M120" s="46"/>
      <c r="N120" s="45" t="s">
        <v>23</v>
      </c>
      <c r="O120" s="46">
        <f t="shared" ref="O120:R120" si="77">SUM(O121:O123)</f>
        <v>111632.89712318069</v>
      </c>
      <c r="P120" s="46">
        <f t="shared" si="77"/>
        <v>401443.96442399995</v>
      </c>
      <c r="Q120" s="46">
        <f t="shared" si="77"/>
        <v>103810.14158519563</v>
      </c>
      <c r="R120" s="46">
        <f t="shared" si="77"/>
        <v>366523.68449956004</v>
      </c>
      <c r="S120" s="63">
        <f t="shared" si="68"/>
        <v>7.5356370953073366</v>
      </c>
      <c r="T120" s="63">
        <f t="shared" si="69"/>
        <v>9.5274279401940731</v>
      </c>
    </row>
    <row r="121" spans="1:20" x14ac:dyDescent="0.35">
      <c r="A121" s="47" t="s">
        <v>20</v>
      </c>
      <c r="B121" s="48">
        <v>51607.403590759968</v>
      </c>
      <c r="C121" s="48">
        <v>185692.42004</v>
      </c>
      <c r="D121" s="48">
        <v>51666.700194174082</v>
      </c>
      <c r="E121" s="48">
        <v>185692.42004</v>
      </c>
      <c r="F121" s="48">
        <v>38976.938021504597</v>
      </c>
      <c r="G121" s="48">
        <v>138096.24627999999</v>
      </c>
      <c r="H121" s="63">
        <f t="shared" si="63"/>
        <v>-0.11476754503628683</v>
      </c>
      <c r="I121" s="63">
        <f t="shared" si="64"/>
        <v>0</v>
      </c>
      <c r="J121" s="63">
        <f t="shared" si="65"/>
        <v>32.404971273748629</v>
      </c>
      <c r="K121" s="63">
        <f t="shared" si="66"/>
        <v>34.46594316799559</v>
      </c>
      <c r="N121" s="47" t="s">
        <v>20</v>
      </c>
      <c r="O121" s="48">
        <v>103274.10378493406</v>
      </c>
      <c r="P121" s="48">
        <v>371384.84007999999</v>
      </c>
      <c r="Q121" s="48">
        <v>77529.981262987378</v>
      </c>
      <c r="R121" s="48">
        <v>273736.01420600002</v>
      </c>
      <c r="S121" s="63">
        <f t="shared" si="68"/>
        <v>33.205376942657495</v>
      </c>
      <c r="T121" s="63">
        <f t="shared" si="69"/>
        <v>35.672626474539953</v>
      </c>
    </row>
    <row r="122" spans="1:20" x14ac:dyDescent="0.35">
      <c r="A122" s="47" t="s">
        <v>21</v>
      </c>
      <c r="B122" s="48">
        <v>1549.3631583642202</v>
      </c>
      <c r="C122" s="48">
        <v>5574.8782999999994</v>
      </c>
      <c r="D122" s="48">
        <v>1791.2639053395897</v>
      </c>
      <c r="E122" s="48">
        <v>6437.8822</v>
      </c>
      <c r="F122" s="48">
        <v>835.18428997498881</v>
      </c>
      <c r="G122" s="48">
        <v>2959.0783999999999</v>
      </c>
      <c r="H122" s="63">
        <f t="shared" si="63"/>
        <v>-13.504472805725939</v>
      </c>
      <c r="I122" s="63">
        <f t="shared" si="64"/>
        <v>-13.405089953339015</v>
      </c>
      <c r="J122" s="63">
        <f t="shared" si="65"/>
        <v>85.511530444450642</v>
      </c>
      <c r="K122" s="63">
        <f t="shared" si="66"/>
        <v>88.399141435387435</v>
      </c>
      <c r="N122" s="47" t="s">
        <v>21</v>
      </c>
      <c r="O122" s="48">
        <v>3340.4892734806226</v>
      </c>
      <c r="P122" s="48">
        <v>12012.7605</v>
      </c>
      <c r="Q122" s="48">
        <v>1896.1706062624291</v>
      </c>
      <c r="R122" s="48">
        <v>6694.831799999999</v>
      </c>
      <c r="S122" s="63">
        <f t="shared" si="68"/>
        <v>76.170290924671178</v>
      </c>
      <c r="T122" s="63">
        <f t="shared" si="69"/>
        <v>79.433342895933578</v>
      </c>
    </row>
    <row r="123" spans="1:20" x14ac:dyDescent="0.35">
      <c r="A123" s="47" t="s">
        <v>22</v>
      </c>
      <c r="B123" s="48">
        <v>2504.8114998488577</v>
      </c>
      <c r="C123" s="48">
        <v>9012.7477219999982</v>
      </c>
      <c r="D123" s="48">
        <v>2513.4958968389324</v>
      </c>
      <c r="E123" s="48">
        <v>9033.6161219999995</v>
      </c>
      <c r="F123" s="48">
        <v>12749.542284361334</v>
      </c>
      <c r="G123" s="48">
        <v>45171.940655960003</v>
      </c>
      <c r="H123" s="63">
        <f t="shared" si="63"/>
        <v>-0.34551068895702031</v>
      </c>
      <c r="I123" s="63">
        <f t="shared" si="64"/>
        <v>-0.23100826643694461</v>
      </c>
      <c r="J123" s="63">
        <f t="shared" si="65"/>
        <v>-80.353714321797455</v>
      </c>
      <c r="K123" s="63">
        <f t="shared" si="66"/>
        <v>-80.047906751133013</v>
      </c>
      <c r="N123" s="47" t="s">
        <v>22</v>
      </c>
      <c r="O123" s="48">
        <v>5018.3040647660073</v>
      </c>
      <c r="P123" s="48">
        <v>18046.363844</v>
      </c>
      <c r="Q123" s="48">
        <v>24383.989715945823</v>
      </c>
      <c r="R123" s="48">
        <v>86092.838493560004</v>
      </c>
      <c r="S123" s="63">
        <f t="shared" si="68"/>
        <v>-79.419676093923613</v>
      </c>
      <c r="T123" s="63">
        <f t="shared" si="69"/>
        <v>-79.03848431556834</v>
      </c>
    </row>
    <row r="124" spans="1:20" x14ac:dyDescent="0.35">
      <c r="A124" s="45" t="s">
        <v>24</v>
      </c>
      <c r="B124" s="46">
        <f t="shared" ref="B124:G124" si="78">SUM(B125:B127)</f>
        <v>1770.448489545314</v>
      </c>
      <c r="C124" s="46">
        <f t="shared" si="78"/>
        <v>6370.381800000001</v>
      </c>
      <c r="D124" s="46">
        <f t="shared" si="78"/>
        <v>1644.3027313930097</v>
      </c>
      <c r="E124" s="46">
        <f t="shared" si="78"/>
        <v>5909.6972000000005</v>
      </c>
      <c r="F124" s="46">
        <f t="shared" si="78"/>
        <v>2848.3754885586291</v>
      </c>
      <c r="G124" s="46">
        <f t="shared" si="78"/>
        <v>10091.8641364</v>
      </c>
      <c r="H124" s="63">
        <f t="shared" si="63"/>
        <v>7.6716869554450682</v>
      </c>
      <c r="I124" s="63">
        <f t="shared" si="64"/>
        <v>7.7954010909391513</v>
      </c>
      <c r="J124" s="63">
        <f t="shared" si="65"/>
        <v>-37.843570952746163</v>
      </c>
      <c r="K124" s="63">
        <f t="shared" si="66"/>
        <v>-36.876064581340437</v>
      </c>
      <c r="L124" s="46"/>
      <c r="M124" s="46"/>
      <c r="N124" s="45" t="s">
        <v>24</v>
      </c>
      <c r="O124" s="46">
        <f t="shared" ref="O124:R124" si="79">SUM(O125:O127)</f>
        <v>3414.8247754539561</v>
      </c>
      <c r="P124" s="46">
        <f t="shared" si="79"/>
        <v>12280.079000000002</v>
      </c>
      <c r="Q124" s="46">
        <f t="shared" si="79"/>
        <v>7671.9362994050098</v>
      </c>
      <c r="R124" s="46">
        <f t="shared" si="79"/>
        <v>27087.395477600003</v>
      </c>
      <c r="S124" s="63">
        <f t="shared" si="68"/>
        <v>-55.489401342933597</v>
      </c>
      <c r="T124" s="63">
        <f t="shared" si="69"/>
        <v>-54.664969505262896</v>
      </c>
    </row>
    <row r="125" spans="1:20" x14ac:dyDescent="0.35">
      <c r="A125" s="47" t="s">
        <v>25</v>
      </c>
      <c r="B125" s="48">
        <v>0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63" t="str">
        <f t="shared" si="63"/>
        <v>-</v>
      </c>
      <c r="I125" s="63" t="str">
        <f t="shared" si="64"/>
        <v>-</v>
      </c>
      <c r="J125" s="63" t="str">
        <f t="shared" si="65"/>
        <v>-</v>
      </c>
      <c r="K125" s="63" t="str">
        <f t="shared" si="66"/>
        <v>-</v>
      </c>
      <c r="N125" s="47" t="s">
        <v>25</v>
      </c>
      <c r="O125" s="48">
        <v>0</v>
      </c>
      <c r="P125" s="48">
        <v>0</v>
      </c>
      <c r="Q125" s="48">
        <v>0</v>
      </c>
      <c r="R125" s="48">
        <v>0</v>
      </c>
      <c r="S125" s="63" t="str">
        <f t="shared" si="68"/>
        <v>-</v>
      </c>
      <c r="T125" s="63" t="str">
        <f t="shared" si="69"/>
        <v>-</v>
      </c>
    </row>
    <row r="126" spans="1:20" x14ac:dyDescent="0.35">
      <c r="A126" s="47" t="s">
        <v>26</v>
      </c>
      <c r="B126" s="48">
        <v>343.18754044573848</v>
      </c>
      <c r="C126" s="48">
        <v>1234.8484999999998</v>
      </c>
      <c r="D126" s="48">
        <v>312.34777358464237</v>
      </c>
      <c r="E126" s="48">
        <v>1122.5917999999999</v>
      </c>
      <c r="F126" s="48">
        <v>324.21807993202322</v>
      </c>
      <c r="G126" s="48">
        <v>1148.7126000000001</v>
      </c>
      <c r="H126" s="63">
        <f t="shared" si="63"/>
        <v>9.8735350366564631</v>
      </c>
      <c r="I126" s="63">
        <f t="shared" si="64"/>
        <v>9.9997790826549675</v>
      </c>
      <c r="J126" s="63">
        <f t="shared" si="65"/>
        <v>5.8508336480471712</v>
      </c>
      <c r="K126" s="63">
        <f t="shared" si="66"/>
        <v>7.4984726379774997</v>
      </c>
      <c r="N126" s="47" t="s">
        <v>26</v>
      </c>
      <c r="O126" s="48">
        <v>655.55323732800139</v>
      </c>
      <c r="P126" s="48">
        <v>2357.4402999999998</v>
      </c>
      <c r="Q126" s="48">
        <v>511.23822573716978</v>
      </c>
      <c r="R126" s="48">
        <v>1805.0347999999999</v>
      </c>
      <c r="S126" s="63">
        <f t="shared" si="68"/>
        <v>28.228525240408118</v>
      </c>
      <c r="T126" s="63">
        <f t="shared" si="69"/>
        <v>30.603592794997638</v>
      </c>
    </row>
    <row r="127" spans="1:20" x14ac:dyDescent="0.35">
      <c r="A127" s="47" t="s">
        <v>27</v>
      </c>
      <c r="B127" s="48">
        <v>1427.2609490995756</v>
      </c>
      <c r="C127" s="48">
        <v>5135.533300000001</v>
      </c>
      <c r="D127" s="48">
        <v>1331.9549578083672</v>
      </c>
      <c r="E127" s="48">
        <v>4787.1054000000004</v>
      </c>
      <c r="F127" s="48">
        <v>2524.157408626606</v>
      </c>
      <c r="G127" s="48">
        <v>8943.1515363999988</v>
      </c>
      <c r="H127" s="63">
        <f t="shared" si="63"/>
        <v>7.1553464126164812</v>
      </c>
      <c r="I127" s="63">
        <f t="shared" si="64"/>
        <v>7.2784672758615443</v>
      </c>
      <c r="J127" s="63">
        <f t="shared" si="65"/>
        <v>-43.455945171178989</v>
      </c>
      <c r="K127" s="63">
        <f t="shared" si="66"/>
        <v>-42.575799156509952</v>
      </c>
      <c r="N127" s="47" t="s">
        <v>27</v>
      </c>
      <c r="O127" s="48">
        <v>2759.271538125955</v>
      </c>
      <c r="P127" s="48">
        <v>9922.6387000000013</v>
      </c>
      <c r="Q127" s="48">
        <v>7160.6980736678397</v>
      </c>
      <c r="R127" s="48">
        <v>25282.360677600002</v>
      </c>
      <c r="S127" s="63">
        <f t="shared" si="68"/>
        <v>-61.466444894909444</v>
      </c>
      <c r="T127" s="63">
        <f t="shared" si="69"/>
        <v>-60.752720734692346</v>
      </c>
    </row>
    <row r="128" spans="1:20" x14ac:dyDescent="0.35">
      <c r="A128" s="45" t="s">
        <v>28</v>
      </c>
      <c r="B128" s="46">
        <f t="shared" ref="B128:G128" si="80">SUM(B129:B131)</f>
        <v>0</v>
      </c>
      <c r="C128" s="46">
        <f t="shared" si="80"/>
        <v>0</v>
      </c>
      <c r="D128" s="46">
        <f t="shared" si="80"/>
        <v>0</v>
      </c>
      <c r="E128" s="46">
        <f t="shared" si="80"/>
        <v>0</v>
      </c>
      <c r="F128" s="46">
        <f t="shared" si="80"/>
        <v>0</v>
      </c>
      <c r="G128" s="46">
        <f t="shared" si="80"/>
        <v>0</v>
      </c>
      <c r="H128" s="63" t="str">
        <f t="shared" si="63"/>
        <v>-</v>
      </c>
      <c r="I128" s="63" t="str">
        <f t="shared" si="64"/>
        <v>-</v>
      </c>
      <c r="J128" s="63" t="str">
        <f t="shared" si="65"/>
        <v>-</v>
      </c>
      <c r="K128" s="63" t="str">
        <f t="shared" si="66"/>
        <v>-</v>
      </c>
      <c r="L128" s="46"/>
      <c r="M128" s="46"/>
      <c r="N128" s="45" t="s">
        <v>28</v>
      </c>
      <c r="O128" s="46">
        <f t="shared" ref="O128:R128" si="81">SUM(O129:O131)</f>
        <v>0</v>
      </c>
      <c r="P128" s="46">
        <f t="shared" si="81"/>
        <v>0</v>
      </c>
      <c r="Q128" s="46">
        <f t="shared" si="81"/>
        <v>0</v>
      </c>
      <c r="R128" s="46">
        <f t="shared" si="81"/>
        <v>0</v>
      </c>
      <c r="S128" s="63" t="str">
        <f t="shared" si="68"/>
        <v>-</v>
      </c>
      <c r="T128" s="63" t="str">
        <f t="shared" si="69"/>
        <v>-</v>
      </c>
    </row>
    <row r="129" spans="1:20" x14ac:dyDescent="0.35">
      <c r="A129" s="47" t="s">
        <v>29</v>
      </c>
      <c r="B129" s="48">
        <v>0</v>
      </c>
      <c r="C129" s="48">
        <v>0</v>
      </c>
      <c r="D129" s="48">
        <v>0</v>
      </c>
      <c r="E129" s="48">
        <v>0</v>
      </c>
      <c r="F129" s="48">
        <v>0</v>
      </c>
      <c r="G129" s="48">
        <v>0</v>
      </c>
      <c r="H129" s="63" t="str">
        <f t="shared" si="63"/>
        <v>-</v>
      </c>
      <c r="I129" s="63" t="str">
        <f t="shared" si="64"/>
        <v>-</v>
      </c>
      <c r="J129" s="63" t="str">
        <f t="shared" si="65"/>
        <v>-</v>
      </c>
      <c r="K129" s="63" t="str">
        <f t="shared" si="66"/>
        <v>-</v>
      </c>
      <c r="N129" s="47" t="s">
        <v>29</v>
      </c>
      <c r="O129" s="48">
        <v>0</v>
      </c>
      <c r="P129" s="48">
        <v>0</v>
      </c>
      <c r="Q129" s="48">
        <v>0</v>
      </c>
      <c r="R129" s="48">
        <v>0</v>
      </c>
      <c r="S129" s="63" t="str">
        <f t="shared" si="68"/>
        <v>-</v>
      </c>
      <c r="T129" s="63" t="str">
        <f t="shared" si="69"/>
        <v>-</v>
      </c>
    </row>
    <row r="130" spans="1:20" x14ac:dyDescent="0.35">
      <c r="A130" s="47" t="s">
        <v>30</v>
      </c>
      <c r="B130" s="48">
        <v>0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63" t="str">
        <f t="shared" si="63"/>
        <v>-</v>
      </c>
      <c r="I130" s="63" t="str">
        <f t="shared" si="64"/>
        <v>-</v>
      </c>
      <c r="J130" s="63" t="str">
        <f t="shared" si="65"/>
        <v>-</v>
      </c>
      <c r="K130" s="63" t="str">
        <f t="shared" si="66"/>
        <v>-</v>
      </c>
      <c r="N130" s="47" t="s">
        <v>30</v>
      </c>
      <c r="O130" s="48">
        <v>0</v>
      </c>
      <c r="P130" s="48">
        <v>0</v>
      </c>
      <c r="Q130" s="48">
        <v>0</v>
      </c>
      <c r="R130" s="48">
        <v>0</v>
      </c>
      <c r="S130" s="63" t="str">
        <f t="shared" si="68"/>
        <v>-</v>
      </c>
      <c r="T130" s="63" t="str">
        <f t="shared" si="69"/>
        <v>-</v>
      </c>
    </row>
    <row r="131" spans="1:20" x14ac:dyDescent="0.35">
      <c r="A131" s="47" t="s">
        <v>31</v>
      </c>
      <c r="B131" s="48">
        <v>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63" t="str">
        <f t="shared" si="63"/>
        <v>-</v>
      </c>
      <c r="I131" s="63" t="str">
        <f t="shared" si="64"/>
        <v>-</v>
      </c>
      <c r="J131" s="63" t="str">
        <f t="shared" si="65"/>
        <v>-</v>
      </c>
      <c r="K131" s="63" t="str">
        <f t="shared" si="66"/>
        <v>-</v>
      </c>
      <c r="N131" s="47" t="s">
        <v>31</v>
      </c>
      <c r="O131" s="48">
        <v>0</v>
      </c>
      <c r="P131" s="48">
        <v>0</v>
      </c>
      <c r="Q131" s="48">
        <v>0</v>
      </c>
      <c r="R131" s="48">
        <v>0</v>
      </c>
      <c r="S131" s="63" t="str">
        <f t="shared" si="68"/>
        <v>-</v>
      </c>
      <c r="T131" s="63" t="str">
        <f t="shared" si="69"/>
        <v>-</v>
      </c>
    </row>
    <row r="132" spans="1:20" x14ac:dyDescent="0.35">
      <c r="A132" s="45" t="s">
        <v>32</v>
      </c>
      <c r="B132" s="46">
        <v>4663.3242562180412</v>
      </c>
      <c r="C132" s="46">
        <v>16779.452293999999</v>
      </c>
      <c r="D132" s="46">
        <v>4247.9280552180617</v>
      </c>
      <c r="E132" s="46">
        <v>15267.242494</v>
      </c>
      <c r="F132" s="46">
        <v>2573.1576926443799</v>
      </c>
      <c r="G132" s="46">
        <v>9116.7607430999997</v>
      </c>
      <c r="H132" s="63">
        <f t="shared" si="63"/>
        <v>9.7787955822301598</v>
      </c>
      <c r="I132" s="63">
        <f t="shared" si="64"/>
        <v>9.9049307731523584</v>
      </c>
      <c r="J132" s="63">
        <f t="shared" si="65"/>
        <v>81.229633517938083</v>
      </c>
      <c r="K132" s="63">
        <f t="shared" si="66"/>
        <v>84.050593920647657</v>
      </c>
      <c r="N132" s="45" t="s">
        <v>32</v>
      </c>
      <c r="O132" s="46">
        <v>8911.4937561455063</v>
      </c>
      <c r="P132" s="46">
        <v>32046.694788000001</v>
      </c>
      <c r="Q132" s="46">
        <v>10551.251608091439</v>
      </c>
      <c r="R132" s="46">
        <v>37253.427809899993</v>
      </c>
      <c r="S132" s="63">
        <f t="shared" si="68"/>
        <v>-15.540884748577625</v>
      </c>
      <c r="T132" s="63">
        <f t="shared" si="69"/>
        <v>-13.976520626422243</v>
      </c>
    </row>
    <row r="133" spans="1:20" x14ac:dyDescent="0.35">
      <c r="A133" s="45" t="s">
        <v>33</v>
      </c>
      <c r="B133" s="46">
        <v>0</v>
      </c>
      <c r="C133" s="46">
        <v>0</v>
      </c>
      <c r="D133" s="46">
        <v>0</v>
      </c>
      <c r="E133" s="46">
        <v>0</v>
      </c>
      <c r="F133" s="46">
        <v>0</v>
      </c>
      <c r="G133" s="46">
        <v>0</v>
      </c>
      <c r="H133" s="63" t="str">
        <f t="shared" si="63"/>
        <v>-</v>
      </c>
      <c r="I133" s="63" t="str">
        <f t="shared" si="64"/>
        <v>-</v>
      </c>
      <c r="J133" s="63" t="str">
        <f t="shared" si="65"/>
        <v>-</v>
      </c>
      <c r="K133" s="63" t="str">
        <f t="shared" si="66"/>
        <v>-</v>
      </c>
      <c r="N133" s="45" t="s">
        <v>33</v>
      </c>
      <c r="O133" s="46">
        <v>0</v>
      </c>
      <c r="P133" s="46">
        <v>0</v>
      </c>
      <c r="Q133" s="46">
        <v>0</v>
      </c>
      <c r="R133" s="46">
        <v>0</v>
      </c>
      <c r="S133" s="63" t="str">
        <f t="shared" si="68"/>
        <v>-</v>
      </c>
      <c r="T133" s="63" t="str">
        <f t="shared" si="69"/>
        <v>-</v>
      </c>
    </row>
    <row r="134" spans="1:20" ht="31" x14ac:dyDescent="0.35">
      <c r="A134" s="45" t="s">
        <v>34</v>
      </c>
      <c r="B134" s="46">
        <v>0</v>
      </c>
      <c r="C134" s="46">
        <v>0</v>
      </c>
      <c r="D134" s="46">
        <v>0</v>
      </c>
      <c r="E134" s="46">
        <v>0</v>
      </c>
      <c r="F134" s="46">
        <v>0</v>
      </c>
      <c r="G134" s="46">
        <v>0</v>
      </c>
      <c r="H134" s="63" t="str">
        <f t="shared" si="63"/>
        <v>-</v>
      </c>
      <c r="I134" s="63" t="str">
        <f t="shared" si="64"/>
        <v>-</v>
      </c>
      <c r="J134" s="63" t="str">
        <f t="shared" si="65"/>
        <v>-</v>
      </c>
      <c r="K134" s="63" t="str">
        <f t="shared" si="66"/>
        <v>-</v>
      </c>
      <c r="N134" s="45" t="s">
        <v>34</v>
      </c>
      <c r="O134" s="46">
        <v>0</v>
      </c>
      <c r="P134" s="46">
        <v>0</v>
      </c>
      <c r="Q134" s="46">
        <v>0</v>
      </c>
      <c r="R134" s="46">
        <v>0</v>
      </c>
      <c r="S134" s="63" t="str">
        <f t="shared" si="68"/>
        <v>-</v>
      </c>
      <c r="T134" s="63" t="str">
        <f t="shared" si="69"/>
        <v>-</v>
      </c>
    </row>
    <row r="135" spans="1:20" ht="18" x14ac:dyDescent="0.4">
      <c r="A135" s="41" t="s">
        <v>35</v>
      </c>
      <c r="B135" s="42">
        <f t="shared" ref="B135:G135" si="82">B136+B139</f>
        <v>88319.389821382458</v>
      </c>
      <c r="C135" s="42">
        <f t="shared" si="82"/>
        <v>317788.53597132</v>
      </c>
      <c r="D135" s="42">
        <f t="shared" si="82"/>
        <v>80625.222320633344</v>
      </c>
      <c r="E135" s="42">
        <f t="shared" si="82"/>
        <v>289770.63742634002</v>
      </c>
      <c r="F135" s="42">
        <f t="shared" si="82"/>
        <v>101116.51360203576</v>
      </c>
      <c r="G135" s="42">
        <f t="shared" si="82"/>
        <v>358258.28487752168</v>
      </c>
      <c r="H135" s="63">
        <f t="shared" si="63"/>
        <v>9.5431271744599542</v>
      </c>
      <c r="I135" s="63">
        <f t="shared" si="64"/>
        <v>9.6689915837667115</v>
      </c>
      <c r="J135" s="63">
        <f t="shared" si="65"/>
        <v>-12.655819830793362</v>
      </c>
      <c r="K135" s="63">
        <f t="shared" si="66"/>
        <v>-11.296249274468877</v>
      </c>
      <c r="L135" s="42"/>
      <c r="M135" s="42"/>
      <c r="N135" s="41" t="s">
        <v>35</v>
      </c>
      <c r="O135" s="42">
        <f t="shared" ref="O135:R135" si="83">O136+O139</f>
        <v>168949.08557776015</v>
      </c>
      <c r="P135" s="42">
        <f t="shared" si="83"/>
        <v>607559.17339765991</v>
      </c>
      <c r="Q135" s="42">
        <f t="shared" si="83"/>
        <v>171002.69801821039</v>
      </c>
      <c r="R135" s="42">
        <f t="shared" si="83"/>
        <v>603761.23160917044</v>
      </c>
      <c r="S135" s="63">
        <f t="shared" si="68"/>
        <v>-1.2009239995918364</v>
      </c>
      <c r="T135" s="63">
        <f t="shared" si="69"/>
        <v>0.6290469791124309</v>
      </c>
    </row>
    <row r="136" spans="1:20" x14ac:dyDescent="0.35">
      <c r="A136" s="45" t="s">
        <v>36</v>
      </c>
      <c r="B136" s="46">
        <f t="shared" ref="B136:G136" si="84">SUM(B137:B138)</f>
        <v>220.9046500044231</v>
      </c>
      <c r="C136" s="46">
        <f t="shared" si="84"/>
        <v>794.85337767999999</v>
      </c>
      <c r="D136" s="46">
        <f t="shared" si="84"/>
        <v>44.303959113281458</v>
      </c>
      <c r="E136" s="46">
        <f t="shared" si="84"/>
        <v>159.23040090000001</v>
      </c>
      <c r="F136" s="46">
        <f t="shared" si="84"/>
        <v>377.79865852813242</v>
      </c>
      <c r="G136" s="46">
        <f t="shared" si="84"/>
        <v>1338.5499026005998</v>
      </c>
      <c r="H136" s="63">
        <f t="shared" si="63"/>
        <v>398.61153365456278</v>
      </c>
      <c r="I136" s="63">
        <f t="shared" si="64"/>
        <v>399.18443537624728</v>
      </c>
      <c r="J136" s="63">
        <f t="shared" si="65"/>
        <v>-41.528471576620582</v>
      </c>
      <c r="K136" s="63">
        <f t="shared" si="66"/>
        <v>-40.618323146883043</v>
      </c>
      <c r="L136" s="46"/>
      <c r="M136" s="46"/>
      <c r="N136" s="45" t="s">
        <v>36</v>
      </c>
      <c r="O136" s="46">
        <f t="shared" ref="O136:R136" si="85">SUM(O137:O138)</f>
        <v>265.31009490685773</v>
      </c>
      <c r="P136" s="46">
        <f t="shared" si="85"/>
        <v>954.08377857999994</v>
      </c>
      <c r="Q136" s="46">
        <f t="shared" si="85"/>
        <v>728.11182876389387</v>
      </c>
      <c r="R136" s="46">
        <f t="shared" si="85"/>
        <v>2570.7529739494498</v>
      </c>
      <c r="S136" s="63">
        <f t="shared" si="68"/>
        <v>-63.561902934983038</v>
      </c>
      <c r="T136" s="63">
        <f t="shared" si="69"/>
        <v>-62.886991155970918</v>
      </c>
    </row>
    <row r="137" spans="1:20" ht="46.5" x14ac:dyDescent="0.35">
      <c r="A137" s="47" t="s">
        <v>92</v>
      </c>
      <c r="B137" s="48">
        <v>0</v>
      </c>
      <c r="C137" s="48">
        <v>0</v>
      </c>
      <c r="D137" s="48">
        <v>0</v>
      </c>
      <c r="E137" s="48">
        <v>0</v>
      </c>
      <c r="F137" s="48">
        <v>0</v>
      </c>
      <c r="G137" s="48">
        <v>0</v>
      </c>
      <c r="H137" s="63" t="str">
        <f t="shared" si="63"/>
        <v>-</v>
      </c>
      <c r="I137" s="63" t="str">
        <f t="shared" si="64"/>
        <v>-</v>
      </c>
      <c r="J137" s="63" t="str">
        <f t="shared" si="65"/>
        <v>-</v>
      </c>
      <c r="K137" s="63" t="str">
        <f t="shared" si="66"/>
        <v>-</v>
      </c>
      <c r="N137" s="47" t="s">
        <v>92</v>
      </c>
      <c r="O137" s="48">
        <v>0</v>
      </c>
      <c r="P137" s="48">
        <v>0</v>
      </c>
      <c r="Q137" s="48">
        <v>0</v>
      </c>
      <c r="R137" s="48">
        <v>0</v>
      </c>
      <c r="S137" s="63" t="str">
        <f t="shared" si="68"/>
        <v>-</v>
      </c>
      <c r="T137" s="63" t="str">
        <f t="shared" si="69"/>
        <v>-</v>
      </c>
    </row>
    <row r="138" spans="1:20" x14ac:dyDescent="0.35">
      <c r="A138" s="47" t="s">
        <v>37</v>
      </c>
      <c r="B138" s="48">
        <v>220.9046500044231</v>
      </c>
      <c r="C138" s="48">
        <v>794.85337767999999</v>
      </c>
      <c r="D138" s="48">
        <v>44.303959113281458</v>
      </c>
      <c r="E138" s="48">
        <v>159.23040090000001</v>
      </c>
      <c r="F138" s="48">
        <v>377.79865852813242</v>
      </c>
      <c r="G138" s="48">
        <v>1338.5499026005998</v>
      </c>
      <c r="H138" s="63">
        <f t="shared" si="63"/>
        <v>398.61153365456278</v>
      </c>
      <c r="I138" s="63">
        <f t="shared" si="64"/>
        <v>399.18443537624728</v>
      </c>
      <c r="J138" s="63">
        <f t="shared" si="65"/>
        <v>-41.528471576620582</v>
      </c>
      <c r="K138" s="63">
        <f t="shared" si="66"/>
        <v>-40.618323146883043</v>
      </c>
      <c r="N138" s="47" t="s">
        <v>37</v>
      </c>
      <c r="O138" s="48">
        <v>265.31009490685773</v>
      </c>
      <c r="P138" s="48">
        <v>954.08377857999994</v>
      </c>
      <c r="Q138" s="48">
        <v>728.11182876389387</v>
      </c>
      <c r="R138" s="48">
        <v>2570.7529739494498</v>
      </c>
      <c r="S138" s="63">
        <f t="shared" si="68"/>
        <v>-63.561902934983038</v>
      </c>
      <c r="T138" s="63">
        <f t="shared" si="69"/>
        <v>-62.886991155970918</v>
      </c>
    </row>
    <row r="139" spans="1:20" x14ac:dyDescent="0.35">
      <c r="A139" s="45" t="s">
        <v>38</v>
      </c>
      <c r="B139" s="46">
        <f t="shared" ref="B139:G139" si="86">SUM(B140:B142)</f>
        <v>88098.485171378037</v>
      </c>
      <c r="C139" s="46">
        <f t="shared" si="86"/>
        <v>316993.68259364</v>
      </c>
      <c r="D139" s="46">
        <f t="shared" si="86"/>
        <v>80580.91836152006</v>
      </c>
      <c r="E139" s="46">
        <f t="shared" si="86"/>
        <v>289611.40702544001</v>
      </c>
      <c r="F139" s="46">
        <f t="shared" si="86"/>
        <v>100738.71494350763</v>
      </c>
      <c r="G139" s="46">
        <f t="shared" si="86"/>
        <v>356919.7349749211</v>
      </c>
      <c r="H139" s="63">
        <f t="shared" si="63"/>
        <v>9.329214611492759</v>
      </c>
      <c r="I139" s="63">
        <f t="shared" si="64"/>
        <v>9.4548332365218783</v>
      </c>
      <c r="J139" s="63">
        <f t="shared" si="65"/>
        <v>-12.547539224833272</v>
      </c>
      <c r="K139" s="63">
        <f t="shared" si="66"/>
        <v>-11.186283208488462</v>
      </c>
      <c r="L139" s="46"/>
      <c r="M139" s="46"/>
      <c r="N139" s="45" t="s">
        <v>38</v>
      </c>
      <c r="O139" s="46">
        <f t="shared" ref="O139:R139" si="87">SUM(O140:O142)</f>
        <v>168683.77548285329</v>
      </c>
      <c r="P139" s="46">
        <f t="shared" si="87"/>
        <v>606605.08961907995</v>
      </c>
      <c r="Q139" s="46">
        <f t="shared" si="87"/>
        <v>170274.58618944651</v>
      </c>
      <c r="R139" s="46">
        <f t="shared" si="87"/>
        <v>601190.47863522102</v>
      </c>
      <c r="S139" s="63">
        <f t="shared" si="68"/>
        <v>-0.93426197190888161</v>
      </c>
      <c r="T139" s="63">
        <f t="shared" si="69"/>
        <v>0.90064815998928793</v>
      </c>
    </row>
    <row r="140" spans="1:20" x14ac:dyDescent="0.35">
      <c r="A140" s="47" t="s">
        <v>93</v>
      </c>
      <c r="B140" s="48">
        <v>2.700709605256383</v>
      </c>
      <c r="C140" s="48">
        <v>9.71762319999997</v>
      </c>
      <c r="D140" s="48">
        <v>1.2935959865373308</v>
      </c>
      <c r="E140" s="48">
        <v>4.6492415500000197</v>
      </c>
      <c r="F140" s="48">
        <v>173.44712131965682</v>
      </c>
      <c r="G140" s="48">
        <v>614.52740000000006</v>
      </c>
      <c r="H140" s="63">
        <f t="shared" si="63"/>
        <v>108.775354389092</v>
      </c>
      <c r="I140" s="63">
        <f t="shared" si="64"/>
        <v>109.01523604425174</v>
      </c>
      <c r="J140" s="63">
        <f t="shared" si="65"/>
        <v>-98.442920479332102</v>
      </c>
      <c r="K140" s="63">
        <f t="shared" si="66"/>
        <v>-98.418683495642341</v>
      </c>
      <c r="N140" s="47" t="s">
        <v>93</v>
      </c>
      <c r="O140" s="48">
        <v>3.995114827347289</v>
      </c>
      <c r="P140" s="48">
        <v>14.366864749999991</v>
      </c>
      <c r="Q140" s="48">
        <v>312.28115308792894</v>
      </c>
      <c r="R140" s="48">
        <v>1102.5747300000003</v>
      </c>
      <c r="S140" s="63">
        <f t="shared" si="68"/>
        <v>-98.720667325631922</v>
      </c>
      <c r="T140" s="63">
        <f t="shared" si="69"/>
        <v>-98.696971338169519</v>
      </c>
    </row>
    <row r="141" spans="1:20" ht="31" x14ac:dyDescent="0.35">
      <c r="A141" s="47" t="s">
        <v>94</v>
      </c>
      <c r="B141" s="48">
        <v>13534.53985167992</v>
      </c>
      <c r="C141" s="48">
        <v>48699.629981700004</v>
      </c>
      <c r="D141" s="48">
        <v>15427.736278699173</v>
      </c>
      <c r="E141" s="48">
        <v>55447.970831580002</v>
      </c>
      <c r="F141" s="48">
        <v>21237.000826697596</v>
      </c>
      <c r="G141" s="48">
        <v>75243.214200000002</v>
      </c>
      <c r="H141" s="63">
        <f t="shared" si="63"/>
        <v>-12.271381833465483</v>
      </c>
      <c r="I141" s="63">
        <f t="shared" si="64"/>
        <v>-12.170582166798667</v>
      </c>
      <c r="J141" s="63">
        <f t="shared" si="65"/>
        <v>-36.269061897547736</v>
      </c>
      <c r="K141" s="63">
        <f t="shared" si="66"/>
        <v>-35.277047240095172</v>
      </c>
      <c r="N141" s="47" t="s">
        <v>94</v>
      </c>
      <c r="O141" s="48">
        <v>28961.19866665981</v>
      </c>
      <c r="P141" s="48">
        <v>104147.60081328001</v>
      </c>
      <c r="Q141" s="48">
        <v>41488.532479333902</v>
      </c>
      <c r="R141" s="48">
        <v>146484.04824999999</v>
      </c>
      <c r="S141" s="63">
        <f t="shared" si="68"/>
        <v>-30.194690108439374</v>
      </c>
      <c r="T141" s="63">
        <f t="shared" si="69"/>
        <v>-28.901745918753988</v>
      </c>
    </row>
    <row r="142" spans="1:20" x14ac:dyDescent="0.35">
      <c r="A142" s="49" t="s">
        <v>39</v>
      </c>
      <c r="B142" s="50">
        <f t="shared" ref="B142:G142" si="88">SUM(B143:B144)</f>
        <v>74561.244610092865</v>
      </c>
      <c r="C142" s="50">
        <f t="shared" si="88"/>
        <v>268284.33498873998</v>
      </c>
      <c r="D142" s="50">
        <f t="shared" si="88"/>
        <v>65151.888486834345</v>
      </c>
      <c r="E142" s="50">
        <f t="shared" si="88"/>
        <v>234158.78695231001</v>
      </c>
      <c r="F142" s="50">
        <f t="shared" si="88"/>
        <v>79328.266995490383</v>
      </c>
      <c r="G142" s="50">
        <f t="shared" si="88"/>
        <v>281061.99337492109</v>
      </c>
      <c r="H142" s="63">
        <f t="shared" si="63"/>
        <v>14.442184780507048</v>
      </c>
      <c r="I142" s="63">
        <f t="shared" si="64"/>
        <v>14.57367817820996</v>
      </c>
      <c r="J142" s="63">
        <f t="shared" si="65"/>
        <v>-6.0092355044999408</v>
      </c>
      <c r="K142" s="63">
        <f t="shared" si="66"/>
        <v>-4.5462064197119787</v>
      </c>
      <c r="L142" s="50"/>
      <c r="M142" s="50"/>
      <c r="N142" s="49" t="s">
        <v>39</v>
      </c>
      <c r="O142" s="50">
        <f t="shared" ref="O142:R142" si="89">SUM(O143:O144)</f>
        <v>139718.58170136614</v>
      </c>
      <c r="P142" s="50">
        <f t="shared" si="89"/>
        <v>502443.12194104993</v>
      </c>
      <c r="Q142" s="50">
        <f t="shared" si="89"/>
        <v>128473.77255702467</v>
      </c>
      <c r="R142" s="50">
        <f t="shared" si="89"/>
        <v>453603.85565522109</v>
      </c>
      <c r="S142" s="63">
        <f t="shared" si="68"/>
        <v>8.7526106850721845</v>
      </c>
      <c r="T142" s="63">
        <f t="shared" si="69"/>
        <v>10.766942493308733</v>
      </c>
    </row>
    <row r="143" spans="1:20" x14ac:dyDescent="0.35">
      <c r="A143" s="51" t="s">
        <v>40</v>
      </c>
      <c r="B143" s="48">
        <v>44578.384650720494</v>
      </c>
      <c r="C143" s="48">
        <v>160400.78654040999</v>
      </c>
      <c r="D143" s="48">
        <v>31351.690667056762</v>
      </c>
      <c r="E143" s="48">
        <v>112679.37163457001</v>
      </c>
      <c r="F143" s="48">
        <v>42802.50228909478</v>
      </c>
      <c r="G143" s="48">
        <v>151650.31419999996</v>
      </c>
      <c r="H143" s="63">
        <f t="shared" si="63"/>
        <v>42.188136276688482</v>
      </c>
      <c r="I143" s="63">
        <f t="shared" si="64"/>
        <v>42.351509609589499</v>
      </c>
      <c r="J143" s="63">
        <f t="shared" si="65"/>
        <v>4.1490152833381728</v>
      </c>
      <c r="K143" s="63">
        <f t="shared" si="66"/>
        <v>5.7701643327093137</v>
      </c>
      <c r="N143" s="51" t="s">
        <v>40</v>
      </c>
      <c r="O143" s="48">
        <v>75937.69468590607</v>
      </c>
      <c r="P143" s="48">
        <v>273080.15817497997</v>
      </c>
      <c r="Q143" s="48">
        <v>51950.721274026029</v>
      </c>
      <c r="R143" s="48">
        <v>183423.02093999996</v>
      </c>
      <c r="S143" s="63">
        <f t="shared" si="68"/>
        <v>46.17255126325432</v>
      </c>
      <c r="T143" s="63">
        <f t="shared" si="69"/>
        <v>48.879980700082371</v>
      </c>
    </row>
    <row r="144" spans="1:20" x14ac:dyDescent="0.35">
      <c r="A144" s="51" t="s">
        <v>41</v>
      </c>
      <c r="B144" s="48">
        <v>29982.859959372377</v>
      </c>
      <c r="C144" s="48">
        <v>107883.54844833</v>
      </c>
      <c r="D144" s="48">
        <v>33800.197819777582</v>
      </c>
      <c r="E144" s="48">
        <v>121479.41531774</v>
      </c>
      <c r="F144" s="48">
        <v>36525.764706395596</v>
      </c>
      <c r="G144" s="48">
        <v>129411.67917492113</v>
      </c>
      <c r="H144" s="63">
        <f t="shared" si="63"/>
        <v>-11.293832896361209</v>
      </c>
      <c r="I144" s="63">
        <f t="shared" si="64"/>
        <v>-11.191910031710989</v>
      </c>
      <c r="J144" s="63">
        <f t="shared" si="65"/>
        <v>-17.913121873332244</v>
      </c>
      <c r="K144" s="63">
        <f t="shared" si="66"/>
        <v>-16.635384737951142</v>
      </c>
      <c r="N144" s="51" t="s">
        <v>41</v>
      </c>
      <c r="O144" s="48">
        <v>63780.887015460066</v>
      </c>
      <c r="P144" s="48">
        <v>229362.96376607</v>
      </c>
      <c r="Q144" s="48">
        <v>76523.05128299864</v>
      </c>
      <c r="R144" s="48">
        <v>270180.83471522114</v>
      </c>
      <c r="S144" s="63">
        <f t="shared" si="68"/>
        <v>-16.651406411403173</v>
      </c>
      <c r="T144" s="63">
        <f t="shared" si="69"/>
        <v>-15.107611534391182</v>
      </c>
    </row>
    <row r="145" spans="1:20" ht="18" x14ac:dyDescent="0.4">
      <c r="A145" s="41" t="s">
        <v>42</v>
      </c>
      <c r="B145" s="42">
        <f t="shared" ref="B145:G145" si="90">SUM(B146:B147)</f>
        <v>2678.6112022763914</v>
      </c>
      <c r="C145" s="42">
        <f t="shared" si="90"/>
        <v>9638.1093000000001</v>
      </c>
      <c r="D145" s="42">
        <f t="shared" si="90"/>
        <v>765.08308521558104</v>
      </c>
      <c r="E145" s="42">
        <f t="shared" si="90"/>
        <v>2749.7426600000003</v>
      </c>
      <c r="F145" s="42">
        <f t="shared" si="90"/>
        <v>547.8627090826119</v>
      </c>
      <c r="G145" s="42">
        <f t="shared" si="90"/>
        <v>1941.0909999999999</v>
      </c>
      <c r="H145" s="63">
        <f t="shared" si="63"/>
        <v>250.10723070967208</v>
      </c>
      <c r="I145" s="63">
        <f t="shared" si="64"/>
        <v>250.50950186007583</v>
      </c>
      <c r="J145" s="63">
        <f t="shared" si="65"/>
        <v>388.92015424113947</v>
      </c>
      <c r="K145" s="63">
        <f t="shared" si="66"/>
        <v>396.53052329849555</v>
      </c>
      <c r="L145" s="42"/>
      <c r="M145" s="42"/>
      <c r="N145" s="41" t="s">
        <v>42</v>
      </c>
      <c r="O145" s="42">
        <f t="shared" ref="O145:R145" si="91">SUM(O146:O147)</f>
        <v>3444.7941082189986</v>
      </c>
      <c r="P145" s="42">
        <f t="shared" si="91"/>
        <v>12387.85196</v>
      </c>
      <c r="Q145" s="42">
        <f t="shared" si="91"/>
        <v>3084.047873435934</v>
      </c>
      <c r="R145" s="42">
        <f t="shared" si="91"/>
        <v>10888.884</v>
      </c>
      <c r="S145" s="63">
        <f t="shared" si="68"/>
        <v>11.697167151337311</v>
      </c>
      <c r="T145" s="63">
        <f t="shared" si="69"/>
        <v>13.766038466384629</v>
      </c>
    </row>
    <row r="146" spans="1:20" x14ac:dyDescent="0.35">
      <c r="A146" s="67" t="s">
        <v>43</v>
      </c>
      <c r="B146" s="44">
        <v>963.51667771601876</v>
      </c>
      <c r="C146" s="44">
        <v>3466.9007000000001</v>
      </c>
      <c r="D146" s="44">
        <v>0</v>
      </c>
      <c r="E146" s="44">
        <v>0</v>
      </c>
      <c r="F146" s="44">
        <v>547.8627090826119</v>
      </c>
      <c r="G146" s="44">
        <v>1941.0909999999999</v>
      </c>
      <c r="H146" s="63" t="str">
        <f t="shared" si="63"/>
        <v>-</v>
      </c>
      <c r="I146" s="63" t="str">
        <f t="shared" si="64"/>
        <v>-</v>
      </c>
      <c r="J146" s="63">
        <f t="shared" si="65"/>
        <v>75.868271693361521</v>
      </c>
      <c r="K146" s="63">
        <f t="shared" si="66"/>
        <v>78.605778915053435</v>
      </c>
      <c r="N146" s="67" t="s">
        <v>43</v>
      </c>
      <c r="O146" s="44">
        <v>964.07021521593333</v>
      </c>
      <c r="P146" s="44">
        <v>3466.9007000000001</v>
      </c>
      <c r="Q146" s="44">
        <v>3084.047873435934</v>
      </c>
      <c r="R146" s="44">
        <v>10888.884</v>
      </c>
      <c r="S146" s="63">
        <f t="shared" si="68"/>
        <v>-68.740102139145336</v>
      </c>
      <c r="T146" s="63">
        <f t="shared" si="69"/>
        <v>-68.161101725392612</v>
      </c>
    </row>
    <row r="147" spans="1:20" x14ac:dyDescent="0.35">
      <c r="A147" s="67" t="s">
        <v>44</v>
      </c>
      <c r="B147" s="44">
        <v>1715.0945245603725</v>
      </c>
      <c r="C147" s="44">
        <v>6171.2085999999999</v>
      </c>
      <c r="D147" s="44">
        <v>765.08308521558104</v>
      </c>
      <c r="E147" s="44">
        <v>2749.7426600000003</v>
      </c>
      <c r="F147" s="44">
        <v>0</v>
      </c>
      <c r="G147" s="44">
        <v>0</v>
      </c>
      <c r="H147" s="63">
        <f t="shared" si="63"/>
        <v>124.17101589392766</v>
      </c>
      <c r="I147" s="63">
        <f t="shared" si="64"/>
        <v>124.42858707367179</v>
      </c>
      <c r="J147" s="63" t="str">
        <f t="shared" si="65"/>
        <v>-</v>
      </c>
      <c r="K147" s="63" t="str">
        <f t="shared" si="66"/>
        <v>-</v>
      </c>
      <c r="N147" s="67" t="s">
        <v>44</v>
      </c>
      <c r="O147" s="44">
        <v>2480.7238930030653</v>
      </c>
      <c r="P147" s="44">
        <v>8920.9512599999998</v>
      </c>
      <c r="Q147" s="44">
        <v>0</v>
      </c>
      <c r="R147" s="44">
        <v>0</v>
      </c>
      <c r="S147" s="63" t="str">
        <f t="shared" si="68"/>
        <v>-</v>
      </c>
      <c r="T147" s="63" t="str">
        <f t="shared" si="69"/>
        <v>-</v>
      </c>
    </row>
    <row r="148" spans="1:20" ht="18" x14ac:dyDescent="0.4">
      <c r="A148" s="41" t="s">
        <v>45</v>
      </c>
      <c r="B148" s="42">
        <f t="shared" ref="B148:G148" si="92">B149+B153+B154+B155</f>
        <v>6380.0749766512017</v>
      </c>
      <c r="C148" s="42">
        <f t="shared" si="92"/>
        <v>22956.620175</v>
      </c>
      <c r="D148" s="42">
        <f t="shared" si="92"/>
        <v>9499.3811028885466</v>
      </c>
      <c r="E148" s="42">
        <f t="shared" si="92"/>
        <v>34141.198475000005</v>
      </c>
      <c r="F148" s="42">
        <f t="shared" si="92"/>
        <v>8060.9646979852414</v>
      </c>
      <c r="G148" s="42">
        <f t="shared" si="92"/>
        <v>28560.195405118284</v>
      </c>
      <c r="H148" s="63">
        <f t="shared" si="63"/>
        <v>-32.836940559094259</v>
      </c>
      <c r="I148" s="63">
        <f t="shared" si="64"/>
        <v>-32.75977059853345</v>
      </c>
      <c r="J148" s="63">
        <f t="shared" si="65"/>
        <v>-20.852215389978838</v>
      </c>
      <c r="K148" s="63">
        <f t="shared" si="66"/>
        <v>-19.62022721004935</v>
      </c>
      <c r="L148" s="42"/>
      <c r="M148" s="42"/>
      <c r="N148" s="41" t="s">
        <v>45</v>
      </c>
      <c r="O148" s="42">
        <f t="shared" ref="O148:R148" si="93">O149+O153+O154+O155</f>
        <v>15877.670310622347</v>
      </c>
      <c r="P148" s="42">
        <f t="shared" si="93"/>
        <v>57097.818650000001</v>
      </c>
      <c r="Q148" s="42">
        <f t="shared" si="93"/>
        <v>18865.355914732263</v>
      </c>
      <c r="R148" s="42">
        <f t="shared" si="93"/>
        <v>66608.133402732288</v>
      </c>
      <c r="S148" s="63">
        <f t="shared" si="68"/>
        <v>-15.836889680818501</v>
      </c>
      <c r="T148" s="63">
        <f t="shared" si="69"/>
        <v>-14.278008205439633</v>
      </c>
    </row>
    <row r="149" spans="1:20" x14ac:dyDescent="0.35">
      <c r="A149" s="45" t="s">
        <v>46</v>
      </c>
      <c r="B149" s="46">
        <f t="shared" ref="B149:G149" si="94">SUM(B150:B152)</f>
        <v>1963.770871019377</v>
      </c>
      <c r="C149" s="46">
        <f t="shared" si="94"/>
        <v>7065.9893750000001</v>
      </c>
      <c r="D149" s="46">
        <f t="shared" si="94"/>
        <v>2273.9332689232315</v>
      </c>
      <c r="E149" s="46">
        <f t="shared" si="94"/>
        <v>8172.6173749999998</v>
      </c>
      <c r="F149" s="46">
        <f t="shared" si="94"/>
        <v>2208.1750508615537</v>
      </c>
      <c r="G149" s="46">
        <f t="shared" si="94"/>
        <v>7823.6183017990006</v>
      </c>
      <c r="H149" s="63">
        <f t="shared" si="63"/>
        <v>-13.639907650004375</v>
      </c>
      <c r="I149" s="63">
        <f t="shared" si="64"/>
        <v>-13.540680411457529</v>
      </c>
      <c r="J149" s="63">
        <f t="shared" si="65"/>
        <v>-11.068152397918752</v>
      </c>
      <c r="K149" s="63">
        <f t="shared" si="66"/>
        <v>-9.6838687366021929</v>
      </c>
      <c r="L149" s="46"/>
      <c r="M149" s="46"/>
      <c r="N149" s="45" t="s">
        <v>46</v>
      </c>
      <c r="O149" s="46">
        <f t="shared" ref="O149:R149" si="95">SUM(O150:O152)</f>
        <v>4237.5274518429305</v>
      </c>
      <c r="P149" s="46">
        <f t="shared" si="95"/>
        <v>15238.606749999999</v>
      </c>
      <c r="Q149" s="46">
        <f t="shared" si="95"/>
        <v>4265.3877671115015</v>
      </c>
      <c r="R149" s="46">
        <f t="shared" si="95"/>
        <v>15059.854618713</v>
      </c>
      <c r="S149" s="63">
        <f t="shared" si="68"/>
        <v>-0.65317192221981202</v>
      </c>
      <c r="T149" s="63">
        <f t="shared" si="69"/>
        <v>1.1869446008123248</v>
      </c>
    </row>
    <row r="150" spans="1:20" x14ac:dyDescent="0.35">
      <c r="A150" s="47" t="s">
        <v>47</v>
      </c>
      <c r="B150" s="48">
        <v>296.83714216172967</v>
      </c>
      <c r="C150" s="48">
        <v>1068.0717</v>
      </c>
      <c r="D150" s="48">
        <v>57.035604202217996</v>
      </c>
      <c r="E150" s="48">
        <v>204.98849999999999</v>
      </c>
      <c r="F150" s="48">
        <v>178.12513018124437</v>
      </c>
      <c r="G150" s="48">
        <v>631.10169999999994</v>
      </c>
      <c r="H150" s="63">
        <f t="shared" si="63"/>
        <v>420.44182982493282</v>
      </c>
      <c r="I150" s="63">
        <f t="shared" si="64"/>
        <v>421.03981442861425</v>
      </c>
      <c r="J150" s="63">
        <f t="shared" si="65"/>
        <v>66.645291352036907</v>
      </c>
      <c r="K150" s="63">
        <f t="shared" si="66"/>
        <v>69.239236718899662</v>
      </c>
      <c r="N150" s="47" t="s">
        <v>47</v>
      </c>
      <c r="O150" s="48">
        <v>354.0105492484509</v>
      </c>
      <c r="P150" s="48">
        <v>1273.0601999999999</v>
      </c>
      <c r="Q150" s="48">
        <v>178.74631190917296</v>
      </c>
      <c r="R150" s="48">
        <v>631.10169999999994</v>
      </c>
      <c r="S150" s="63">
        <f t="shared" si="68"/>
        <v>98.051946061038507</v>
      </c>
      <c r="T150" s="63">
        <f t="shared" si="69"/>
        <v>101.72029325859842</v>
      </c>
    </row>
    <row r="151" spans="1:20" x14ac:dyDescent="0.35">
      <c r="A151" s="47" t="s">
        <v>48</v>
      </c>
      <c r="B151" s="48">
        <v>272.98253591750819</v>
      </c>
      <c r="C151" s="48">
        <v>982.23867500000006</v>
      </c>
      <c r="D151" s="48">
        <v>632.22329896687984</v>
      </c>
      <c r="E151" s="48">
        <v>2272.2386749999996</v>
      </c>
      <c r="F151" s="48">
        <v>166.63378790567887</v>
      </c>
      <c r="G151" s="48">
        <v>590.387592799</v>
      </c>
      <c r="H151" s="63">
        <f t="shared" si="63"/>
        <v>-56.821816537987338</v>
      </c>
      <c r="I151" s="63">
        <f t="shared" si="64"/>
        <v>-56.772205058960182</v>
      </c>
      <c r="J151" s="63">
        <f t="shared" si="65"/>
        <v>63.821839105060008</v>
      </c>
      <c r="K151" s="63">
        <f t="shared" si="66"/>
        <v>66.371835550142976</v>
      </c>
      <c r="N151" s="47" t="s">
        <v>48</v>
      </c>
      <c r="O151" s="48">
        <v>904.9998689693881</v>
      </c>
      <c r="P151" s="48">
        <v>3254.4773499999997</v>
      </c>
      <c r="Q151" s="48">
        <v>411.80041907954899</v>
      </c>
      <c r="R151" s="48">
        <v>1453.9485697129999</v>
      </c>
      <c r="S151" s="63">
        <f t="shared" si="68"/>
        <v>119.76662165430335</v>
      </c>
      <c r="T151" s="63">
        <f t="shared" si="69"/>
        <v>123.83717125856884</v>
      </c>
    </row>
    <row r="152" spans="1:20" x14ac:dyDescent="0.35">
      <c r="A152" s="47" t="s">
        <v>49</v>
      </c>
      <c r="B152" s="48">
        <v>1393.951192940139</v>
      </c>
      <c r="C152" s="48">
        <v>5015.6790000000001</v>
      </c>
      <c r="D152" s="48">
        <v>1584.6743657541335</v>
      </c>
      <c r="E152" s="48">
        <v>5695.3901999999998</v>
      </c>
      <c r="F152" s="48">
        <v>1863.4161327746306</v>
      </c>
      <c r="G152" s="48">
        <v>6602.1290090000002</v>
      </c>
      <c r="H152" s="63">
        <f t="shared" si="63"/>
        <v>-12.035480407561906</v>
      </c>
      <c r="I152" s="63">
        <f t="shared" si="64"/>
        <v>-11.934409691543166</v>
      </c>
      <c r="J152" s="63">
        <f t="shared" si="65"/>
        <v>-25.193778865457034</v>
      </c>
      <c r="K152" s="63">
        <f t="shared" si="66"/>
        <v>-24.029370023478137</v>
      </c>
      <c r="N152" s="47" t="s">
        <v>49</v>
      </c>
      <c r="O152" s="48">
        <v>2978.5170336250917</v>
      </c>
      <c r="P152" s="48">
        <v>10711.0692</v>
      </c>
      <c r="Q152" s="48">
        <v>3674.8410361227798</v>
      </c>
      <c r="R152" s="48">
        <v>12974.804349</v>
      </c>
      <c r="S152" s="63">
        <f t="shared" si="68"/>
        <v>-18.948411527274118</v>
      </c>
      <c r="T152" s="63">
        <f t="shared" si="69"/>
        <v>-17.447162115970343</v>
      </c>
    </row>
    <row r="153" spans="1:20" x14ac:dyDescent="0.35">
      <c r="A153" s="45" t="s">
        <v>50</v>
      </c>
      <c r="B153" s="46">
        <v>4355.330679287611</v>
      </c>
      <c r="C153" s="46">
        <v>15671.237800000001</v>
      </c>
      <c r="D153" s="46">
        <v>7161.7426406826826</v>
      </c>
      <c r="E153" s="46">
        <v>25739.621800000001</v>
      </c>
      <c r="F153" s="46">
        <v>5786.5994744534282</v>
      </c>
      <c r="G153" s="46">
        <v>20502.063699999999</v>
      </c>
      <c r="H153" s="63">
        <f t="shared" si="63"/>
        <v>-39.18616043884473</v>
      </c>
      <c r="I153" s="63">
        <f t="shared" si="64"/>
        <v>-39.116285694609545</v>
      </c>
      <c r="J153" s="63">
        <f t="shared" si="65"/>
        <v>-24.734194953090423</v>
      </c>
      <c r="K153" s="63">
        <f t="shared" si="66"/>
        <v>-23.562632380271054</v>
      </c>
      <c r="N153" s="45" t="s">
        <v>50</v>
      </c>
      <c r="O153" s="46">
        <v>11515.465766541511</v>
      </c>
      <c r="P153" s="46">
        <v>41410.859600000003</v>
      </c>
      <c r="Q153" s="46">
        <v>14464.981175989964</v>
      </c>
      <c r="R153" s="46">
        <v>51071.678700000004</v>
      </c>
      <c r="S153" s="63">
        <f t="shared" si="68"/>
        <v>-20.390731059811372</v>
      </c>
      <c r="T153" s="63">
        <f t="shared" si="69"/>
        <v>-18.916196502465851</v>
      </c>
    </row>
    <row r="154" spans="1:20" x14ac:dyDescent="0.35">
      <c r="A154" s="45" t="s">
        <v>51</v>
      </c>
      <c r="B154" s="46">
        <v>60.973426344213003</v>
      </c>
      <c r="C154" s="46">
        <v>219.393</v>
      </c>
      <c r="D154" s="46">
        <v>63.705193282632401</v>
      </c>
      <c r="E154" s="46">
        <v>228.95929999999998</v>
      </c>
      <c r="F154" s="46">
        <v>66.190172670259443</v>
      </c>
      <c r="G154" s="46">
        <v>234.51340331928478</v>
      </c>
      <c r="H154" s="63">
        <f t="shared" si="63"/>
        <v>-4.2881385294598005</v>
      </c>
      <c r="I154" s="63">
        <f t="shared" si="64"/>
        <v>-4.1781661631565044</v>
      </c>
      <c r="J154" s="63">
        <f t="shared" si="65"/>
        <v>-7.8814514535787339</v>
      </c>
      <c r="K154" s="63">
        <f t="shared" si="66"/>
        <v>-6.4475646616661209</v>
      </c>
      <c r="N154" s="45" t="s">
        <v>51</v>
      </c>
      <c r="O154" s="46">
        <v>124.67709223790537</v>
      </c>
      <c r="P154" s="46">
        <v>448.35230000000001</v>
      </c>
      <c r="Q154" s="46">
        <v>134.98697163079916</v>
      </c>
      <c r="R154" s="46">
        <v>476.60008401928474</v>
      </c>
      <c r="S154" s="63">
        <f t="shared" si="68"/>
        <v>-7.6376847841969351</v>
      </c>
      <c r="T154" s="63">
        <f t="shared" si="69"/>
        <v>-5.9269364329658174</v>
      </c>
    </row>
    <row r="155" spans="1:20" ht="31" x14ac:dyDescent="0.35">
      <c r="A155" s="52" t="s">
        <v>52</v>
      </c>
      <c r="B155" s="53">
        <v>0</v>
      </c>
      <c r="C155" s="53">
        <v>0</v>
      </c>
      <c r="D155" s="53">
        <v>0</v>
      </c>
      <c r="E155" s="53">
        <v>0</v>
      </c>
      <c r="F155" s="53">
        <v>0</v>
      </c>
      <c r="G155" s="53">
        <v>0</v>
      </c>
      <c r="H155" s="64" t="str">
        <f t="shared" si="63"/>
        <v>-</v>
      </c>
      <c r="I155" s="64" t="str">
        <f t="shared" si="64"/>
        <v>-</v>
      </c>
      <c r="J155" s="64" t="str">
        <f t="shared" si="65"/>
        <v>-</v>
      </c>
      <c r="K155" s="64" t="str">
        <f t="shared" si="66"/>
        <v>-</v>
      </c>
      <c r="N155" s="52" t="s">
        <v>52</v>
      </c>
      <c r="O155" s="53">
        <v>0</v>
      </c>
      <c r="P155" s="53">
        <v>0</v>
      </c>
      <c r="Q155" s="53">
        <v>0</v>
      </c>
      <c r="R155" s="53">
        <v>0</v>
      </c>
      <c r="S155" s="64" t="str">
        <f t="shared" si="68"/>
        <v>-</v>
      </c>
      <c r="T155" s="64" t="str">
        <f t="shared" si="69"/>
        <v>-</v>
      </c>
    </row>
    <row r="156" spans="1:20" x14ac:dyDescent="0.35">
      <c r="A156" s="43"/>
      <c r="B156" s="59"/>
      <c r="C156" s="59"/>
      <c r="D156" s="59"/>
      <c r="E156" s="59"/>
      <c r="F156" s="59"/>
      <c r="G156" s="59"/>
      <c r="J156" s="14" t="s">
        <v>98</v>
      </c>
      <c r="N156" s="43"/>
      <c r="O156" s="59"/>
      <c r="P156" s="59"/>
      <c r="Q156" s="59"/>
      <c r="R156" s="59"/>
      <c r="S156" s="14" t="s">
        <v>129</v>
      </c>
    </row>
    <row r="157" spans="1:20" x14ac:dyDescent="0.35">
      <c r="A157" s="23"/>
      <c r="B157" s="92" t="s">
        <v>90</v>
      </c>
      <c r="C157" s="92"/>
      <c r="D157" s="92"/>
      <c r="E157" s="92"/>
      <c r="F157" s="92"/>
      <c r="G157" s="92"/>
      <c r="H157" s="24"/>
      <c r="I157" s="25" t="s">
        <v>9</v>
      </c>
      <c r="J157" s="26"/>
      <c r="K157" s="26"/>
      <c r="N157" s="23"/>
      <c r="O157" s="92" t="s">
        <v>90</v>
      </c>
      <c r="P157" s="92"/>
      <c r="Q157" s="92"/>
      <c r="R157" s="92"/>
      <c r="S157" s="24"/>
      <c r="T157" s="25" t="s">
        <v>9</v>
      </c>
    </row>
    <row r="158" spans="1:20" x14ac:dyDescent="0.35">
      <c r="A158" s="26"/>
      <c r="B158" s="27"/>
      <c r="C158" s="27"/>
      <c r="D158" s="27"/>
      <c r="E158" s="27"/>
      <c r="F158" s="27"/>
      <c r="G158" s="27"/>
      <c r="H158" s="28"/>
      <c r="I158" s="26" t="s">
        <v>8</v>
      </c>
      <c r="J158" s="29"/>
      <c r="K158" s="29"/>
      <c r="N158" s="26"/>
      <c r="O158" s="27"/>
      <c r="P158" s="27"/>
      <c r="Q158" s="27"/>
      <c r="R158" s="27"/>
      <c r="S158" s="28"/>
      <c r="T158" s="26" t="s">
        <v>8</v>
      </c>
    </row>
    <row r="159" spans="1:20" x14ac:dyDescent="0.35">
      <c r="A159" s="30"/>
      <c r="B159" s="77"/>
      <c r="C159" s="78"/>
      <c r="D159" s="85"/>
      <c r="E159" s="85"/>
      <c r="F159" s="77"/>
      <c r="G159" s="78"/>
      <c r="H159" s="77" t="s">
        <v>108</v>
      </c>
      <c r="I159" s="88"/>
      <c r="J159" s="88"/>
      <c r="K159" s="88"/>
      <c r="N159" s="30"/>
      <c r="O159" s="77"/>
      <c r="P159" s="78"/>
      <c r="Q159" s="85"/>
      <c r="R159" s="85"/>
      <c r="S159" s="77" t="s">
        <v>121</v>
      </c>
      <c r="T159" s="88"/>
    </row>
    <row r="160" spans="1:20" x14ac:dyDescent="0.35">
      <c r="A160" s="31"/>
      <c r="B160" s="85" t="s">
        <v>109</v>
      </c>
      <c r="C160" s="85"/>
      <c r="D160" s="83" t="s">
        <v>111</v>
      </c>
      <c r="E160" s="84"/>
      <c r="F160" s="85" t="s">
        <v>110</v>
      </c>
      <c r="G160" s="85"/>
      <c r="H160" s="83" t="s">
        <v>3</v>
      </c>
      <c r="I160" s="89"/>
      <c r="J160" s="89"/>
      <c r="K160" s="89"/>
      <c r="N160" s="31"/>
      <c r="O160" s="83" t="s">
        <v>119</v>
      </c>
      <c r="P160" s="84"/>
      <c r="Q160" s="83" t="s">
        <v>120</v>
      </c>
      <c r="R160" s="89"/>
      <c r="S160" s="83" t="s">
        <v>3</v>
      </c>
      <c r="T160" s="89"/>
    </row>
    <row r="161" spans="1:20" x14ac:dyDescent="0.35">
      <c r="A161" s="32" t="s">
        <v>0</v>
      </c>
      <c r="B161" s="33"/>
      <c r="C161" s="27"/>
      <c r="D161" s="33"/>
      <c r="E161" s="34"/>
      <c r="F161" s="33"/>
      <c r="G161" s="34"/>
      <c r="H161" s="93" t="s">
        <v>112</v>
      </c>
      <c r="I161" s="94"/>
      <c r="J161" s="93" t="s">
        <v>110</v>
      </c>
      <c r="K161" s="94"/>
      <c r="N161" s="32" t="s">
        <v>0</v>
      </c>
      <c r="O161" s="90"/>
      <c r="P161" s="91"/>
      <c r="Q161" s="90"/>
      <c r="R161" s="91"/>
      <c r="S161" s="93" t="s">
        <v>120</v>
      </c>
      <c r="T161" s="94"/>
    </row>
    <row r="162" spans="1:20" x14ac:dyDescent="0.35">
      <c r="A162" s="31"/>
      <c r="B162" s="35" t="s">
        <v>1</v>
      </c>
      <c r="C162" s="36" t="s">
        <v>2</v>
      </c>
      <c r="D162" s="35" t="s">
        <v>1</v>
      </c>
      <c r="E162" s="37" t="s">
        <v>2</v>
      </c>
      <c r="F162" s="35" t="s">
        <v>1</v>
      </c>
      <c r="G162" s="37" t="s">
        <v>2</v>
      </c>
      <c r="H162" s="38" t="s">
        <v>1</v>
      </c>
      <c r="I162" s="38" t="s">
        <v>2</v>
      </c>
      <c r="J162" s="38" t="s">
        <v>1</v>
      </c>
      <c r="K162" s="38" t="s">
        <v>2</v>
      </c>
      <c r="N162" s="31"/>
      <c r="O162" s="35" t="s">
        <v>1</v>
      </c>
      <c r="P162" s="36" t="s">
        <v>2</v>
      </c>
      <c r="Q162" s="35" t="s">
        <v>1</v>
      </c>
      <c r="R162" s="37" t="s">
        <v>2</v>
      </c>
      <c r="S162" s="73" t="s">
        <v>1</v>
      </c>
      <c r="T162" s="73" t="s">
        <v>2</v>
      </c>
    </row>
    <row r="163" spans="1:20" ht="18" x14ac:dyDescent="0.4">
      <c r="A163" s="55" t="s">
        <v>53</v>
      </c>
      <c r="B163" s="42">
        <f t="shared" ref="B163:G163" si="96">SUM(B164:B165)</f>
        <v>13967.426771149614</v>
      </c>
      <c r="C163" s="42">
        <f t="shared" si="96"/>
        <v>50257.232458999999</v>
      </c>
      <c r="D163" s="42">
        <f t="shared" si="96"/>
        <v>15372.032962789533</v>
      </c>
      <c r="E163" s="42">
        <f t="shared" si="96"/>
        <v>55247.770635000001</v>
      </c>
      <c r="F163" s="42">
        <f t="shared" si="96"/>
        <v>19713.144783190932</v>
      </c>
      <c r="G163" s="42">
        <f t="shared" si="96"/>
        <v>69844.154905930831</v>
      </c>
      <c r="H163" s="63">
        <f t="shared" ref="H163:H204" si="97">IFERROR(B163/D163*100-100,"-")</f>
        <v>-9.137413346952826</v>
      </c>
      <c r="I163" s="63">
        <f t="shared" ref="I163:I204" si="98">IFERROR(C163/E163*100-100,"-")</f>
        <v>-9.033012768914233</v>
      </c>
      <c r="J163" s="63">
        <f t="shared" ref="J163:J204" si="99">IFERROR(B163/F163*100-100,"-")</f>
        <v>-29.146633250218883</v>
      </c>
      <c r="K163" s="63">
        <f t="shared" ref="K163:K204" si="100">IFERROR(C163/G163*100-100,"-")</f>
        <v>-28.043753229330875</v>
      </c>
      <c r="L163" s="42"/>
      <c r="M163" s="42"/>
      <c r="N163" s="55" t="s">
        <v>53</v>
      </c>
      <c r="O163" s="42">
        <f t="shared" ref="O163:R163" si="101">SUM(O164:O165)</f>
        <v>29338.662927147088</v>
      </c>
      <c r="P163" s="42">
        <f t="shared" si="101"/>
        <v>105505.003094</v>
      </c>
      <c r="Q163" s="42">
        <f t="shared" si="101"/>
        <v>39344.964014552017</v>
      </c>
      <c r="R163" s="42">
        <f t="shared" si="101"/>
        <v>138915.7259291588</v>
      </c>
      <c r="S163" s="63">
        <f t="shared" ref="S163:S204" si="102">IFERROR(O163/Q163*100-100,"-")</f>
        <v>-25.432228337288677</v>
      </c>
      <c r="T163" s="63">
        <f t="shared" ref="T163:T204" si="103">IFERROR(P163/R163*100-100,"-")</f>
        <v>-24.051073132063436</v>
      </c>
    </row>
    <row r="164" spans="1:20" ht="31" x14ac:dyDescent="0.35">
      <c r="A164" s="43" t="s">
        <v>54</v>
      </c>
      <c r="B164" s="48">
        <v>13967.426771149614</v>
      </c>
      <c r="C164" s="44">
        <v>50257.232458999999</v>
      </c>
      <c r="D164" s="44">
        <v>15372.032962789533</v>
      </c>
      <c r="E164" s="44">
        <v>55247.770635000001</v>
      </c>
      <c r="F164" s="44">
        <v>19713.144783190932</v>
      </c>
      <c r="G164" s="44">
        <v>69844.154905930831</v>
      </c>
      <c r="H164" s="63">
        <f t="shared" si="97"/>
        <v>-9.137413346952826</v>
      </c>
      <c r="I164" s="63">
        <f t="shared" si="98"/>
        <v>-9.033012768914233</v>
      </c>
      <c r="J164" s="63">
        <f t="shared" si="99"/>
        <v>-29.146633250218883</v>
      </c>
      <c r="K164" s="63">
        <f t="shared" si="100"/>
        <v>-28.043753229330875</v>
      </c>
      <c r="N164" s="43" t="s">
        <v>54</v>
      </c>
      <c r="O164" s="48">
        <v>29338.662927147088</v>
      </c>
      <c r="P164" s="44">
        <v>105505.003094</v>
      </c>
      <c r="Q164" s="44">
        <v>39344.964014552017</v>
      </c>
      <c r="R164" s="44">
        <v>138915.7259291588</v>
      </c>
      <c r="S164" s="63">
        <f t="shared" si="102"/>
        <v>-25.432228337288677</v>
      </c>
      <c r="T164" s="63">
        <f t="shared" si="103"/>
        <v>-24.051073132063436</v>
      </c>
    </row>
    <row r="165" spans="1:20" ht="31" x14ac:dyDescent="0.35">
      <c r="A165" s="43" t="s">
        <v>55</v>
      </c>
      <c r="B165" s="44">
        <v>0</v>
      </c>
      <c r="C165" s="44">
        <v>0</v>
      </c>
      <c r="D165" s="44">
        <v>0</v>
      </c>
      <c r="E165" s="44">
        <v>0</v>
      </c>
      <c r="F165" s="44">
        <v>0</v>
      </c>
      <c r="G165" s="44">
        <v>0</v>
      </c>
      <c r="H165" s="63" t="str">
        <f t="shared" si="97"/>
        <v>-</v>
      </c>
      <c r="I165" s="63" t="str">
        <f t="shared" si="98"/>
        <v>-</v>
      </c>
      <c r="J165" s="63" t="str">
        <f t="shared" si="99"/>
        <v>-</v>
      </c>
      <c r="K165" s="63" t="str">
        <f t="shared" si="100"/>
        <v>-</v>
      </c>
      <c r="N165" s="43" t="s">
        <v>55</v>
      </c>
      <c r="O165" s="44">
        <v>0</v>
      </c>
      <c r="P165" s="44">
        <v>0</v>
      </c>
      <c r="Q165" s="44">
        <v>0</v>
      </c>
      <c r="R165" s="44">
        <v>0</v>
      </c>
      <c r="S165" s="63" t="str">
        <f t="shared" si="102"/>
        <v>-</v>
      </c>
      <c r="T165" s="63" t="str">
        <f t="shared" si="103"/>
        <v>-</v>
      </c>
    </row>
    <row r="166" spans="1:20" ht="35.5" x14ac:dyDescent="0.4">
      <c r="A166" s="41" t="s">
        <v>56</v>
      </c>
      <c r="B166" s="42">
        <v>4930.1575706876647</v>
      </c>
      <c r="C166" s="42">
        <v>17739.564999999999</v>
      </c>
      <c r="D166" s="42">
        <v>8164.2625295553562</v>
      </c>
      <c r="E166" s="42">
        <v>29342.722899999997</v>
      </c>
      <c r="F166" s="42">
        <v>6257.8680476140134</v>
      </c>
      <c r="G166" s="42">
        <v>22171.7798</v>
      </c>
      <c r="H166" s="63">
        <f t="shared" si="97"/>
        <v>-39.612946633697085</v>
      </c>
      <c r="I166" s="63">
        <f t="shared" si="98"/>
        <v>-39.543562264291431</v>
      </c>
      <c r="J166" s="63">
        <f t="shared" si="99"/>
        <v>-21.216658242459673</v>
      </c>
      <c r="K166" s="63">
        <f t="shared" si="100"/>
        <v>-19.990342859169118</v>
      </c>
      <c r="N166" s="41" t="s">
        <v>56</v>
      </c>
      <c r="O166" s="42">
        <v>13092.567499441655</v>
      </c>
      <c r="P166" s="42">
        <v>47082.287899999996</v>
      </c>
      <c r="Q166" s="42">
        <v>9017.8229327337976</v>
      </c>
      <c r="R166" s="42">
        <v>31839.333200000001</v>
      </c>
      <c r="S166" s="63">
        <f t="shared" si="102"/>
        <v>45.185457699739715</v>
      </c>
      <c r="T166" s="63">
        <f t="shared" si="103"/>
        <v>47.874604044785684</v>
      </c>
    </row>
    <row r="167" spans="1:20" ht="35.5" x14ac:dyDescent="0.4">
      <c r="A167" s="41" t="s">
        <v>57</v>
      </c>
      <c r="B167" s="42">
        <f t="shared" ref="B167:G167" si="104">B168+B171+B178</f>
        <v>16063.740609870663</v>
      </c>
      <c r="C167" s="42">
        <f t="shared" si="104"/>
        <v>57800.1345</v>
      </c>
      <c r="D167" s="42">
        <f t="shared" si="104"/>
        <v>20237.491284127042</v>
      </c>
      <c r="E167" s="42">
        <f t="shared" si="104"/>
        <v>72734.444390000004</v>
      </c>
      <c r="F167" s="42">
        <f t="shared" si="104"/>
        <v>13207.336323885804</v>
      </c>
      <c r="G167" s="42">
        <f t="shared" si="104"/>
        <v>46793.916153183694</v>
      </c>
      <c r="H167" s="63">
        <f t="shared" si="97"/>
        <v>-20.623854091687704</v>
      </c>
      <c r="I167" s="63">
        <f t="shared" si="98"/>
        <v>-20.532651366555669</v>
      </c>
      <c r="J167" s="63">
        <f t="shared" si="99"/>
        <v>21.627406283422786</v>
      </c>
      <c r="K167" s="63">
        <f t="shared" si="100"/>
        <v>23.520618173496217</v>
      </c>
      <c r="L167" s="42"/>
      <c r="M167" s="42"/>
      <c r="N167" s="41" t="s">
        <v>57</v>
      </c>
      <c r="O167" s="42">
        <f t="shared" ref="O167:R167" si="105">O168+O171+O178</f>
        <v>36298.847429810594</v>
      </c>
      <c r="P167" s="42">
        <f t="shared" si="105"/>
        <v>130534.57889000002</v>
      </c>
      <c r="Q167" s="42">
        <f t="shared" si="105"/>
        <v>28049.428693015681</v>
      </c>
      <c r="R167" s="42">
        <f t="shared" si="105"/>
        <v>99034.44688238368</v>
      </c>
      <c r="S167" s="63">
        <f t="shared" si="102"/>
        <v>29.410291478945595</v>
      </c>
      <c r="T167" s="63">
        <f t="shared" si="103"/>
        <v>31.807247881160862</v>
      </c>
    </row>
    <row r="168" spans="1:20" x14ac:dyDescent="0.35">
      <c r="A168" s="45" t="s">
        <v>58</v>
      </c>
      <c r="B168" s="46">
        <f t="shared" ref="B168:G168" si="106">SUM(B169:B170)</f>
        <v>2483.4609422948029</v>
      </c>
      <c r="C168" s="46">
        <f t="shared" si="106"/>
        <v>8935.9246999999996</v>
      </c>
      <c r="D168" s="46">
        <f t="shared" si="106"/>
        <v>1366.979593632014</v>
      </c>
      <c r="E168" s="46">
        <f t="shared" si="106"/>
        <v>4912.9854999999998</v>
      </c>
      <c r="F168" s="46">
        <f t="shared" si="106"/>
        <v>1885.2552106066253</v>
      </c>
      <c r="G168" s="46">
        <f t="shared" si="106"/>
        <v>6679.5053967796475</v>
      </c>
      <c r="H168" s="63">
        <f t="shared" si="97"/>
        <v>81.675056004043142</v>
      </c>
      <c r="I168" s="63">
        <f t="shared" si="98"/>
        <v>81.883799575634811</v>
      </c>
      <c r="J168" s="63">
        <f t="shared" si="99"/>
        <v>31.730756044201087</v>
      </c>
      <c r="K168" s="63">
        <f t="shared" si="100"/>
        <v>33.781233327668645</v>
      </c>
      <c r="L168" s="46"/>
      <c r="M168" s="46"/>
      <c r="N168" s="45" t="s">
        <v>58</v>
      </c>
      <c r="O168" s="46">
        <f t="shared" ref="O168:R168" si="107">SUM(O169:O170)</f>
        <v>3851.0828524797766</v>
      </c>
      <c r="P168" s="46">
        <f t="shared" si="107"/>
        <v>13848.9102</v>
      </c>
      <c r="Q168" s="46">
        <f t="shared" si="107"/>
        <v>3447.1485480379715</v>
      </c>
      <c r="R168" s="46">
        <f t="shared" si="107"/>
        <v>12170.887810679647</v>
      </c>
      <c r="S168" s="63">
        <f t="shared" si="102"/>
        <v>11.717925665597264</v>
      </c>
      <c r="T168" s="63">
        <f t="shared" si="103"/>
        <v>13.787181472890836</v>
      </c>
    </row>
    <row r="169" spans="1:20" x14ac:dyDescent="0.35">
      <c r="A169" s="47" t="s">
        <v>59</v>
      </c>
      <c r="B169" s="48">
        <v>526.62184241828163</v>
      </c>
      <c r="C169" s="48">
        <v>1894.8770440000001</v>
      </c>
      <c r="D169" s="48">
        <v>527.22692782011109</v>
      </c>
      <c r="E169" s="48">
        <v>1894.8770440000001</v>
      </c>
      <c r="F169" s="48">
        <v>0</v>
      </c>
      <c r="G169" s="48">
        <v>0</v>
      </c>
      <c r="H169" s="63">
        <f t="shared" si="97"/>
        <v>-0.11476754503630104</v>
      </c>
      <c r="I169" s="63">
        <f t="shared" si="98"/>
        <v>0</v>
      </c>
      <c r="J169" s="63" t="str">
        <f t="shared" si="99"/>
        <v>-</v>
      </c>
      <c r="K169" s="63" t="str">
        <f t="shared" si="100"/>
        <v>-</v>
      </c>
      <c r="N169" s="47" t="s">
        <v>59</v>
      </c>
      <c r="O169" s="48">
        <v>1053.8487702383927</v>
      </c>
      <c r="P169" s="48">
        <v>3789.7540880000001</v>
      </c>
      <c r="Q169" s="48">
        <v>0</v>
      </c>
      <c r="R169" s="48">
        <v>0</v>
      </c>
      <c r="S169" s="63" t="str">
        <f t="shared" si="102"/>
        <v>-</v>
      </c>
      <c r="T169" s="63" t="str">
        <f t="shared" si="103"/>
        <v>-</v>
      </c>
    </row>
    <row r="170" spans="1:20" ht="31" x14ac:dyDescent="0.35">
      <c r="A170" s="47" t="s">
        <v>60</v>
      </c>
      <c r="B170" s="48">
        <v>1956.8390998765212</v>
      </c>
      <c r="C170" s="48">
        <v>7041.0476559999997</v>
      </c>
      <c r="D170" s="48">
        <v>839.75266581190294</v>
      </c>
      <c r="E170" s="48">
        <v>3018.1084559999999</v>
      </c>
      <c r="F170" s="48">
        <v>1885.2552106066253</v>
      </c>
      <c r="G170" s="48">
        <v>6679.5053967796475</v>
      </c>
      <c r="H170" s="63">
        <f t="shared" si="97"/>
        <v>133.02564904448136</v>
      </c>
      <c r="I170" s="63">
        <f t="shared" si="98"/>
        <v>133.29339414567411</v>
      </c>
      <c r="J170" s="63">
        <f t="shared" si="99"/>
        <v>3.797039725293331</v>
      </c>
      <c r="K170" s="63">
        <f t="shared" si="100"/>
        <v>5.4127100397981707</v>
      </c>
      <c r="N170" s="47" t="s">
        <v>60</v>
      </c>
      <c r="O170" s="48">
        <v>2797.2340822413839</v>
      </c>
      <c r="P170" s="48">
        <v>10059.156112000001</v>
      </c>
      <c r="Q170" s="48">
        <v>3447.1485480379715</v>
      </c>
      <c r="R170" s="48">
        <v>12170.887810679647</v>
      </c>
      <c r="S170" s="63">
        <f t="shared" si="102"/>
        <v>-18.853683174358764</v>
      </c>
      <c r="T170" s="63">
        <f t="shared" si="103"/>
        <v>-17.350679190606428</v>
      </c>
    </row>
    <row r="171" spans="1:20" x14ac:dyDescent="0.35">
      <c r="A171" s="45" t="s">
        <v>61</v>
      </c>
      <c r="B171" s="46">
        <f t="shared" ref="B171:G171" si="108">SUM(B172:B177)</f>
        <v>13475.341747547249</v>
      </c>
      <c r="C171" s="46">
        <f t="shared" si="108"/>
        <v>48486.624899999995</v>
      </c>
      <c r="D171" s="46">
        <f t="shared" si="108"/>
        <v>18785.986638179125</v>
      </c>
      <c r="E171" s="46">
        <f t="shared" si="108"/>
        <v>67517.672090000007</v>
      </c>
      <c r="F171" s="46">
        <f t="shared" si="108"/>
        <v>11268.552054197169</v>
      </c>
      <c r="G171" s="46">
        <f t="shared" si="108"/>
        <v>39924.755988704048</v>
      </c>
      <c r="H171" s="63">
        <f t="shared" si="97"/>
        <v>-28.269182731339484</v>
      </c>
      <c r="I171" s="63">
        <f t="shared" si="98"/>
        <v>-28.186764443880591</v>
      </c>
      <c r="J171" s="63">
        <f t="shared" si="99"/>
        <v>19.583613606577984</v>
      </c>
      <c r="K171" s="63">
        <f t="shared" si="100"/>
        <v>21.445012497304589</v>
      </c>
      <c r="L171" s="46"/>
      <c r="M171" s="46"/>
      <c r="N171" s="45" t="s">
        <v>61</v>
      </c>
      <c r="O171" s="46">
        <f t="shared" ref="O171:R171" si="109">SUM(O172:O177)</f>
        <v>32258.289822123359</v>
      </c>
      <c r="P171" s="46">
        <f t="shared" si="109"/>
        <v>116004.29699000002</v>
      </c>
      <c r="Q171" s="46">
        <f t="shared" si="109"/>
        <v>24389.602930239253</v>
      </c>
      <c r="R171" s="46">
        <f t="shared" si="109"/>
        <v>86112.657135104033</v>
      </c>
      <c r="S171" s="63">
        <f t="shared" si="102"/>
        <v>32.262464109771059</v>
      </c>
      <c r="T171" s="63">
        <f t="shared" si="103"/>
        <v>34.712248871845105</v>
      </c>
    </row>
    <row r="172" spans="1:20" ht="31" x14ac:dyDescent="0.35">
      <c r="A172" s="47" t="s">
        <v>62</v>
      </c>
      <c r="B172" s="48">
        <v>40.783630318030596</v>
      </c>
      <c r="C172" s="48">
        <v>146.7466</v>
      </c>
      <c r="D172" s="48">
        <v>26.988814357932</v>
      </c>
      <c r="E172" s="48">
        <v>96.998999999999995</v>
      </c>
      <c r="F172" s="48">
        <v>0</v>
      </c>
      <c r="G172" s="48">
        <v>0</v>
      </c>
      <c r="H172" s="63">
        <f t="shared" si="97"/>
        <v>51.113086248060029</v>
      </c>
      <c r="I172" s="63">
        <f t="shared" si="98"/>
        <v>51.286714296023661</v>
      </c>
      <c r="J172" s="63" t="str">
        <f t="shared" si="99"/>
        <v>-</v>
      </c>
      <c r="K172" s="63" t="str">
        <f t="shared" si="100"/>
        <v>-</v>
      </c>
      <c r="N172" s="47" t="s">
        <v>62</v>
      </c>
      <c r="O172" s="48">
        <v>67.780387551895217</v>
      </c>
      <c r="P172" s="48">
        <v>243.7456</v>
      </c>
      <c r="Q172" s="48">
        <v>0</v>
      </c>
      <c r="R172" s="48">
        <v>0</v>
      </c>
      <c r="S172" s="63" t="str">
        <f t="shared" si="102"/>
        <v>-</v>
      </c>
      <c r="T172" s="63" t="str">
        <f t="shared" si="103"/>
        <v>-</v>
      </c>
    </row>
    <row r="173" spans="1:20" ht="31" x14ac:dyDescent="0.35">
      <c r="A173" s="47" t="s">
        <v>63</v>
      </c>
      <c r="B173" s="48">
        <v>4668.405446227257</v>
      </c>
      <c r="C173" s="48">
        <v>16797.7353</v>
      </c>
      <c r="D173" s="48">
        <v>5896.2918398258007</v>
      </c>
      <c r="E173" s="48">
        <v>21191.5353</v>
      </c>
      <c r="F173" s="48">
        <v>4045.9952867312641</v>
      </c>
      <c r="G173" s="48">
        <v>14335.060421008191</v>
      </c>
      <c r="H173" s="63">
        <f t="shared" si="97"/>
        <v>-20.824722163596647</v>
      </c>
      <c r="I173" s="63">
        <f t="shared" si="98"/>
        <v>-20.733750234698661</v>
      </c>
      <c r="J173" s="63">
        <f t="shared" si="99"/>
        <v>15.383363434385871</v>
      </c>
      <c r="K173" s="63">
        <f t="shared" si="100"/>
        <v>17.179382623199359</v>
      </c>
      <c r="N173" s="47" t="s">
        <v>63</v>
      </c>
      <c r="O173" s="48">
        <v>10563.995756566759</v>
      </c>
      <c r="P173" s="48">
        <v>37989.270600000003</v>
      </c>
      <c r="Q173" s="48">
        <v>8572.6739658793904</v>
      </c>
      <c r="R173" s="48">
        <v>30267.64052150819</v>
      </c>
      <c r="S173" s="63">
        <f t="shared" si="102"/>
        <v>23.228712518557757</v>
      </c>
      <c r="T173" s="63">
        <f t="shared" si="103"/>
        <v>25.51117280848112</v>
      </c>
    </row>
    <row r="174" spans="1:20" ht="31" x14ac:dyDescent="0.35">
      <c r="A174" s="47" t="s">
        <v>64</v>
      </c>
      <c r="B174" s="48">
        <v>6.2200993423210003</v>
      </c>
      <c r="C174" s="48">
        <v>22.381</v>
      </c>
      <c r="D174" s="48">
        <v>7.1122936704092004</v>
      </c>
      <c r="E174" s="48">
        <v>25.561900000000001</v>
      </c>
      <c r="F174" s="48">
        <v>4.5470892192823023</v>
      </c>
      <c r="G174" s="48">
        <v>16.1104485</v>
      </c>
      <c r="H174" s="63">
        <f t="shared" si="97"/>
        <v>-12.544396638178597</v>
      </c>
      <c r="I174" s="63">
        <f t="shared" si="98"/>
        <v>-12.443910663917791</v>
      </c>
      <c r="J174" s="63">
        <f t="shared" si="99"/>
        <v>36.792990908209191</v>
      </c>
      <c r="K174" s="63">
        <f t="shared" si="100"/>
        <v>38.922265261578531</v>
      </c>
      <c r="N174" s="47" t="s">
        <v>64</v>
      </c>
      <c r="O174" s="48">
        <v>13.331885139103051</v>
      </c>
      <c r="P174" s="48">
        <v>47.942900000000002</v>
      </c>
      <c r="Q174" s="48">
        <v>11.892577112238531</v>
      </c>
      <c r="R174" s="48">
        <v>41.989261499999998</v>
      </c>
      <c r="S174" s="63">
        <f t="shared" si="102"/>
        <v>12.10257468402996</v>
      </c>
      <c r="T174" s="63">
        <f t="shared" si="103"/>
        <v>14.178955016867832</v>
      </c>
    </row>
    <row r="175" spans="1:20" ht="31" x14ac:dyDescent="0.35">
      <c r="A175" s="47" t="s">
        <v>65</v>
      </c>
      <c r="B175" s="48">
        <v>5579.7325417433613</v>
      </c>
      <c r="C175" s="48">
        <v>20076.8488</v>
      </c>
      <c r="D175" s="48">
        <v>8960.5585114877358</v>
      </c>
      <c r="E175" s="48">
        <v>32204.646100000002</v>
      </c>
      <c r="F175" s="48">
        <v>4577.029837123393</v>
      </c>
      <c r="G175" s="48">
        <v>16216.528842506061</v>
      </c>
      <c r="H175" s="63">
        <f t="shared" si="97"/>
        <v>-37.730080836033189</v>
      </c>
      <c r="I175" s="63">
        <f t="shared" si="98"/>
        <v>-37.658533064892154</v>
      </c>
      <c r="J175" s="63">
        <f t="shared" si="99"/>
        <v>21.907279181080327</v>
      </c>
      <c r="K175" s="63">
        <f t="shared" si="100"/>
        <v>23.804847479908503</v>
      </c>
      <c r="N175" s="47" t="s">
        <v>65</v>
      </c>
      <c r="O175" s="48">
        <v>14538.354686666891</v>
      </c>
      <c r="P175" s="48">
        <v>52281.494900000005</v>
      </c>
      <c r="Q175" s="48">
        <v>10777.421316570682</v>
      </c>
      <c r="R175" s="48">
        <v>38051.967852406058</v>
      </c>
      <c r="S175" s="63">
        <f t="shared" si="102"/>
        <v>34.896412227233213</v>
      </c>
      <c r="T175" s="63">
        <f t="shared" si="103"/>
        <v>37.394983362717738</v>
      </c>
    </row>
    <row r="176" spans="1:20" ht="31" x14ac:dyDescent="0.35">
      <c r="A176" s="47" t="s">
        <v>103</v>
      </c>
      <c r="B176" s="72">
        <v>0</v>
      </c>
      <c r="C176" s="72">
        <v>0</v>
      </c>
      <c r="D176" s="72">
        <v>0</v>
      </c>
      <c r="E176" s="72">
        <v>0</v>
      </c>
      <c r="F176" s="72">
        <v>0</v>
      </c>
      <c r="G176" s="72">
        <v>0</v>
      </c>
      <c r="H176" s="63" t="str">
        <f t="shared" si="97"/>
        <v>-</v>
      </c>
      <c r="I176" s="63" t="str">
        <f t="shared" si="98"/>
        <v>-</v>
      </c>
      <c r="J176" s="63" t="str">
        <f t="shared" si="99"/>
        <v>-</v>
      </c>
      <c r="K176" s="63" t="str">
        <f t="shared" si="100"/>
        <v>-</v>
      </c>
      <c r="L176" s="72"/>
      <c r="M176" s="72"/>
      <c r="N176" s="47" t="s">
        <v>103</v>
      </c>
      <c r="O176" s="72">
        <v>0</v>
      </c>
      <c r="P176" s="72">
        <v>0</v>
      </c>
      <c r="Q176" s="72">
        <v>0</v>
      </c>
      <c r="R176" s="72">
        <v>0</v>
      </c>
      <c r="S176" s="63" t="str">
        <f t="shared" si="102"/>
        <v>-</v>
      </c>
      <c r="T176" s="63" t="str">
        <f t="shared" si="103"/>
        <v>-</v>
      </c>
    </row>
    <row r="177" spans="1:20" x14ac:dyDescent="0.35">
      <c r="A177" s="47" t="s">
        <v>104</v>
      </c>
      <c r="B177" s="48">
        <v>3180.2000299162801</v>
      </c>
      <c r="C177" s="48">
        <v>11442.913199999995</v>
      </c>
      <c r="D177" s="48">
        <v>3895.0351788372473</v>
      </c>
      <c r="E177" s="48">
        <v>13998.929790000006</v>
      </c>
      <c r="F177" s="48">
        <v>2640.9798411232296</v>
      </c>
      <c r="G177" s="48">
        <v>9357.0562766897965</v>
      </c>
      <c r="H177" s="63">
        <f t="shared" si="97"/>
        <v>-18.35246964661205</v>
      </c>
      <c r="I177" s="63">
        <f t="shared" si="98"/>
        <v>-18.25865711410222</v>
      </c>
      <c r="J177" s="63">
        <f t="shared" si="99"/>
        <v>20.417429182788311</v>
      </c>
      <c r="K177" s="63">
        <f t="shared" si="100"/>
        <v>22.291806970387313</v>
      </c>
      <c r="N177" s="47" t="s">
        <v>104</v>
      </c>
      <c r="O177" s="48">
        <v>7074.8271061987107</v>
      </c>
      <c r="P177" s="48">
        <v>25441.842990000001</v>
      </c>
      <c r="Q177" s="48">
        <v>5027.6150706769431</v>
      </c>
      <c r="R177" s="48">
        <v>17751.059499689793</v>
      </c>
      <c r="S177" s="63">
        <f t="shared" si="102"/>
        <v>40.719347180374342</v>
      </c>
      <c r="T177" s="63">
        <f t="shared" si="103"/>
        <v>43.325771571238391</v>
      </c>
    </row>
    <row r="178" spans="1:20" x14ac:dyDescent="0.35">
      <c r="A178" s="45" t="s">
        <v>66</v>
      </c>
      <c r="B178" s="46">
        <f t="shared" ref="B178:G178" si="110">SUM(B179:B180)</f>
        <v>104.9379200286109</v>
      </c>
      <c r="C178" s="46">
        <f t="shared" si="110"/>
        <v>377.5849</v>
      </c>
      <c r="D178" s="46">
        <f t="shared" si="110"/>
        <v>84.5250523159024</v>
      </c>
      <c r="E178" s="46">
        <f t="shared" si="110"/>
        <v>303.78679999999997</v>
      </c>
      <c r="F178" s="46">
        <f t="shared" si="110"/>
        <v>53.529059082008757</v>
      </c>
      <c r="G178" s="46">
        <f t="shared" si="110"/>
        <v>189.65476770000001</v>
      </c>
      <c r="H178" s="63">
        <f t="shared" si="97"/>
        <v>24.150079950755682</v>
      </c>
      <c r="I178" s="63">
        <f t="shared" si="98"/>
        <v>24.292727662953112</v>
      </c>
      <c r="J178" s="63">
        <f t="shared" si="99"/>
        <v>96.039164200218096</v>
      </c>
      <c r="K178" s="63">
        <f t="shared" si="100"/>
        <v>99.090644848576602</v>
      </c>
      <c r="L178" s="46"/>
      <c r="M178" s="46"/>
      <c r="N178" s="45" t="s">
        <v>66</v>
      </c>
      <c r="O178" s="46">
        <f t="shared" ref="O178:R178" si="111">SUM(O179:O180)</f>
        <v>189.47475520745263</v>
      </c>
      <c r="P178" s="46">
        <f t="shared" si="111"/>
        <v>681.37169999999992</v>
      </c>
      <c r="Q178" s="46">
        <f t="shared" si="111"/>
        <v>212.67721473845754</v>
      </c>
      <c r="R178" s="46">
        <f t="shared" si="111"/>
        <v>750.9019366</v>
      </c>
      <c r="S178" s="63">
        <f t="shared" si="102"/>
        <v>-10.909706316935925</v>
      </c>
      <c r="T178" s="63">
        <f t="shared" si="103"/>
        <v>-9.259562828513296</v>
      </c>
    </row>
    <row r="179" spans="1:20" x14ac:dyDescent="0.35">
      <c r="A179" s="47" t="s">
        <v>67</v>
      </c>
      <c r="B179" s="44">
        <v>93.99681503292291</v>
      </c>
      <c r="C179" s="44">
        <v>338.21690000000001</v>
      </c>
      <c r="D179" s="44">
        <v>75.922626848512408</v>
      </c>
      <c r="E179" s="44">
        <v>272.86930000000001</v>
      </c>
      <c r="F179" s="44">
        <v>51.81027333754836</v>
      </c>
      <c r="G179" s="44">
        <v>183.56506770000001</v>
      </c>
      <c r="H179" s="63">
        <f t="shared" si="97"/>
        <v>23.806062743948161</v>
      </c>
      <c r="I179" s="63">
        <f t="shared" si="98"/>
        <v>23.94831518239684</v>
      </c>
      <c r="J179" s="63">
        <f t="shared" si="99"/>
        <v>81.425051399604911</v>
      </c>
      <c r="K179" s="63">
        <f t="shared" si="100"/>
        <v>84.249053612284854</v>
      </c>
      <c r="N179" s="47" t="s">
        <v>67</v>
      </c>
      <c r="O179" s="44">
        <v>169.92987550796789</v>
      </c>
      <c r="P179" s="44">
        <v>611.08619999999996</v>
      </c>
      <c r="Q179" s="44">
        <v>192.12419156160576</v>
      </c>
      <c r="R179" s="44">
        <v>678.33513660000006</v>
      </c>
      <c r="S179" s="63">
        <f t="shared" si="102"/>
        <v>-11.552067375399275</v>
      </c>
      <c r="T179" s="63">
        <f t="shared" si="103"/>
        <v>-9.9138217927306584</v>
      </c>
    </row>
    <row r="180" spans="1:20" x14ac:dyDescent="0.35">
      <c r="A180" s="47" t="s">
        <v>68</v>
      </c>
      <c r="B180" s="44">
        <v>10.941104995687999</v>
      </c>
      <c r="C180" s="44">
        <v>39.367999999999995</v>
      </c>
      <c r="D180" s="44">
        <v>8.6024254673899883</v>
      </c>
      <c r="E180" s="44">
        <v>30.917499999999961</v>
      </c>
      <c r="F180" s="44">
        <v>1.718785744460398</v>
      </c>
      <c r="G180" s="44">
        <v>6.0896999999999935</v>
      </c>
      <c r="H180" s="63">
        <f t="shared" si="97"/>
        <v>27.186280627056419</v>
      </c>
      <c r="I180" s="63">
        <f t="shared" si="98"/>
        <v>27.332416915986229</v>
      </c>
      <c r="J180" s="63">
        <f t="shared" si="99"/>
        <v>536.56014316798337</v>
      </c>
      <c r="K180" s="63">
        <f t="shared" si="100"/>
        <v>546.46862735438594</v>
      </c>
      <c r="N180" s="47" t="s">
        <v>68</v>
      </c>
      <c r="O180" s="44">
        <v>19.544879699484738</v>
      </c>
      <c r="P180" s="44">
        <v>70.285499999999956</v>
      </c>
      <c r="Q180" s="44">
        <v>20.55302317685177</v>
      </c>
      <c r="R180" s="44">
        <v>72.566799999999887</v>
      </c>
      <c r="S180" s="63">
        <f t="shared" si="102"/>
        <v>-4.9050860727023036</v>
      </c>
      <c r="T180" s="63">
        <f t="shared" si="103"/>
        <v>-3.1437241272867595</v>
      </c>
    </row>
    <row r="181" spans="1:20" ht="18" x14ac:dyDescent="0.4">
      <c r="A181" s="41" t="s">
        <v>69</v>
      </c>
      <c r="B181" s="42">
        <f t="shared" ref="B181:G181" si="112">B182+B183+B189</f>
        <v>35408.161086000669</v>
      </c>
      <c r="C181" s="42">
        <f t="shared" si="112"/>
        <v>127404.72613899999</v>
      </c>
      <c r="D181" s="42">
        <f t="shared" si="112"/>
        <v>40377.286924726883</v>
      </c>
      <c r="E181" s="42">
        <f t="shared" si="112"/>
        <v>145117.76628899999</v>
      </c>
      <c r="F181" s="42">
        <f t="shared" si="112"/>
        <v>23808.686434902338</v>
      </c>
      <c r="G181" s="42">
        <f t="shared" si="112"/>
        <v>84354.759311866757</v>
      </c>
      <c r="H181" s="63">
        <f t="shared" si="97"/>
        <v>-12.306735338582499</v>
      </c>
      <c r="I181" s="63">
        <f t="shared" si="98"/>
        <v>-12.205976292885282</v>
      </c>
      <c r="J181" s="63">
        <f t="shared" si="99"/>
        <v>48.719506986719296</v>
      </c>
      <c r="K181" s="63">
        <f t="shared" si="100"/>
        <v>51.034425536055181</v>
      </c>
      <c r="L181" s="42"/>
      <c r="M181" s="42"/>
      <c r="N181" s="41" t="s">
        <v>69</v>
      </c>
      <c r="O181" s="42">
        <f t="shared" ref="O181:R181" si="113">O182+O183+O189</f>
        <v>75782.61988474158</v>
      </c>
      <c r="P181" s="42">
        <f t="shared" si="113"/>
        <v>272522.49242799997</v>
      </c>
      <c r="Q181" s="42">
        <f t="shared" si="113"/>
        <v>48465.667444559214</v>
      </c>
      <c r="R181" s="42">
        <f t="shared" si="113"/>
        <v>171118.30050758275</v>
      </c>
      <c r="S181" s="63">
        <f t="shared" si="102"/>
        <v>56.363512318138902</v>
      </c>
      <c r="T181" s="63">
        <f t="shared" si="103"/>
        <v>59.259700230556973</v>
      </c>
    </row>
    <row r="182" spans="1:20" ht="31" x14ac:dyDescent="0.35">
      <c r="A182" s="45" t="s">
        <v>70</v>
      </c>
      <c r="B182" s="46">
        <v>178.5793550494636</v>
      </c>
      <c r="C182" s="46">
        <v>642.55959999999993</v>
      </c>
      <c r="D182" s="46">
        <v>149.1333507196492</v>
      </c>
      <c r="E182" s="46">
        <v>535.99189999999999</v>
      </c>
      <c r="F182" s="46">
        <v>143.7287832021272</v>
      </c>
      <c r="G182" s="46">
        <v>509.2346</v>
      </c>
      <c r="H182" s="63">
        <f t="shared" si="97"/>
        <v>19.744748031021558</v>
      </c>
      <c r="I182" s="63">
        <f t="shared" si="98"/>
        <v>19.882334042734584</v>
      </c>
      <c r="J182" s="63">
        <f t="shared" si="99"/>
        <v>24.247454873618253</v>
      </c>
      <c r="K182" s="63">
        <f t="shared" si="100"/>
        <v>26.181449571572685</v>
      </c>
      <c r="N182" s="45" t="s">
        <v>70</v>
      </c>
      <c r="O182" s="46">
        <v>327.72972074108179</v>
      </c>
      <c r="P182" s="46">
        <v>1178.5515</v>
      </c>
      <c r="Q182" s="46">
        <v>289.0737840683887</v>
      </c>
      <c r="R182" s="46">
        <v>1020.6361999999999</v>
      </c>
      <c r="S182" s="63">
        <f t="shared" si="102"/>
        <v>13.372342565504965</v>
      </c>
      <c r="T182" s="63">
        <f t="shared" si="103"/>
        <v>15.472241725308209</v>
      </c>
    </row>
    <row r="183" spans="1:20" ht="31" x14ac:dyDescent="0.35">
      <c r="A183" s="45" t="s">
        <v>71</v>
      </c>
      <c r="B183" s="46">
        <f t="shared" ref="B183:G183" si="114">B184+B188</f>
        <v>8061.5028632046869</v>
      </c>
      <c r="C183" s="46">
        <f t="shared" si="114"/>
        <v>29006.690351999998</v>
      </c>
      <c r="D183" s="46">
        <f t="shared" si="114"/>
        <v>11102.488514440131</v>
      </c>
      <c r="E183" s="46">
        <f t="shared" si="114"/>
        <v>39902.837862</v>
      </c>
      <c r="F183" s="46">
        <f t="shared" si="114"/>
        <v>4995.6305980948664</v>
      </c>
      <c r="G183" s="46">
        <f t="shared" si="114"/>
        <v>17699.641593646702</v>
      </c>
      <c r="H183" s="63">
        <f t="shared" si="97"/>
        <v>-27.390126522358244</v>
      </c>
      <c r="I183" s="63">
        <f t="shared" si="98"/>
        <v>-27.306698204481719</v>
      </c>
      <c r="J183" s="63">
        <f t="shared" si="99"/>
        <v>61.371076281721486</v>
      </c>
      <c r="K183" s="63">
        <f t="shared" si="100"/>
        <v>63.882924965056731</v>
      </c>
      <c r="L183" s="46"/>
      <c r="M183" s="46"/>
      <c r="N183" s="45" t="s">
        <v>71</v>
      </c>
      <c r="O183" s="46">
        <f t="shared" ref="O183:R183" si="115">O184+O188</f>
        <v>19162.251660596856</v>
      </c>
      <c r="P183" s="46">
        <f t="shared" si="115"/>
        <v>68909.528213999991</v>
      </c>
      <c r="Q183" s="46">
        <f t="shared" si="115"/>
        <v>10858.783763458923</v>
      </c>
      <c r="R183" s="46">
        <f t="shared" si="115"/>
        <v>38339.235197946706</v>
      </c>
      <c r="S183" s="63">
        <f t="shared" si="102"/>
        <v>76.467752540391075</v>
      </c>
      <c r="T183" s="63">
        <f t="shared" si="103"/>
        <v>79.736314139335008</v>
      </c>
    </row>
    <row r="184" spans="1:20" ht="46.5" x14ac:dyDescent="0.35">
      <c r="A184" s="49" t="s">
        <v>72</v>
      </c>
      <c r="B184" s="50">
        <f t="shared" ref="B184:G184" si="116">SUM(B185:B187)</f>
        <v>3931.6191212382137</v>
      </c>
      <c r="C184" s="50">
        <f t="shared" si="116"/>
        <v>14146.649869999999</v>
      </c>
      <c r="D184" s="50">
        <f t="shared" si="116"/>
        <v>6146.0148129810923</v>
      </c>
      <c r="E184" s="50">
        <f t="shared" si="116"/>
        <v>22089.050779999998</v>
      </c>
      <c r="F184" s="50">
        <f t="shared" si="116"/>
        <v>1166.4415534265845</v>
      </c>
      <c r="G184" s="50">
        <f t="shared" si="116"/>
        <v>4132.7309996580716</v>
      </c>
      <c r="H184" s="63">
        <f t="shared" si="97"/>
        <v>-36.029781234269386</v>
      </c>
      <c r="I184" s="63">
        <f t="shared" si="98"/>
        <v>-35.95627982887909</v>
      </c>
      <c r="J184" s="63">
        <f t="shared" si="99"/>
        <v>237.06096200778643</v>
      </c>
      <c r="K184" s="63">
        <f t="shared" si="100"/>
        <v>242.3075412159767</v>
      </c>
      <c r="L184" s="50"/>
      <c r="M184" s="50"/>
      <c r="N184" s="49" t="s">
        <v>72</v>
      </c>
      <c r="O184" s="50">
        <f t="shared" ref="O184:R184" si="117">SUM(O185:O187)</f>
        <v>10076.365822691614</v>
      </c>
      <c r="P184" s="50">
        <f t="shared" si="117"/>
        <v>36235.700649999999</v>
      </c>
      <c r="Q184" s="50">
        <f t="shared" si="117"/>
        <v>2695.0042328856871</v>
      </c>
      <c r="R184" s="50">
        <f t="shared" si="117"/>
        <v>9515.2830551580719</v>
      </c>
      <c r="S184" s="63">
        <f t="shared" si="102"/>
        <v>273.89053789731167</v>
      </c>
      <c r="T184" s="63">
        <f t="shared" si="103"/>
        <v>280.81579328696108</v>
      </c>
    </row>
    <row r="185" spans="1:20" x14ac:dyDescent="0.35">
      <c r="A185" s="56" t="s">
        <v>73</v>
      </c>
      <c r="B185" s="65">
        <v>512.28956071648702</v>
      </c>
      <c r="C185" s="66">
        <v>1843.307</v>
      </c>
      <c r="D185" s="65">
        <v>704.23568625889914</v>
      </c>
      <c r="E185" s="66">
        <v>2531.0544</v>
      </c>
      <c r="F185" s="65">
        <v>176.54391760350356</v>
      </c>
      <c r="G185" s="66">
        <v>625.49942509999994</v>
      </c>
      <c r="H185" s="63">
        <f t="shared" si="97"/>
        <v>-27.255949859923263</v>
      </c>
      <c r="I185" s="63">
        <f t="shared" si="98"/>
        <v>-27.172367373850207</v>
      </c>
      <c r="J185" s="63">
        <f t="shared" si="99"/>
        <v>190.1768396615214</v>
      </c>
      <c r="K185" s="63">
        <f t="shared" si="100"/>
        <v>194.69363616206465</v>
      </c>
      <c r="N185" s="56" t="s">
        <v>73</v>
      </c>
      <c r="O185" s="65">
        <v>1216.4154388183863</v>
      </c>
      <c r="P185" s="66">
        <v>4374.3613999999998</v>
      </c>
      <c r="Q185" s="65">
        <v>419.63033701330687</v>
      </c>
      <c r="R185" s="66">
        <v>1481.5937527999999</v>
      </c>
      <c r="S185" s="63">
        <f t="shared" si="102"/>
        <v>189.87785951705695</v>
      </c>
      <c r="T185" s="63">
        <f t="shared" si="103"/>
        <v>195.2470197537674</v>
      </c>
    </row>
    <row r="186" spans="1:20" ht="46.5" x14ac:dyDescent="0.35">
      <c r="A186" s="56" t="s">
        <v>74</v>
      </c>
      <c r="B186" s="65">
        <v>27.737457610512198</v>
      </c>
      <c r="C186" s="66">
        <v>99.804199999999994</v>
      </c>
      <c r="D186" s="65">
        <v>49.309183468119208</v>
      </c>
      <c r="E186" s="66">
        <v>177.21940000000001</v>
      </c>
      <c r="F186" s="65">
        <v>22.843335866911374</v>
      </c>
      <c r="G186" s="66">
        <v>80.934498599999998</v>
      </c>
      <c r="H186" s="63">
        <f t="shared" si="97"/>
        <v>-43.747886986516782</v>
      </c>
      <c r="I186" s="63">
        <f t="shared" si="98"/>
        <v>-43.68325363927427</v>
      </c>
      <c r="J186" s="63">
        <f t="shared" si="99"/>
        <v>21.424724357750094</v>
      </c>
      <c r="K186" s="63">
        <f t="shared" si="100"/>
        <v>23.314781368151955</v>
      </c>
      <c r="N186" s="56" t="s">
        <v>74</v>
      </c>
      <c r="O186" s="65">
        <v>77.03428069684621</v>
      </c>
      <c r="P186" s="66">
        <v>277.02359999999999</v>
      </c>
      <c r="Q186" s="65">
        <v>37.891656573223671</v>
      </c>
      <c r="R186" s="66">
        <v>133.78451630000001</v>
      </c>
      <c r="S186" s="63">
        <f t="shared" si="102"/>
        <v>103.30143272564882</v>
      </c>
      <c r="T186" s="63">
        <f t="shared" si="103"/>
        <v>107.06701168526774</v>
      </c>
    </row>
    <row r="187" spans="1:20" ht="46.5" x14ac:dyDescent="0.35">
      <c r="A187" s="56" t="s">
        <v>75</v>
      </c>
      <c r="B187" s="44">
        <v>3391.5921029112146</v>
      </c>
      <c r="C187" s="44">
        <v>12203.53867</v>
      </c>
      <c r="D187" s="44">
        <v>5392.4699432540738</v>
      </c>
      <c r="E187" s="44">
        <v>19380.776979999999</v>
      </c>
      <c r="F187" s="44">
        <v>967.05429995616964</v>
      </c>
      <c r="G187" s="44">
        <v>3426.2970759580721</v>
      </c>
      <c r="H187" s="63">
        <f t="shared" si="97"/>
        <v>-37.105034639014299</v>
      </c>
      <c r="I187" s="63">
        <f t="shared" si="98"/>
        <v>-37.032768693466487</v>
      </c>
      <c r="J187" s="63">
        <f t="shared" si="99"/>
        <v>250.71371928804137</v>
      </c>
      <c r="K187" s="63">
        <f t="shared" si="100"/>
        <v>256.17281279054322</v>
      </c>
      <c r="N187" s="56" t="s">
        <v>75</v>
      </c>
      <c r="O187" s="44">
        <v>8782.9161031763815</v>
      </c>
      <c r="P187" s="44">
        <v>31584.315649999997</v>
      </c>
      <c r="Q187" s="44">
        <v>2237.4822392991564</v>
      </c>
      <c r="R187" s="44">
        <v>7899.9047860580722</v>
      </c>
      <c r="S187" s="63">
        <f t="shared" si="102"/>
        <v>292.53567911794653</v>
      </c>
      <c r="T187" s="63">
        <f t="shared" si="103"/>
        <v>299.8062825483758</v>
      </c>
    </row>
    <row r="188" spans="1:20" ht="46.5" x14ac:dyDescent="0.35">
      <c r="A188" s="49" t="s">
        <v>76</v>
      </c>
      <c r="B188" s="50">
        <v>4129.8837419664733</v>
      </c>
      <c r="C188" s="50">
        <v>14860.040482</v>
      </c>
      <c r="D188" s="50">
        <v>4956.4737014590373</v>
      </c>
      <c r="E188" s="50">
        <v>17813.787081999999</v>
      </c>
      <c r="F188" s="50">
        <v>3829.1890446682819</v>
      </c>
      <c r="G188" s="50">
        <v>13566.91059398863</v>
      </c>
      <c r="H188" s="63">
        <f t="shared" si="97"/>
        <v>-16.676976602321943</v>
      </c>
      <c r="I188" s="63">
        <f t="shared" si="98"/>
        <v>-16.581238938151571</v>
      </c>
      <c r="J188" s="63">
        <f t="shared" si="99"/>
        <v>7.8526991953263661</v>
      </c>
      <c r="K188" s="63">
        <f t="shared" si="100"/>
        <v>9.5314985608023761</v>
      </c>
      <c r="N188" s="49" t="s">
        <v>76</v>
      </c>
      <c r="O188" s="50">
        <v>9085.8858379052435</v>
      </c>
      <c r="P188" s="50">
        <v>32673.827563999999</v>
      </c>
      <c r="Q188" s="50">
        <v>8163.7795305732361</v>
      </c>
      <c r="R188" s="50">
        <v>28823.952142788632</v>
      </c>
      <c r="S188" s="63">
        <f t="shared" si="102"/>
        <v>11.295090758866436</v>
      </c>
      <c r="T188" s="63">
        <f t="shared" si="103"/>
        <v>13.356514755991071</v>
      </c>
    </row>
    <row r="189" spans="1:20" ht="31" x14ac:dyDescent="0.35">
      <c r="A189" s="45" t="s">
        <v>95</v>
      </c>
      <c r="B189" s="46">
        <v>27168.078867746521</v>
      </c>
      <c r="C189" s="46">
        <v>97755.476186999993</v>
      </c>
      <c r="D189" s="46">
        <v>29125.665059567105</v>
      </c>
      <c r="E189" s="46">
        <v>104678.93652699998</v>
      </c>
      <c r="F189" s="46">
        <v>18669.327053605342</v>
      </c>
      <c r="G189" s="46">
        <v>66145.883118220052</v>
      </c>
      <c r="H189" s="63">
        <f t="shared" si="97"/>
        <v>-6.7211725047890809</v>
      </c>
      <c r="I189" s="63">
        <f t="shared" si="98"/>
        <v>-6.6139956802237947</v>
      </c>
      <c r="J189" s="63">
        <f t="shared" si="99"/>
        <v>45.522539670223068</v>
      </c>
      <c r="K189" s="63">
        <f t="shared" si="100"/>
        <v>47.787695286016998</v>
      </c>
      <c r="N189" s="45" t="s">
        <v>95</v>
      </c>
      <c r="O189" s="46">
        <v>56292.638503403636</v>
      </c>
      <c r="P189" s="46">
        <v>202434.41271399998</v>
      </c>
      <c r="Q189" s="46">
        <v>37317.809897031904</v>
      </c>
      <c r="R189" s="46">
        <v>131758.42910963605</v>
      </c>
      <c r="S189" s="63">
        <f t="shared" si="102"/>
        <v>50.84657609524109</v>
      </c>
      <c r="T189" s="63">
        <f t="shared" si="103"/>
        <v>53.64057850564879</v>
      </c>
    </row>
    <row r="190" spans="1:20" ht="46.5" x14ac:dyDescent="0.35">
      <c r="A190" s="47" t="s">
        <v>77</v>
      </c>
      <c r="B190" s="44">
        <v>9120.191356926116</v>
      </c>
      <c r="C190" s="44">
        <v>32816.035810000001</v>
      </c>
      <c r="D190" s="44">
        <v>11159.263038959527</v>
      </c>
      <c r="E190" s="44">
        <v>40106.888030000002</v>
      </c>
      <c r="F190" s="44">
        <v>5852.3724856504941</v>
      </c>
      <c r="G190" s="44">
        <v>20735.09909</v>
      </c>
      <c r="H190" s="63">
        <f t="shared" si="97"/>
        <v>-18.272458269999987</v>
      </c>
      <c r="I190" s="63">
        <f t="shared" si="98"/>
        <v>-18.178553804888665</v>
      </c>
      <c r="J190" s="63">
        <f t="shared" si="99"/>
        <v>55.837506571702818</v>
      </c>
      <c r="K190" s="63">
        <f t="shared" si="100"/>
        <v>58.263221543157812</v>
      </c>
      <c r="N190" s="47" t="s">
        <v>77</v>
      </c>
      <c r="O190" s="44">
        <v>20278.290312902216</v>
      </c>
      <c r="P190" s="44">
        <v>72922.923840000003</v>
      </c>
      <c r="Q190" s="44">
        <v>12751.982329308063</v>
      </c>
      <c r="R190" s="44">
        <v>45023.573579999997</v>
      </c>
      <c r="S190" s="63">
        <f t="shared" si="102"/>
        <v>59.020690189448686</v>
      </c>
      <c r="T190" s="63">
        <f t="shared" si="103"/>
        <v>61.966094740185696</v>
      </c>
    </row>
    <row r="191" spans="1:20" ht="46.5" x14ac:dyDescent="0.35">
      <c r="A191" s="47" t="s">
        <v>96</v>
      </c>
      <c r="B191" s="44">
        <v>49.418120930915002</v>
      </c>
      <c r="C191" s="44">
        <v>177.815</v>
      </c>
      <c r="D191" s="44">
        <v>98.541907115151986</v>
      </c>
      <c r="E191" s="44">
        <v>354.16399999999999</v>
      </c>
      <c r="F191" s="44">
        <v>2.6240332450362334</v>
      </c>
      <c r="G191" s="44">
        <v>9.2970140715903007</v>
      </c>
      <c r="H191" s="63">
        <f t="shared" si="97"/>
        <v>-49.850655038402046</v>
      </c>
      <c r="I191" s="63">
        <f t="shared" si="98"/>
        <v>-49.793033735783418</v>
      </c>
      <c r="J191" s="63">
        <f t="shared" si="99"/>
        <v>1783.2886749585607</v>
      </c>
      <c r="K191" s="63">
        <f t="shared" si="100"/>
        <v>1812.6033222146543</v>
      </c>
      <c r="N191" s="47" t="s">
        <v>96</v>
      </c>
      <c r="O191" s="44">
        <v>147.93187154750552</v>
      </c>
      <c r="P191" s="44">
        <v>531.97900000000004</v>
      </c>
      <c r="Q191" s="44">
        <v>137.35453961526281</v>
      </c>
      <c r="R191" s="44">
        <v>484.95928407159028</v>
      </c>
      <c r="S191" s="63">
        <f t="shared" si="102"/>
        <v>7.7007516183086295</v>
      </c>
      <c r="T191" s="63">
        <f t="shared" si="103"/>
        <v>9.695600738611418</v>
      </c>
    </row>
    <row r="192" spans="1:20" ht="31" x14ac:dyDescent="0.35">
      <c r="A192" s="47" t="s">
        <v>78</v>
      </c>
      <c r="B192" s="44">
        <v>6944.5360034344703</v>
      </c>
      <c r="C192" s="44">
        <v>24987.64919</v>
      </c>
      <c r="D192" s="44">
        <v>9485.4454699549151</v>
      </c>
      <c r="E192" s="44">
        <v>34091.113189999996</v>
      </c>
      <c r="F192" s="44">
        <v>3525.9226606803322</v>
      </c>
      <c r="G192" s="44">
        <v>12492.430366000001</v>
      </c>
      <c r="H192" s="63">
        <f t="shared" si="97"/>
        <v>-26.787455313182278</v>
      </c>
      <c r="I192" s="63">
        <f t="shared" si="98"/>
        <v>-26.703334529628478</v>
      </c>
      <c r="J192" s="63">
        <f t="shared" si="99"/>
        <v>96.956560643746826</v>
      </c>
      <c r="K192" s="63">
        <f t="shared" si="100"/>
        <v>100.02232118105368</v>
      </c>
      <c r="N192" s="47" t="s">
        <v>78</v>
      </c>
      <c r="O192" s="44">
        <v>16428.527982465024</v>
      </c>
      <c r="P192" s="44">
        <v>59078.76238</v>
      </c>
      <c r="Q192" s="44">
        <v>6927.5309986548318</v>
      </c>
      <c r="R192" s="44">
        <v>24459.114951000003</v>
      </c>
      <c r="S192" s="63">
        <f t="shared" si="102"/>
        <v>137.14838642591522</v>
      </c>
      <c r="T192" s="63">
        <f t="shared" si="103"/>
        <v>141.54088362704465</v>
      </c>
    </row>
    <row r="193" spans="1:20" x14ac:dyDescent="0.35">
      <c r="A193" s="47" t="s">
        <v>97</v>
      </c>
      <c r="B193" s="44">
        <v>35.867609084103897</v>
      </c>
      <c r="C193" s="44">
        <v>129.05789999999999</v>
      </c>
      <c r="D193" s="44">
        <v>60.144664197856798</v>
      </c>
      <c r="E193" s="44">
        <v>216.1626</v>
      </c>
      <c r="F193" s="44">
        <v>493.82881231154857</v>
      </c>
      <c r="G193" s="44">
        <v>1749.6475800000001</v>
      </c>
      <c r="H193" s="63">
        <f t="shared" si="97"/>
        <v>-40.36443704114653</v>
      </c>
      <c r="I193" s="63">
        <f t="shared" si="98"/>
        <v>-40.295916129802286</v>
      </c>
      <c r="J193" s="63">
        <f t="shared" si="99"/>
        <v>-92.73683345525906</v>
      </c>
      <c r="K193" s="63">
        <f t="shared" si="100"/>
        <v>-92.623777412363239</v>
      </c>
      <c r="N193" s="47" t="s">
        <v>97</v>
      </c>
      <c r="O193" s="44">
        <v>95.998365840692259</v>
      </c>
      <c r="P193" s="44">
        <v>345.22050000000002</v>
      </c>
      <c r="Q193" s="44">
        <v>569.81397359348</v>
      </c>
      <c r="R193" s="44">
        <v>2011.84888</v>
      </c>
      <c r="S193" s="63">
        <f t="shared" si="102"/>
        <v>-83.152683105455054</v>
      </c>
      <c r="T193" s="63">
        <f t="shared" si="103"/>
        <v>-82.840634630569269</v>
      </c>
    </row>
    <row r="194" spans="1:20" x14ac:dyDescent="0.35">
      <c r="A194" s="47" t="s">
        <v>105</v>
      </c>
      <c r="B194" s="72">
        <v>0</v>
      </c>
      <c r="C194" s="72">
        <v>0</v>
      </c>
      <c r="D194" s="72">
        <v>0</v>
      </c>
      <c r="E194" s="72">
        <v>0</v>
      </c>
      <c r="F194" s="72">
        <v>0</v>
      </c>
      <c r="G194" s="72">
        <v>0</v>
      </c>
      <c r="H194" s="63" t="str">
        <f t="shared" si="97"/>
        <v>-</v>
      </c>
      <c r="I194" s="63" t="str">
        <f t="shared" si="98"/>
        <v>-</v>
      </c>
      <c r="J194" s="63" t="str">
        <f t="shared" si="99"/>
        <v>-</v>
      </c>
      <c r="K194" s="63" t="str">
        <f t="shared" si="100"/>
        <v>-</v>
      </c>
      <c r="N194" s="47" t="s">
        <v>105</v>
      </c>
      <c r="O194" s="72">
        <v>0</v>
      </c>
      <c r="P194" s="72">
        <v>0</v>
      </c>
      <c r="Q194" s="72">
        <v>0</v>
      </c>
      <c r="R194" s="72">
        <v>0</v>
      </c>
      <c r="S194" s="63" t="str">
        <f t="shared" si="102"/>
        <v>-</v>
      </c>
      <c r="T194" s="63" t="str">
        <f t="shared" si="103"/>
        <v>-</v>
      </c>
    </row>
    <row r="195" spans="1:20" ht="31" x14ac:dyDescent="0.35">
      <c r="A195" s="47" t="s">
        <v>106</v>
      </c>
      <c r="B195" s="44">
        <v>11018.065777370917</v>
      </c>
      <c r="C195" s="44">
        <v>39644.918287</v>
      </c>
      <c r="D195" s="44">
        <v>8322.2699793396587</v>
      </c>
      <c r="E195" s="44">
        <v>29910.608706999999</v>
      </c>
      <c r="F195" s="44">
        <v>8794.5790617179318</v>
      </c>
      <c r="G195" s="44">
        <v>31159.409068148459</v>
      </c>
      <c r="H195" s="63">
        <f t="shared" si="97"/>
        <v>32.392554011389564</v>
      </c>
      <c r="I195" s="63">
        <f t="shared" si="98"/>
        <v>32.544672277839226</v>
      </c>
      <c r="J195" s="63">
        <f t="shared" si="99"/>
        <v>25.282468894180937</v>
      </c>
      <c r="K195" s="63">
        <f t="shared" si="100"/>
        <v>27.232574277300841</v>
      </c>
      <c r="N195" s="47" t="s">
        <v>106</v>
      </c>
      <c r="O195" s="44">
        <v>19341.889970648204</v>
      </c>
      <c r="P195" s="44">
        <v>69555.526994</v>
      </c>
      <c r="Q195" s="44">
        <v>16931.128055860267</v>
      </c>
      <c r="R195" s="44">
        <v>59778.932414564464</v>
      </c>
      <c r="S195" s="63">
        <f t="shared" si="102"/>
        <v>14.238637300681887</v>
      </c>
      <c r="T195" s="63">
        <f t="shared" si="103"/>
        <v>16.354582098648478</v>
      </c>
    </row>
    <row r="196" spans="1:20" ht="35.5" x14ac:dyDescent="0.4">
      <c r="A196" s="41" t="s">
        <v>79</v>
      </c>
      <c r="B196" s="42">
        <f t="shared" ref="B196:G196" si="118">B197+B200</f>
        <v>3239.5523840361157</v>
      </c>
      <c r="C196" s="42">
        <f t="shared" si="118"/>
        <v>11656.4733</v>
      </c>
      <c r="D196" s="42">
        <f t="shared" si="118"/>
        <v>3572.465609188027</v>
      </c>
      <c r="E196" s="42">
        <f t="shared" si="118"/>
        <v>12839.600399999999</v>
      </c>
      <c r="F196" s="42">
        <f t="shared" si="118"/>
        <v>3629.5192237530232</v>
      </c>
      <c r="G196" s="42">
        <f t="shared" si="118"/>
        <v>12859.475526909118</v>
      </c>
      <c r="H196" s="63">
        <f t="shared" si="97"/>
        <v>-9.3188643802669873</v>
      </c>
      <c r="I196" s="63">
        <f t="shared" si="98"/>
        <v>-9.2146722883992567</v>
      </c>
      <c r="J196" s="63">
        <f t="shared" si="99"/>
        <v>-10.744311179420379</v>
      </c>
      <c r="K196" s="63">
        <f t="shared" si="100"/>
        <v>-9.354986713041086</v>
      </c>
      <c r="L196" s="42"/>
      <c r="M196" s="42"/>
      <c r="N196" s="41" t="s">
        <v>79</v>
      </c>
      <c r="O196" s="42">
        <f t="shared" ref="O196:R196" si="119">O197+O200</f>
        <v>6811.8290910104124</v>
      </c>
      <c r="P196" s="42">
        <f t="shared" si="119"/>
        <v>24496.073700000001</v>
      </c>
      <c r="Q196" s="42">
        <f t="shared" si="119"/>
        <v>7011.7322299121606</v>
      </c>
      <c r="R196" s="42">
        <f t="shared" si="119"/>
        <v>24756.405225809118</v>
      </c>
      <c r="S196" s="63">
        <f t="shared" si="102"/>
        <v>-2.8509807897249431</v>
      </c>
      <c r="T196" s="63">
        <f t="shared" si="103"/>
        <v>-1.0515724049375166</v>
      </c>
    </row>
    <row r="197" spans="1:20" ht="31" x14ac:dyDescent="0.35">
      <c r="A197" s="45" t="s">
        <v>80</v>
      </c>
      <c r="B197" s="46">
        <f t="shared" ref="B197:G197" si="120">SUM(B198:B199)</f>
        <v>600.26140315514499</v>
      </c>
      <c r="C197" s="46">
        <f t="shared" si="120"/>
        <v>2159.8449999999998</v>
      </c>
      <c r="D197" s="46">
        <f t="shared" si="120"/>
        <v>598.63081708279435</v>
      </c>
      <c r="E197" s="46">
        <f t="shared" si="120"/>
        <v>2151.5057999999999</v>
      </c>
      <c r="F197" s="46">
        <f t="shared" si="120"/>
        <v>748.73357877379249</v>
      </c>
      <c r="G197" s="46">
        <f t="shared" si="120"/>
        <v>2652.7814123162889</v>
      </c>
      <c r="H197" s="63">
        <f t="shared" si="97"/>
        <v>0.27238592231128678</v>
      </c>
      <c r="I197" s="63">
        <f t="shared" si="98"/>
        <v>0.38759830440615417</v>
      </c>
      <c r="J197" s="63">
        <f t="shared" si="99"/>
        <v>-19.82977387788614</v>
      </c>
      <c r="K197" s="63">
        <f t="shared" si="100"/>
        <v>-18.581870712290581</v>
      </c>
      <c r="L197" s="46"/>
      <c r="M197" s="46"/>
      <c r="N197" s="45" t="s">
        <v>80</v>
      </c>
      <c r="O197" s="46">
        <f t="shared" ref="O197:R197" si="121">SUM(O198:O199)</f>
        <v>1198.8935517037987</v>
      </c>
      <c r="P197" s="46">
        <f t="shared" si="121"/>
        <v>4311.3508000000002</v>
      </c>
      <c r="Q197" s="46">
        <f t="shared" si="121"/>
        <v>1416.2040598313677</v>
      </c>
      <c r="R197" s="46">
        <f t="shared" si="121"/>
        <v>5000.2082849162889</v>
      </c>
      <c r="S197" s="63">
        <f t="shared" si="102"/>
        <v>-15.344575989525467</v>
      </c>
      <c r="T197" s="63">
        <f t="shared" si="103"/>
        <v>-13.776575807737999</v>
      </c>
    </row>
    <row r="198" spans="1:20" x14ac:dyDescent="0.35">
      <c r="A198" s="47" t="s">
        <v>81</v>
      </c>
      <c r="B198" s="44">
        <v>600.26140315514499</v>
      </c>
      <c r="C198" s="44">
        <v>2159.8449999999998</v>
      </c>
      <c r="D198" s="44">
        <v>598.63081708279435</v>
      </c>
      <c r="E198" s="44">
        <v>2151.5057999999999</v>
      </c>
      <c r="F198" s="44">
        <v>748.73357877379249</v>
      </c>
      <c r="G198" s="44">
        <v>2652.7814123162889</v>
      </c>
      <c r="H198" s="63">
        <f t="shared" si="97"/>
        <v>0.27238592231128678</v>
      </c>
      <c r="I198" s="63">
        <f t="shared" si="98"/>
        <v>0.38759830440615417</v>
      </c>
      <c r="J198" s="63">
        <f t="shared" si="99"/>
        <v>-19.82977387788614</v>
      </c>
      <c r="K198" s="63">
        <f t="shared" si="100"/>
        <v>-18.581870712290581</v>
      </c>
      <c r="N198" s="47" t="s">
        <v>81</v>
      </c>
      <c r="O198" s="44">
        <v>1198.8935517037987</v>
      </c>
      <c r="P198" s="44">
        <v>4311.3508000000002</v>
      </c>
      <c r="Q198" s="44">
        <v>1416.2040598313677</v>
      </c>
      <c r="R198" s="44">
        <v>5000.2082849162889</v>
      </c>
      <c r="S198" s="63">
        <f t="shared" si="102"/>
        <v>-15.344575989525467</v>
      </c>
      <c r="T198" s="63">
        <f t="shared" si="103"/>
        <v>-13.776575807737999</v>
      </c>
    </row>
    <row r="199" spans="1:20" x14ac:dyDescent="0.35">
      <c r="A199" s="47" t="s">
        <v>82</v>
      </c>
      <c r="B199" s="44">
        <v>0</v>
      </c>
      <c r="C199" s="44">
        <v>0</v>
      </c>
      <c r="D199" s="44">
        <v>0</v>
      </c>
      <c r="E199" s="44">
        <v>0</v>
      </c>
      <c r="F199" s="44">
        <v>0</v>
      </c>
      <c r="G199" s="44">
        <v>0</v>
      </c>
      <c r="H199" s="63" t="str">
        <f t="shared" si="97"/>
        <v>-</v>
      </c>
      <c r="I199" s="63" t="str">
        <f t="shared" si="98"/>
        <v>-</v>
      </c>
      <c r="J199" s="63" t="str">
        <f t="shared" si="99"/>
        <v>-</v>
      </c>
      <c r="K199" s="63" t="str">
        <f t="shared" si="100"/>
        <v>-</v>
      </c>
      <c r="N199" s="47" t="s">
        <v>82</v>
      </c>
      <c r="O199" s="44">
        <v>0</v>
      </c>
      <c r="P199" s="44">
        <v>0</v>
      </c>
      <c r="Q199" s="44">
        <v>0</v>
      </c>
      <c r="R199" s="44">
        <v>0</v>
      </c>
      <c r="S199" s="63" t="str">
        <f t="shared" si="102"/>
        <v>-</v>
      </c>
      <c r="T199" s="63" t="str">
        <f t="shared" si="103"/>
        <v>-</v>
      </c>
    </row>
    <row r="200" spans="1:20" ht="31" x14ac:dyDescent="0.35">
      <c r="A200" s="45" t="s">
        <v>83</v>
      </c>
      <c r="B200" s="46">
        <v>2639.2909808809704</v>
      </c>
      <c r="C200" s="46">
        <v>9496.6283000000003</v>
      </c>
      <c r="D200" s="46">
        <v>2973.8347921052327</v>
      </c>
      <c r="E200" s="46">
        <v>10688.0946</v>
      </c>
      <c r="F200" s="46">
        <v>2880.7856449792307</v>
      </c>
      <c r="G200" s="46">
        <v>10206.69411459283</v>
      </c>
      <c r="H200" s="63">
        <f t="shared" si="97"/>
        <v>-11.249576207541523</v>
      </c>
      <c r="I200" s="63">
        <f t="shared" si="98"/>
        <v>-11.147602492215967</v>
      </c>
      <c r="J200" s="63">
        <f t="shared" si="99"/>
        <v>-8.3829445803837785</v>
      </c>
      <c r="K200" s="63">
        <f t="shared" si="100"/>
        <v>-6.9568638642518579</v>
      </c>
      <c r="N200" s="45" t="s">
        <v>83</v>
      </c>
      <c r="O200" s="46">
        <v>5612.9355393066135</v>
      </c>
      <c r="P200" s="46">
        <v>20184.722900000001</v>
      </c>
      <c r="Q200" s="46">
        <v>5595.5281700807927</v>
      </c>
      <c r="R200" s="46">
        <v>19756.196940892827</v>
      </c>
      <c r="S200" s="63">
        <f t="shared" si="102"/>
        <v>0.31109430060413956</v>
      </c>
      <c r="T200" s="63">
        <f t="shared" si="103"/>
        <v>2.1690711040654804</v>
      </c>
    </row>
    <row r="201" spans="1:20" ht="18" x14ac:dyDescent="0.4">
      <c r="A201" s="41" t="s">
        <v>84</v>
      </c>
      <c r="B201" s="42">
        <f t="shared" ref="B201:G201" si="122">SUM(B202+B203+B204)</f>
        <v>13175.517037560625</v>
      </c>
      <c r="C201" s="42">
        <f t="shared" si="122"/>
        <v>47407.803411000001</v>
      </c>
      <c r="D201" s="42">
        <f t="shared" si="122"/>
        <v>15123.867943629724</v>
      </c>
      <c r="E201" s="42">
        <f t="shared" si="122"/>
        <v>54355.854510999998</v>
      </c>
      <c r="F201" s="42">
        <f t="shared" si="122"/>
        <v>25816.808144969866</v>
      </c>
      <c r="G201" s="42">
        <f t="shared" si="122"/>
        <v>91469.583726260171</v>
      </c>
      <c r="H201" s="63">
        <f t="shared" si="97"/>
        <v>-12.882623104956153</v>
      </c>
      <c r="I201" s="63">
        <f t="shared" si="98"/>
        <v>-12.782525750917813</v>
      </c>
      <c r="J201" s="63">
        <f t="shared" si="99"/>
        <v>-48.965352480539948</v>
      </c>
      <c r="K201" s="63">
        <f t="shared" si="100"/>
        <v>-48.170964073831676</v>
      </c>
      <c r="L201" s="42"/>
      <c r="M201" s="42"/>
      <c r="N201" s="41" t="s">
        <v>84</v>
      </c>
      <c r="O201" s="42">
        <f t="shared" ref="O201:R201" si="123">SUM(O202+O203+O204)</f>
        <v>28298.275631033546</v>
      </c>
      <c r="P201" s="42">
        <f t="shared" si="123"/>
        <v>101763.657922</v>
      </c>
      <c r="Q201" s="42">
        <f t="shared" si="123"/>
        <v>38603.026909792301</v>
      </c>
      <c r="R201" s="42">
        <f t="shared" si="123"/>
        <v>136296.15989109216</v>
      </c>
      <c r="S201" s="63">
        <f t="shared" si="102"/>
        <v>-26.69415355132368</v>
      </c>
      <c r="T201" s="63">
        <f t="shared" si="103"/>
        <v>-25.336371910026998</v>
      </c>
    </row>
    <row r="202" spans="1:20" x14ac:dyDescent="0.35">
      <c r="A202" s="43" t="s">
        <v>85</v>
      </c>
      <c r="B202" s="44">
        <v>6943.517906489752</v>
      </c>
      <c r="C202" s="44">
        <v>24983.9859</v>
      </c>
      <c r="D202" s="44">
        <v>1514.12078760859</v>
      </c>
      <c r="E202" s="44">
        <v>5441.8175000000001</v>
      </c>
      <c r="F202" s="44">
        <v>5489.9289319561758</v>
      </c>
      <c r="G202" s="44">
        <v>19450.952699999998</v>
      </c>
      <c r="H202" s="63">
        <f t="shared" si="97"/>
        <v>358.58414753398762</v>
      </c>
      <c r="I202" s="63">
        <f t="shared" si="98"/>
        <v>359.11105802427221</v>
      </c>
      <c r="J202" s="63">
        <f t="shared" si="99"/>
        <v>26.477373251089276</v>
      </c>
      <c r="K202" s="63">
        <f t="shared" si="100"/>
        <v>28.446078119350943</v>
      </c>
      <c r="N202" s="43" t="s">
        <v>85</v>
      </c>
      <c r="O202" s="44">
        <v>8460.7588651026763</v>
      </c>
      <c r="P202" s="44">
        <v>30425.803400000001</v>
      </c>
      <c r="Q202" s="44">
        <v>5754.0733026345506</v>
      </c>
      <c r="R202" s="44">
        <v>20315.974099999999</v>
      </c>
      <c r="S202" s="63">
        <f t="shared" si="102"/>
        <v>47.039469608926368</v>
      </c>
      <c r="T202" s="63">
        <f t="shared" si="103"/>
        <v>49.762956234522875</v>
      </c>
    </row>
    <row r="203" spans="1:20" x14ac:dyDescent="0.35">
      <c r="A203" s="43" t="s">
        <v>86</v>
      </c>
      <c r="B203" s="44">
        <v>157.63717740764599</v>
      </c>
      <c r="C203" s="44">
        <v>567.20600000000002</v>
      </c>
      <c r="D203" s="44">
        <v>680.59499404463168</v>
      </c>
      <c r="E203" s="44">
        <v>2446.0887000000002</v>
      </c>
      <c r="F203" s="44">
        <v>0</v>
      </c>
      <c r="G203" s="44">
        <v>0</v>
      </c>
      <c r="H203" s="63">
        <f t="shared" si="97"/>
        <v>-76.838328405731914</v>
      </c>
      <c r="I203" s="63">
        <f t="shared" si="98"/>
        <v>-76.811715781197961</v>
      </c>
      <c r="J203" s="63" t="str">
        <f t="shared" si="99"/>
        <v>-</v>
      </c>
      <c r="K203" s="63" t="str">
        <f t="shared" si="100"/>
        <v>-</v>
      </c>
      <c r="N203" s="43" t="s">
        <v>86</v>
      </c>
      <c r="O203" s="44">
        <v>837.93218246430638</v>
      </c>
      <c r="P203" s="44">
        <v>3013.2947000000004</v>
      </c>
      <c r="Q203" s="44">
        <v>0</v>
      </c>
      <c r="R203" s="44">
        <v>0</v>
      </c>
      <c r="S203" s="63" t="str">
        <f t="shared" si="102"/>
        <v>-</v>
      </c>
      <c r="T203" s="63" t="str">
        <f t="shared" si="103"/>
        <v>-</v>
      </c>
    </row>
    <row r="204" spans="1:20" x14ac:dyDescent="0.35">
      <c r="A204" s="57" t="s">
        <v>87</v>
      </c>
      <c r="B204" s="69">
        <v>6074.3619536632277</v>
      </c>
      <c r="C204" s="58">
        <v>21856.611510999999</v>
      </c>
      <c r="D204" s="58">
        <v>12929.152161976503</v>
      </c>
      <c r="E204" s="58">
        <v>46467.948311</v>
      </c>
      <c r="F204" s="58">
        <v>20326.87921301369</v>
      </c>
      <c r="G204" s="58">
        <v>72018.631026260176</v>
      </c>
      <c r="H204" s="64">
        <f t="shared" si="97"/>
        <v>-53.018095250457407</v>
      </c>
      <c r="I204" s="64">
        <f t="shared" si="98"/>
        <v>-52.964113318026456</v>
      </c>
      <c r="J204" s="64">
        <f t="shared" si="99"/>
        <v>-70.116603291594828</v>
      </c>
      <c r="K204" s="64">
        <f t="shared" si="100"/>
        <v>-69.651448243954519</v>
      </c>
      <c r="N204" s="57" t="s">
        <v>87</v>
      </c>
      <c r="O204" s="69">
        <v>18999.584583466563</v>
      </c>
      <c r="P204" s="58">
        <v>68324.559821999996</v>
      </c>
      <c r="Q204" s="58">
        <v>32848.953607157753</v>
      </c>
      <c r="R204" s="58">
        <v>115980.18579109217</v>
      </c>
      <c r="S204" s="64">
        <f t="shared" si="102"/>
        <v>-42.160761616082119</v>
      </c>
      <c r="T204" s="64">
        <f t="shared" si="103"/>
        <v>-41.089454758187117</v>
      </c>
    </row>
    <row r="205" spans="1:20" x14ac:dyDescent="0.35">
      <c r="A205" s="54" t="s">
        <v>88</v>
      </c>
      <c r="B205" s="54"/>
      <c r="C205" s="54"/>
      <c r="D205" s="54"/>
      <c r="E205" s="54"/>
      <c r="F205" s="54"/>
      <c r="G205" s="54"/>
      <c r="H205" s="54"/>
      <c r="I205" s="54"/>
      <c r="J205" s="14" t="s">
        <v>126</v>
      </c>
      <c r="K205" s="54"/>
      <c r="N205" s="54" t="s">
        <v>88</v>
      </c>
      <c r="O205" s="54"/>
      <c r="P205" s="54"/>
      <c r="Q205" s="54"/>
      <c r="R205" s="54"/>
      <c r="S205" s="14" t="s">
        <v>130</v>
      </c>
      <c r="T205" s="54"/>
    </row>
    <row r="206" spans="1:20" x14ac:dyDescent="0.35">
      <c r="A206" s="62" t="s">
        <v>99</v>
      </c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N206" s="62" t="s">
        <v>99</v>
      </c>
      <c r="O206" s="54"/>
      <c r="P206" s="54"/>
      <c r="Q206" s="54"/>
      <c r="R206" s="54"/>
      <c r="S206" s="54"/>
      <c r="T206" s="54"/>
    </row>
    <row r="207" spans="1:20" x14ac:dyDescent="0.35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N207" s="60"/>
      <c r="O207" s="60"/>
      <c r="P207" s="60"/>
      <c r="Q207" s="60"/>
      <c r="R207" s="60"/>
      <c r="S207" s="60"/>
      <c r="T207" s="60"/>
    </row>
    <row r="208" spans="1:20" x14ac:dyDescent="0.35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N208" s="60"/>
      <c r="O208" s="60"/>
      <c r="P208" s="60"/>
      <c r="Q208" s="60"/>
      <c r="R208" s="60"/>
      <c r="S208" s="60"/>
      <c r="T208" s="60"/>
    </row>
    <row r="209" spans="1:20" x14ac:dyDescent="0.35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N209" s="60"/>
      <c r="O209" s="60"/>
      <c r="P209" s="60"/>
      <c r="Q209" s="60"/>
      <c r="R209" s="60"/>
      <c r="S209" s="60"/>
      <c r="T209" s="60"/>
    </row>
    <row r="210" spans="1:20" x14ac:dyDescent="0.35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N210" s="60"/>
      <c r="O210" s="60"/>
      <c r="P210" s="60"/>
      <c r="Q210" s="60"/>
      <c r="R210" s="60"/>
      <c r="S210" s="60"/>
      <c r="T210" s="60"/>
    </row>
    <row r="211" spans="1:20" x14ac:dyDescent="0.35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N211" s="60"/>
      <c r="O211" s="60"/>
      <c r="P211" s="60"/>
      <c r="Q211" s="60"/>
      <c r="R211" s="60"/>
      <c r="S211" s="60"/>
      <c r="T211" s="60"/>
    </row>
    <row r="212" spans="1:20" x14ac:dyDescent="0.35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N212" s="60"/>
      <c r="O212" s="60"/>
      <c r="P212" s="60"/>
      <c r="Q212" s="60"/>
      <c r="R212" s="60"/>
      <c r="S212" s="60"/>
      <c r="T212" s="60"/>
    </row>
    <row r="213" spans="1:20" x14ac:dyDescent="0.35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N213" s="60"/>
      <c r="O213" s="60"/>
      <c r="P213" s="60"/>
      <c r="Q213" s="60"/>
      <c r="R213" s="60"/>
      <c r="S213" s="60"/>
      <c r="T213" s="60"/>
    </row>
    <row r="214" spans="1:20" x14ac:dyDescent="0.35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N214" s="60"/>
      <c r="O214" s="60"/>
      <c r="P214" s="60"/>
      <c r="Q214" s="60"/>
      <c r="R214" s="60"/>
      <c r="S214" s="60"/>
      <c r="T214" s="60"/>
    </row>
    <row r="215" spans="1:20" x14ac:dyDescent="0.35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N215" s="60"/>
      <c r="O215" s="60"/>
      <c r="P215" s="60"/>
      <c r="Q215" s="60"/>
      <c r="R215" s="60"/>
      <c r="S215" s="60"/>
      <c r="T215" s="60"/>
    </row>
    <row r="216" spans="1:20" x14ac:dyDescent="0.35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N216" s="60"/>
      <c r="O216" s="60"/>
      <c r="P216" s="60"/>
      <c r="Q216" s="60"/>
      <c r="R216" s="60"/>
      <c r="S216" s="60"/>
      <c r="T216" s="60"/>
    </row>
    <row r="217" spans="1:20" x14ac:dyDescent="0.35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N217" s="60"/>
      <c r="O217" s="60"/>
      <c r="P217" s="60"/>
      <c r="Q217" s="60"/>
      <c r="R217" s="60"/>
      <c r="S217" s="60"/>
      <c r="T217" s="60"/>
    </row>
    <row r="218" spans="1:20" x14ac:dyDescent="0.35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N218" s="60"/>
      <c r="O218" s="60"/>
      <c r="P218" s="60"/>
      <c r="Q218" s="60"/>
      <c r="R218" s="60"/>
      <c r="S218" s="60"/>
      <c r="T218" s="60"/>
    </row>
    <row r="219" spans="1:20" x14ac:dyDescent="0.35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N219" s="60"/>
      <c r="O219" s="60"/>
      <c r="P219" s="60"/>
      <c r="Q219" s="60"/>
      <c r="R219" s="60"/>
      <c r="S219" s="60"/>
      <c r="T219" s="60"/>
    </row>
    <row r="220" spans="1:20" x14ac:dyDescent="0.35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N220" s="60"/>
      <c r="O220" s="60"/>
      <c r="P220" s="60"/>
      <c r="Q220" s="60"/>
      <c r="R220" s="60"/>
      <c r="S220" s="60"/>
      <c r="T220" s="60"/>
    </row>
    <row r="221" spans="1:20" x14ac:dyDescent="0.35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N221" s="60"/>
      <c r="O221" s="60"/>
      <c r="P221" s="60"/>
      <c r="Q221" s="60"/>
      <c r="R221" s="60"/>
      <c r="S221" s="60"/>
      <c r="T221" s="60"/>
    </row>
    <row r="222" spans="1:20" x14ac:dyDescent="0.35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N222" s="60"/>
      <c r="O222" s="60"/>
      <c r="P222" s="60"/>
      <c r="Q222" s="60"/>
      <c r="R222" s="60"/>
      <c r="S222" s="60"/>
      <c r="T222" s="60"/>
    </row>
    <row r="223" spans="1:20" x14ac:dyDescent="0.3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N223" s="60"/>
      <c r="O223" s="60"/>
      <c r="P223" s="60"/>
      <c r="Q223" s="60"/>
      <c r="R223" s="60"/>
      <c r="S223" s="60"/>
      <c r="T223" s="60"/>
    </row>
    <row r="224" spans="1:20" x14ac:dyDescent="0.35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N224" s="60"/>
      <c r="O224" s="60"/>
      <c r="P224" s="60"/>
      <c r="Q224" s="60"/>
      <c r="R224" s="60"/>
      <c r="S224" s="60"/>
      <c r="T224" s="60"/>
    </row>
    <row r="225" spans="1:20" x14ac:dyDescent="0.3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N225" s="60"/>
      <c r="O225" s="60"/>
      <c r="P225" s="60"/>
      <c r="Q225" s="60"/>
      <c r="R225" s="60"/>
      <c r="S225" s="60"/>
      <c r="T225" s="60"/>
    </row>
    <row r="226" spans="1:20" x14ac:dyDescent="0.35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N226" s="60"/>
      <c r="O226" s="60"/>
      <c r="P226" s="60"/>
      <c r="Q226" s="60"/>
      <c r="R226" s="60"/>
      <c r="S226" s="60"/>
      <c r="T226" s="60"/>
    </row>
    <row r="227" spans="1:20" x14ac:dyDescent="0.3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N227" s="60"/>
      <c r="O227" s="60"/>
      <c r="P227" s="60"/>
      <c r="Q227" s="60"/>
      <c r="R227" s="60"/>
      <c r="S227" s="60"/>
      <c r="T227" s="60"/>
    </row>
    <row r="228" spans="1:20" x14ac:dyDescent="0.35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N228" s="60"/>
      <c r="O228" s="60"/>
      <c r="P228" s="60"/>
      <c r="Q228" s="60"/>
      <c r="R228" s="60"/>
      <c r="S228" s="60"/>
      <c r="T228" s="60"/>
    </row>
    <row r="229" spans="1:20" x14ac:dyDescent="0.3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N229" s="60"/>
      <c r="O229" s="60"/>
      <c r="P229" s="60"/>
      <c r="Q229" s="60"/>
      <c r="R229" s="60"/>
      <c r="S229" s="60"/>
      <c r="T229" s="60"/>
    </row>
    <row r="230" spans="1:20" x14ac:dyDescent="0.35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N230" s="60"/>
      <c r="O230" s="60"/>
      <c r="P230" s="60"/>
      <c r="Q230" s="60"/>
      <c r="R230" s="60"/>
      <c r="S230" s="60"/>
      <c r="T230" s="60"/>
    </row>
    <row r="231" spans="1:20" x14ac:dyDescent="0.3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N231" s="60"/>
      <c r="O231" s="60"/>
      <c r="P231" s="60"/>
      <c r="Q231" s="60"/>
      <c r="R231" s="60"/>
      <c r="S231" s="60"/>
      <c r="T231" s="60"/>
    </row>
    <row r="232" spans="1:20" x14ac:dyDescent="0.35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N232" s="60"/>
      <c r="O232" s="60"/>
      <c r="P232" s="60"/>
      <c r="Q232" s="60"/>
      <c r="R232" s="60"/>
      <c r="S232" s="60"/>
      <c r="T232" s="60"/>
    </row>
    <row r="233" spans="1:20" x14ac:dyDescent="0.3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N233" s="60"/>
      <c r="O233" s="60"/>
      <c r="P233" s="60"/>
      <c r="Q233" s="60"/>
      <c r="R233" s="60"/>
      <c r="S233" s="60"/>
      <c r="T233" s="60"/>
    </row>
    <row r="234" spans="1:20" x14ac:dyDescent="0.35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N234" s="60"/>
      <c r="O234" s="60"/>
      <c r="P234" s="60"/>
      <c r="Q234" s="60"/>
      <c r="R234" s="60"/>
      <c r="S234" s="60"/>
      <c r="T234" s="60"/>
    </row>
    <row r="235" spans="1:20" x14ac:dyDescent="0.35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N235" s="60"/>
      <c r="O235" s="60"/>
      <c r="P235" s="60"/>
      <c r="Q235" s="60"/>
      <c r="R235" s="60"/>
      <c r="S235" s="60"/>
      <c r="T235" s="60"/>
    </row>
    <row r="236" spans="1:20" x14ac:dyDescent="0.35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N236" s="60"/>
      <c r="O236" s="60"/>
      <c r="P236" s="60"/>
      <c r="Q236" s="60"/>
      <c r="R236" s="60"/>
      <c r="S236" s="60"/>
      <c r="T236" s="60"/>
    </row>
    <row r="237" spans="1:20" x14ac:dyDescent="0.35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N237" s="60"/>
      <c r="O237" s="60"/>
      <c r="P237" s="60"/>
      <c r="Q237" s="60"/>
      <c r="R237" s="60"/>
      <c r="S237" s="60"/>
      <c r="T237" s="60"/>
    </row>
    <row r="238" spans="1:20" x14ac:dyDescent="0.35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N238" s="60"/>
      <c r="O238" s="60"/>
      <c r="P238" s="60"/>
      <c r="Q238" s="60"/>
      <c r="R238" s="60"/>
      <c r="S238" s="60"/>
      <c r="T238" s="60"/>
    </row>
    <row r="239" spans="1:20" x14ac:dyDescent="0.35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N239" s="60"/>
      <c r="O239" s="60"/>
      <c r="P239" s="60"/>
      <c r="Q239" s="60"/>
      <c r="R239" s="60"/>
      <c r="S239" s="60"/>
      <c r="T239" s="60"/>
    </row>
    <row r="240" spans="1:20" x14ac:dyDescent="0.35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N240" s="60"/>
      <c r="O240" s="60"/>
      <c r="P240" s="60"/>
      <c r="Q240" s="60"/>
      <c r="R240" s="60"/>
      <c r="S240" s="60"/>
      <c r="T240" s="60"/>
    </row>
    <row r="241" spans="1:20" x14ac:dyDescent="0.35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N241" s="60"/>
      <c r="O241" s="60"/>
      <c r="P241" s="60"/>
      <c r="Q241" s="60"/>
      <c r="R241" s="60"/>
      <c r="S241" s="60"/>
      <c r="T241" s="60"/>
    </row>
    <row r="242" spans="1:20" x14ac:dyDescent="0.35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N242" s="60"/>
      <c r="O242" s="60"/>
      <c r="P242" s="60"/>
      <c r="Q242" s="60"/>
      <c r="R242" s="60"/>
      <c r="S242" s="60"/>
      <c r="T242" s="60"/>
    </row>
    <row r="243" spans="1:20" x14ac:dyDescent="0.35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N243" s="60"/>
      <c r="O243" s="60"/>
      <c r="P243" s="60"/>
      <c r="Q243" s="60"/>
      <c r="R243" s="60"/>
      <c r="S243" s="60"/>
      <c r="T243" s="60"/>
    </row>
    <row r="244" spans="1:20" x14ac:dyDescent="0.35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N244" s="60"/>
      <c r="O244" s="60"/>
      <c r="P244" s="60"/>
      <c r="Q244" s="60"/>
      <c r="R244" s="60"/>
      <c r="S244" s="60"/>
      <c r="T244" s="60"/>
    </row>
    <row r="245" spans="1:20" x14ac:dyDescent="0.35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N245" s="60"/>
      <c r="O245" s="60"/>
      <c r="P245" s="60"/>
      <c r="Q245" s="60"/>
      <c r="R245" s="60"/>
      <c r="S245" s="60"/>
      <c r="T245" s="60"/>
    </row>
    <row r="246" spans="1:20" x14ac:dyDescent="0.35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N246" s="60"/>
      <c r="O246" s="60"/>
      <c r="P246" s="60"/>
      <c r="Q246" s="60"/>
      <c r="R246" s="60"/>
      <c r="S246" s="60"/>
      <c r="T246" s="60"/>
    </row>
    <row r="247" spans="1:20" x14ac:dyDescent="0.35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N247" s="60"/>
      <c r="O247" s="60"/>
      <c r="P247" s="60"/>
      <c r="Q247" s="60"/>
      <c r="R247" s="60"/>
      <c r="S247" s="60"/>
      <c r="T247" s="60"/>
    </row>
    <row r="248" spans="1:20" x14ac:dyDescent="0.35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N248" s="60"/>
      <c r="O248" s="60"/>
      <c r="P248" s="60"/>
      <c r="Q248" s="60"/>
      <c r="R248" s="60"/>
      <c r="S248" s="60"/>
      <c r="T248" s="60"/>
    </row>
    <row r="249" spans="1:20" x14ac:dyDescent="0.35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N249" s="60"/>
      <c r="O249" s="60"/>
      <c r="P249" s="60"/>
      <c r="Q249" s="60"/>
      <c r="R249" s="60"/>
      <c r="S249" s="60"/>
      <c r="T249" s="60"/>
    </row>
    <row r="250" spans="1:20" x14ac:dyDescent="0.35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N250" s="60"/>
      <c r="O250" s="60"/>
      <c r="P250" s="60"/>
      <c r="Q250" s="60"/>
      <c r="R250" s="60"/>
      <c r="S250" s="60"/>
      <c r="T250" s="60"/>
    </row>
    <row r="251" spans="1:20" x14ac:dyDescent="0.35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N251" s="60"/>
      <c r="O251" s="60"/>
      <c r="P251" s="60"/>
      <c r="Q251" s="60"/>
      <c r="R251" s="60"/>
      <c r="S251" s="60"/>
      <c r="T251" s="60"/>
    </row>
    <row r="252" spans="1:20" x14ac:dyDescent="0.35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N252" s="60"/>
      <c r="O252" s="60"/>
      <c r="P252" s="60"/>
      <c r="Q252" s="60"/>
      <c r="R252" s="60"/>
      <c r="S252" s="60"/>
      <c r="T252" s="60"/>
    </row>
    <row r="253" spans="1:20" x14ac:dyDescent="0.35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N253" s="60"/>
      <c r="O253" s="60"/>
      <c r="P253" s="60"/>
      <c r="Q253" s="60"/>
      <c r="R253" s="60"/>
      <c r="S253" s="60"/>
      <c r="T253" s="60"/>
    </row>
    <row r="254" spans="1:20" x14ac:dyDescent="0.35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N254" s="60"/>
      <c r="O254" s="60"/>
      <c r="P254" s="60"/>
      <c r="Q254" s="60"/>
      <c r="R254" s="60"/>
      <c r="S254" s="60"/>
      <c r="T254" s="60"/>
    </row>
    <row r="255" spans="1:20" x14ac:dyDescent="0.35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N255" s="60"/>
      <c r="O255" s="60"/>
      <c r="P255" s="60"/>
      <c r="Q255" s="60"/>
      <c r="R255" s="60"/>
      <c r="S255" s="60"/>
      <c r="T255" s="60"/>
    </row>
    <row r="256" spans="1:20" x14ac:dyDescent="0.35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N256" s="60"/>
      <c r="O256" s="60"/>
      <c r="P256" s="60"/>
      <c r="Q256" s="60"/>
      <c r="R256" s="60"/>
      <c r="S256" s="60"/>
      <c r="T256" s="60"/>
    </row>
    <row r="257" spans="1:20" x14ac:dyDescent="0.35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N257" s="60"/>
      <c r="O257" s="60"/>
      <c r="P257" s="60"/>
      <c r="Q257" s="60"/>
      <c r="R257" s="60"/>
      <c r="S257" s="60"/>
      <c r="T257" s="60"/>
    </row>
    <row r="258" spans="1:20" x14ac:dyDescent="0.35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N258" s="60"/>
      <c r="O258" s="60"/>
      <c r="P258" s="60"/>
      <c r="Q258" s="60"/>
      <c r="R258" s="60"/>
      <c r="S258" s="60"/>
      <c r="T258" s="60"/>
    </row>
    <row r="259" spans="1:20" x14ac:dyDescent="0.35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N259" s="60"/>
      <c r="O259" s="60"/>
      <c r="P259" s="60"/>
      <c r="Q259" s="60"/>
      <c r="R259" s="60"/>
      <c r="S259" s="60"/>
      <c r="T259" s="60"/>
    </row>
    <row r="260" spans="1:20" x14ac:dyDescent="0.35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N260" s="60"/>
      <c r="O260" s="60"/>
      <c r="P260" s="60"/>
      <c r="Q260" s="60"/>
      <c r="R260" s="60"/>
      <c r="S260" s="60"/>
      <c r="T260" s="60"/>
    </row>
    <row r="261" spans="1:20" x14ac:dyDescent="0.35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N261" s="60"/>
      <c r="O261" s="60"/>
      <c r="P261" s="60"/>
      <c r="Q261" s="60"/>
      <c r="R261" s="60"/>
      <c r="S261" s="60"/>
      <c r="T261" s="60"/>
    </row>
    <row r="262" spans="1:20" x14ac:dyDescent="0.35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N262" s="60"/>
      <c r="O262" s="60"/>
      <c r="P262" s="60"/>
      <c r="Q262" s="60"/>
      <c r="R262" s="60"/>
      <c r="S262" s="60"/>
      <c r="T262" s="60"/>
    </row>
    <row r="263" spans="1:20" x14ac:dyDescent="0.35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N263" s="60"/>
      <c r="O263" s="60"/>
      <c r="P263" s="60"/>
      <c r="Q263" s="60"/>
      <c r="R263" s="60"/>
      <c r="S263" s="60"/>
      <c r="T263" s="60"/>
    </row>
    <row r="264" spans="1:20" x14ac:dyDescent="0.35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N264" s="60"/>
      <c r="O264" s="60"/>
      <c r="P264" s="60"/>
      <c r="Q264" s="60"/>
      <c r="R264" s="60"/>
      <c r="S264" s="60"/>
      <c r="T264" s="60"/>
    </row>
    <row r="265" spans="1:20" x14ac:dyDescent="0.35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N265" s="60"/>
      <c r="O265" s="60"/>
      <c r="P265" s="60"/>
      <c r="Q265" s="60"/>
      <c r="R265" s="60"/>
      <c r="S265" s="60"/>
      <c r="T265" s="60"/>
    </row>
    <row r="266" spans="1:20" x14ac:dyDescent="0.35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N266" s="60"/>
      <c r="O266" s="60"/>
      <c r="P266" s="60"/>
      <c r="Q266" s="60"/>
      <c r="R266" s="60"/>
      <c r="S266" s="60"/>
      <c r="T266" s="60"/>
    </row>
    <row r="267" spans="1:20" x14ac:dyDescent="0.35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N267" s="60"/>
      <c r="O267" s="60"/>
      <c r="P267" s="60"/>
      <c r="Q267" s="60"/>
      <c r="R267" s="60"/>
      <c r="S267" s="60"/>
      <c r="T267" s="60"/>
    </row>
    <row r="268" spans="1:20" x14ac:dyDescent="0.35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N268" s="60"/>
      <c r="O268" s="60"/>
      <c r="P268" s="60"/>
      <c r="Q268" s="60"/>
      <c r="R268" s="60"/>
      <c r="S268" s="60"/>
      <c r="T268" s="60"/>
    </row>
    <row r="269" spans="1:20" x14ac:dyDescent="0.35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N269" s="60"/>
      <c r="O269" s="60"/>
      <c r="P269" s="60"/>
      <c r="Q269" s="60"/>
      <c r="R269" s="60"/>
      <c r="S269" s="60"/>
      <c r="T269" s="60"/>
    </row>
    <row r="270" spans="1:20" x14ac:dyDescent="0.35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N270" s="60"/>
      <c r="O270" s="60"/>
      <c r="P270" s="60"/>
      <c r="Q270" s="60"/>
      <c r="R270" s="60"/>
      <c r="S270" s="60"/>
      <c r="T270" s="60"/>
    </row>
    <row r="271" spans="1:20" x14ac:dyDescent="0.35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N271" s="60"/>
      <c r="O271" s="60"/>
      <c r="P271" s="60"/>
      <c r="Q271" s="60"/>
      <c r="R271" s="60"/>
      <c r="S271" s="60"/>
      <c r="T271" s="60"/>
    </row>
    <row r="272" spans="1:20" x14ac:dyDescent="0.35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N272" s="60"/>
      <c r="O272" s="60"/>
      <c r="P272" s="60"/>
      <c r="Q272" s="60"/>
      <c r="R272" s="60"/>
      <c r="S272" s="60"/>
      <c r="T272" s="60"/>
    </row>
    <row r="273" spans="1:20" x14ac:dyDescent="0.35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N273" s="60"/>
      <c r="O273" s="60"/>
      <c r="P273" s="60"/>
      <c r="Q273" s="60"/>
      <c r="R273" s="60"/>
      <c r="S273" s="60"/>
      <c r="T273" s="60"/>
    </row>
    <row r="274" spans="1:20" x14ac:dyDescent="0.35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N274" s="60"/>
      <c r="O274" s="60"/>
      <c r="P274" s="60"/>
      <c r="Q274" s="60"/>
      <c r="R274" s="60"/>
      <c r="S274" s="60"/>
      <c r="T274" s="60"/>
    </row>
    <row r="275" spans="1:20" x14ac:dyDescent="0.35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N275" s="60"/>
      <c r="O275" s="60"/>
      <c r="P275" s="60"/>
      <c r="Q275" s="60"/>
      <c r="R275" s="60"/>
      <c r="S275" s="60"/>
      <c r="T275" s="60"/>
    </row>
    <row r="276" spans="1:20" x14ac:dyDescent="0.35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N276" s="60"/>
      <c r="O276" s="60"/>
      <c r="P276" s="60"/>
      <c r="Q276" s="60"/>
      <c r="R276" s="60"/>
      <c r="S276" s="60"/>
      <c r="T276" s="60"/>
    </row>
    <row r="277" spans="1:20" x14ac:dyDescent="0.35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N277" s="60"/>
      <c r="O277" s="60"/>
      <c r="P277" s="60"/>
      <c r="Q277" s="60"/>
      <c r="R277" s="60"/>
      <c r="S277" s="60"/>
      <c r="T277" s="60"/>
    </row>
    <row r="278" spans="1:20" x14ac:dyDescent="0.35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N278" s="60"/>
      <c r="O278" s="60"/>
      <c r="P278" s="60"/>
      <c r="Q278" s="60"/>
      <c r="R278" s="60"/>
      <c r="S278" s="60"/>
      <c r="T278" s="60"/>
    </row>
    <row r="279" spans="1:20" x14ac:dyDescent="0.35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N279" s="60"/>
      <c r="O279" s="60"/>
      <c r="P279" s="60"/>
      <c r="Q279" s="60"/>
      <c r="R279" s="60"/>
      <c r="S279" s="60"/>
      <c r="T279" s="60"/>
    </row>
    <row r="280" spans="1:20" x14ac:dyDescent="0.35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N280" s="60"/>
      <c r="O280" s="60"/>
      <c r="P280" s="60"/>
      <c r="Q280" s="60"/>
      <c r="R280" s="60"/>
      <c r="S280" s="60"/>
      <c r="T280" s="60"/>
    </row>
    <row r="281" spans="1:20" x14ac:dyDescent="0.35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N281" s="60"/>
      <c r="O281" s="60"/>
      <c r="P281" s="60"/>
      <c r="Q281" s="60"/>
      <c r="R281" s="60"/>
      <c r="S281" s="60"/>
      <c r="T281" s="60"/>
    </row>
    <row r="282" spans="1:20" x14ac:dyDescent="0.35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N282" s="60"/>
      <c r="O282" s="60"/>
      <c r="P282" s="60"/>
      <c r="Q282" s="60"/>
      <c r="R282" s="60"/>
      <c r="S282" s="60"/>
      <c r="T282" s="60"/>
    </row>
    <row r="283" spans="1:20" x14ac:dyDescent="0.35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N283" s="60"/>
      <c r="O283" s="60"/>
      <c r="P283" s="60"/>
      <c r="Q283" s="60"/>
      <c r="R283" s="60"/>
      <c r="S283" s="60"/>
      <c r="T283" s="60"/>
    </row>
    <row r="284" spans="1:20" x14ac:dyDescent="0.35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N284" s="60"/>
      <c r="O284" s="60"/>
      <c r="P284" s="60"/>
      <c r="Q284" s="60"/>
      <c r="R284" s="60"/>
      <c r="S284" s="60"/>
      <c r="T284" s="60"/>
    </row>
    <row r="285" spans="1:20" x14ac:dyDescent="0.35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N285" s="60"/>
      <c r="O285" s="60"/>
      <c r="P285" s="60"/>
      <c r="Q285" s="60"/>
      <c r="R285" s="60"/>
      <c r="S285" s="60"/>
      <c r="T285" s="60"/>
    </row>
    <row r="286" spans="1:20" x14ac:dyDescent="0.35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N286" s="60"/>
      <c r="O286" s="60"/>
      <c r="P286" s="60"/>
      <c r="Q286" s="60"/>
      <c r="R286" s="60"/>
      <c r="S286" s="60"/>
      <c r="T286" s="60"/>
    </row>
    <row r="287" spans="1:20" x14ac:dyDescent="0.35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N287" s="60"/>
      <c r="O287" s="60"/>
      <c r="P287" s="60"/>
      <c r="Q287" s="60"/>
      <c r="R287" s="60"/>
      <c r="S287" s="60"/>
      <c r="T287" s="60"/>
    </row>
    <row r="288" spans="1:20" x14ac:dyDescent="0.35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N288" s="60"/>
      <c r="O288" s="60"/>
      <c r="P288" s="60"/>
      <c r="Q288" s="60"/>
      <c r="R288" s="60"/>
      <c r="S288" s="60"/>
      <c r="T288" s="60"/>
    </row>
    <row r="289" spans="1:20" x14ac:dyDescent="0.35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N289" s="60"/>
      <c r="O289" s="60"/>
      <c r="P289" s="60"/>
      <c r="Q289" s="60"/>
      <c r="R289" s="60"/>
      <c r="S289" s="60"/>
      <c r="T289" s="60"/>
    </row>
    <row r="290" spans="1:20" x14ac:dyDescent="0.35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N290" s="60"/>
      <c r="O290" s="60"/>
      <c r="P290" s="60"/>
      <c r="Q290" s="60"/>
      <c r="R290" s="60"/>
      <c r="S290" s="60"/>
      <c r="T290" s="60"/>
    </row>
    <row r="291" spans="1:20" x14ac:dyDescent="0.35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N291" s="60"/>
      <c r="O291" s="60"/>
      <c r="P291" s="60"/>
      <c r="Q291" s="60"/>
      <c r="R291" s="60"/>
      <c r="S291" s="60"/>
      <c r="T291" s="60"/>
    </row>
    <row r="292" spans="1:20" x14ac:dyDescent="0.35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N292" s="60"/>
      <c r="O292" s="60"/>
      <c r="P292" s="60"/>
      <c r="Q292" s="60"/>
      <c r="R292" s="60"/>
      <c r="S292" s="60"/>
      <c r="T292" s="60"/>
    </row>
    <row r="293" spans="1:20" x14ac:dyDescent="0.35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N293" s="60"/>
      <c r="O293" s="60"/>
      <c r="P293" s="60"/>
      <c r="Q293" s="60"/>
      <c r="R293" s="60"/>
      <c r="S293" s="60"/>
      <c r="T293" s="60"/>
    </row>
    <row r="294" spans="1:20" x14ac:dyDescent="0.35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N294" s="60"/>
      <c r="O294" s="60"/>
      <c r="P294" s="60"/>
      <c r="Q294" s="60"/>
      <c r="R294" s="60"/>
      <c r="S294" s="60"/>
      <c r="T294" s="60"/>
    </row>
    <row r="295" spans="1:20" x14ac:dyDescent="0.35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N295" s="60"/>
      <c r="O295" s="60"/>
      <c r="P295" s="60"/>
      <c r="Q295" s="60"/>
      <c r="R295" s="60"/>
      <c r="S295" s="60"/>
      <c r="T295" s="60"/>
    </row>
    <row r="296" spans="1:20" x14ac:dyDescent="0.35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N296" s="60"/>
      <c r="O296" s="60"/>
      <c r="P296" s="60"/>
      <c r="Q296" s="60"/>
      <c r="R296" s="60"/>
      <c r="S296" s="60"/>
      <c r="T296" s="60"/>
    </row>
    <row r="297" spans="1:20" x14ac:dyDescent="0.35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N297" s="60"/>
      <c r="O297" s="60"/>
      <c r="P297" s="60"/>
      <c r="Q297" s="60"/>
      <c r="R297" s="60"/>
      <c r="S297" s="60"/>
      <c r="T297" s="60"/>
    </row>
    <row r="298" spans="1:20" x14ac:dyDescent="0.35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N298" s="60"/>
      <c r="O298" s="60"/>
      <c r="P298" s="60"/>
      <c r="Q298" s="60"/>
      <c r="R298" s="60"/>
      <c r="S298" s="60"/>
      <c r="T298" s="60"/>
    </row>
    <row r="299" spans="1:20" x14ac:dyDescent="0.35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N299" s="60"/>
      <c r="O299" s="60"/>
      <c r="P299" s="60"/>
      <c r="Q299" s="60"/>
      <c r="R299" s="60"/>
      <c r="S299" s="60"/>
      <c r="T299" s="60"/>
    </row>
    <row r="300" spans="1:20" x14ac:dyDescent="0.35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N300" s="60"/>
      <c r="O300" s="60"/>
      <c r="P300" s="60"/>
      <c r="Q300" s="60"/>
      <c r="R300" s="60"/>
      <c r="S300" s="60"/>
      <c r="T300" s="60"/>
    </row>
    <row r="301" spans="1:20" x14ac:dyDescent="0.35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N301" s="60"/>
      <c r="O301" s="60"/>
      <c r="P301" s="60"/>
      <c r="Q301" s="60"/>
      <c r="R301" s="60"/>
      <c r="S301" s="60"/>
      <c r="T301" s="60"/>
    </row>
    <row r="302" spans="1:20" x14ac:dyDescent="0.35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N302" s="60"/>
      <c r="O302" s="60"/>
      <c r="P302" s="60"/>
      <c r="Q302" s="60"/>
      <c r="R302" s="60"/>
      <c r="S302" s="60"/>
      <c r="T302" s="60"/>
    </row>
    <row r="303" spans="1:20" x14ac:dyDescent="0.35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N303" s="60"/>
      <c r="O303" s="60"/>
      <c r="P303" s="60"/>
      <c r="Q303" s="60"/>
      <c r="R303" s="60"/>
      <c r="S303" s="60"/>
      <c r="T303" s="60"/>
    </row>
    <row r="304" spans="1:20" x14ac:dyDescent="0.35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N304" s="60"/>
      <c r="O304" s="60"/>
      <c r="P304" s="60"/>
      <c r="Q304" s="60"/>
      <c r="R304" s="60"/>
      <c r="S304" s="60"/>
      <c r="T304" s="60"/>
    </row>
    <row r="305" spans="1:20" x14ac:dyDescent="0.35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N305" s="60"/>
      <c r="O305" s="60"/>
      <c r="P305" s="60"/>
      <c r="Q305" s="60"/>
      <c r="R305" s="60"/>
      <c r="S305" s="60"/>
      <c r="T305" s="60"/>
    </row>
    <row r="306" spans="1:20" x14ac:dyDescent="0.35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N306" s="60"/>
      <c r="O306" s="60"/>
      <c r="P306" s="60"/>
      <c r="Q306" s="60"/>
      <c r="R306" s="60"/>
      <c r="S306" s="60"/>
      <c r="T306" s="60"/>
    </row>
    <row r="307" spans="1:20" x14ac:dyDescent="0.35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N307" s="60"/>
      <c r="O307" s="60"/>
      <c r="P307" s="60"/>
      <c r="Q307" s="60"/>
      <c r="R307" s="60"/>
      <c r="S307" s="60"/>
      <c r="T307" s="60"/>
    </row>
    <row r="308" spans="1:20" x14ac:dyDescent="0.35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N308" s="60"/>
      <c r="O308" s="60"/>
      <c r="P308" s="60"/>
      <c r="Q308" s="60"/>
      <c r="R308" s="60"/>
      <c r="S308" s="60"/>
      <c r="T308" s="60"/>
    </row>
    <row r="309" spans="1:20" x14ac:dyDescent="0.35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N309" s="60"/>
      <c r="O309" s="60"/>
      <c r="P309" s="60"/>
      <c r="Q309" s="60"/>
      <c r="R309" s="60"/>
      <c r="S309" s="60"/>
      <c r="T309" s="60"/>
    </row>
    <row r="310" spans="1:20" x14ac:dyDescent="0.35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N310" s="60"/>
      <c r="O310" s="60"/>
      <c r="P310" s="60"/>
      <c r="Q310" s="60"/>
      <c r="R310" s="60"/>
      <c r="S310" s="60"/>
      <c r="T310" s="60"/>
    </row>
    <row r="311" spans="1:20" x14ac:dyDescent="0.35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N311" s="60"/>
      <c r="O311" s="60"/>
      <c r="P311" s="60"/>
      <c r="Q311" s="60"/>
      <c r="R311" s="60"/>
      <c r="S311" s="60"/>
      <c r="T311" s="60"/>
    </row>
    <row r="312" spans="1:20" x14ac:dyDescent="0.35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N312" s="60"/>
      <c r="O312" s="60"/>
      <c r="P312" s="60"/>
      <c r="Q312" s="60"/>
      <c r="R312" s="60"/>
      <c r="S312" s="60"/>
      <c r="T312" s="60"/>
    </row>
    <row r="313" spans="1:20" x14ac:dyDescent="0.35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N313" s="60"/>
      <c r="O313" s="60"/>
      <c r="P313" s="60"/>
      <c r="Q313" s="60"/>
      <c r="R313" s="60"/>
      <c r="S313" s="60"/>
      <c r="T313" s="60"/>
    </row>
    <row r="314" spans="1:20" x14ac:dyDescent="0.35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N314" s="60"/>
      <c r="O314" s="60"/>
      <c r="P314" s="60"/>
      <c r="Q314" s="60"/>
      <c r="R314" s="60"/>
      <c r="S314" s="60"/>
      <c r="T314" s="60"/>
    </row>
    <row r="315" spans="1:20" x14ac:dyDescent="0.35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N315" s="60"/>
      <c r="O315" s="60"/>
      <c r="P315" s="60"/>
      <c r="Q315" s="60"/>
      <c r="R315" s="60"/>
      <c r="S315" s="60"/>
      <c r="T315" s="60"/>
    </row>
    <row r="316" spans="1:20" x14ac:dyDescent="0.35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N316" s="60"/>
      <c r="O316" s="60"/>
      <c r="P316" s="60"/>
      <c r="Q316" s="60"/>
      <c r="R316" s="60"/>
      <c r="S316" s="60"/>
      <c r="T316" s="60"/>
    </row>
    <row r="317" spans="1:20" x14ac:dyDescent="0.35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N317" s="60"/>
      <c r="O317" s="60"/>
      <c r="P317" s="60"/>
      <c r="Q317" s="60"/>
      <c r="R317" s="60"/>
      <c r="S317" s="60"/>
      <c r="T317" s="60"/>
    </row>
    <row r="318" spans="1:20" x14ac:dyDescent="0.35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N318" s="60"/>
      <c r="O318" s="60"/>
      <c r="P318" s="60"/>
      <c r="Q318" s="60"/>
      <c r="R318" s="60"/>
      <c r="S318" s="60"/>
      <c r="T318" s="60"/>
    </row>
    <row r="319" spans="1:20" x14ac:dyDescent="0.35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N319" s="60"/>
      <c r="O319" s="60"/>
      <c r="P319" s="60"/>
      <c r="Q319" s="60"/>
      <c r="R319" s="60"/>
      <c r="S319" s="60"/>
      <c r="T319" s="60"/>
    </row>
    <row r="320" spans="1:20" x14ac:dyDescent="0.35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N320" s="60"/>
      <c r="O320" s="60"/>
      <c r="P320" s="60"/>
      <c r="Q320" s="60"/>
      <c r="R320" s="60"/>
      <c r="S320" s="60"/>
      <c r="T320" s="60"/>
    </row>
    <row r="321" spans="1:20" x14ac:dyDescent="0.35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N321" s="60"/>
      <c r="O321" s="60"/>
      <c r="P321" s="60"/>
      <c r="Q321" s="60"/>
      <c r="R321" s="60"/>
      <c r="S321" s="60"/>
      <c r="T321" s="60"/>
    </row>
    <row r="322" spans="1:20" x14ac:dyDescent="0.35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N322" s="60"/>
      <c r="O322" s="60"/>
      <c r="P322" s="60"/>
      <c r="Q322" s="60"/>
      <c r="R322" s="60"/>
      <c r="S322" s="60"/>
      <c r="T322" s="60"/>
    </row>
    <row r="323" spans="1:20" x14ac:dyDescent="0.35">
      <c r="A323" s="60"/>
      <c r="H323" s="60"/>
      <c r="I323" s="60"/>
      <c r="J323" s="60"/>
      <c r="K323" s="60"/>
      <c r="N323" s="60"/>
      <c r="S323" s="60"/>
      <c r="T323" s="60"/>
    </row>
  </sheetData>
  <mergeCells count="84">
    <mergeCell ref="S3:T3"/>
    <mergeCell ref="S4:T4"/>
    <mergeCell ref="S5:T5"/>
    <mergeCell ref="O160:P160"/>
    <mergeCell ref="Q160:R160"/>
    <mergeCell ref="S160:T160"/>
    <mergeCell ref="O107:P107"/>
    <mergeCell ref="Q107:R107"/>
    <mergeCell ref="S107:T107"/>
    <mergeCell ref="O108:P108"/>
    <mergeCell ref="Q108:R108"/>
    <mergeCell ref="S108:T108"/>
    <mergeCell ref="O104:R104"/>
    <mergeCell ref="O106:P106"/>
    <mergeCell ref="Q106:R106"/>
    <mergeCell ref="S106:T106"/>
    <mergeCell ref="O161:P161"/>
    <mergeCell ref="Q161:R161"/>
    <mergeCell ref="S161:T161"/>
    <mergeCell ref="O157:R157"/>
    <mergeCell ref="O159:P159"/>
    <mergeCell ref="Q159:R159"/>
    <mergeCell ref="S159:T159"/>
    <mergeCell ref="O57:P57"/>
    <mergeCell ref="Q57:R57"/>
    <mergeCell ref="S57:T57"/>
    <mergeCell ref="O58:P58"/>
    <mergeCell ref="Q58:R58"/>
    <mergeCell ref="S58:T58"/>
    <mergeCell ref="O54:R54"/>
    <mergeCell ref="O56:P56"/>
    <mergeCell ref="Q56:R56"/>
    <mergeCell ref="S56:T56"/>
    <mergeCell ref="O4:P4"/>
    <mergeCell ref="Q4:R4"/>
    <mergeCell ref="O5:P5"/>
    <mergeCell ref="Q5:R5"/>
    <mergeCell ref="O1:R1"/>
    <mergeCell ref="O3:P3"/>
    <mergeCell ref="Q3:R3"/>
    <mergeCell ref="B1:G1"/>
    <mergeCell ref="B104:G104"/>
    <mergeCell ref="B3:C3"/>
    <mergeCell ref="D3:E3"/>
    <mergeCell ref="F3:G3"/>
    <mergeCell ref="B4:C4"/>
    <mergeCell ref="D4:E4"/>
    <mergeCell ref="F4:G4"/>
    <mergeCell ref="H3:K3"/>
    <mergeCell ref="H5:I5"/>
    <mergeCell ref="J5:K5"/>
    <mergeCell ref="H57:K57"/>
    <mergeCell ref="H4:K4"/>
    <mergeCell ref="F106:G106"/>
    <mergeCell ref="B54:G54"/>
    <mergeCell ref="B57:C57"/>
    <mergeCell ref="D57:E57"/>
    <mergeCell ref="F57:G57"/>
    <mergeCell ref="D56:E56"/>
    <mergeCell ref="F56:G56"/>
    <mergeCell ref="B56:C56"/>
    <mergeCell ref="H161:I161"/>
    <mergeCell ref="J161:K161"/>
    <mergeCell ref="H108:I108"/>
    <mergeCell ref="J108:K108"/>
    <mergeCell ref="H58:I58"/>
    <mergeCell ref="J58:K58"/>
    <mergeCell ref="H106:K106"/>
    <mergeCell ref="H56:K56"/>
    <mergeCell ref="B160:C160"/>
    <mergeCell ref="D160:E160"/>
    <mergeCell ref="F160:G160"/>
    <mergeCell ref="H160:K160"/>
    <mergeCell ref="B107:C107"/>
    <mergeCell ref="D107:E107"/>
    <mergeCell ref="F107:G107"/>
    <mergeCell ref="H107:K107"/>
    <mergeCell ref="B157:G157"/>
    <mergeCell ref="B159:C159"/>
    <mergeCell ref="D159:E159"/>
    <mergeCell ref="F159:G159"/>
    <mergeCell ref="H159:K159"/>
    <mergeCell ref="B106:C106"/>
    <mergeCell ref="D106:E106"/>
  </mergeCells>
  <phoneticPr fontId="2" type="noConversion"/>
  <printOptions horizontalCentered="1"/>
  <pageMargins left="0.1" right="0.1" top="0.25" bottom="0" header="0" footer="0"/>
  <pageSetup scale="47" orientation="portrait" r:id="rId1"/>
  <headerFooter alignWithMargins="0"/>
  <rowBreaks count="3" manualBreakCount="3">
    <brk id="53" max="16383" man="1"/>
    <brk id="103" max="16383" man="1"/>
    <brk id="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detail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</dc:creator>
  <cp:lastModifiedBy>AHMER</cp:lastModifiedBy>
  <cp:lastPrinted>2026-09-29T06:36:32Z</cp:lastPrinted>
  <dcterms:created xsi:type="dcterms:W3CDTF">2006-10-13T05:00:31Z</dcterms:created>
  <dcterms:modified xsi:type="dcterms:W3CDTF">2026-10-14T05:44:44Z</dcterms:modified>
</cp:coreProperties>
</file>