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PBS\SERVICES DATA\Services_Apr, 2026\"/>
    </mc:Choice>
  </mc:AlternateContent>
  <xr:revisionPtr revIDLastSave="0" documentId="13_ncr:1_{2E0CDABA-1C86-4124-91F5-BDA465322236}" xr6:coauthVersionLast="38" xr6:coauthVersionMax="47" xr10:uidLastSave="{00000000-0000-0000-0000-000000000000}"/>
  <bookViews>
    <workbookView xWindow="0" yWindow="0" windowWidth="19200" windowHeight="6720" activeTab="1" xr2:uid="{00000000-000D-0000-FFFF-FFFF00000000}"/>
  </bookViews>
  <sheets>
    <sheet name="summary" sheetId="3" r:id="rId1"/>
    <sheet name="detail" sheetId="2" r:id="rId2"/>
  </sheets>
  <definedNames>
    <definedName name="_xlnm.Print_Area" localSheetId="0">summary!$A$1:$H$85</definedName>
  </definedNames>
  <calcPr calcId="179021"/>
</workbook>
</file>

<file path=xl/calcChain.xml><?xml version="1.0" encoding="utf-8"?>
<calcChain xmlns="http://schemas.openxmlformats.org/spreadsheetml/2006/main">
  <c r="R115" i="2" l="1"/>
  <c r="Q115" i="2"/>
  <c r="P115" i="2"/>
  <c r="O115" i="2"/>
  <c r="R116" i="2"/>
  <c r="Q116" i="2"/>
  <c r="P116" i="2"/>
  <c r="O116" i="2"/>
  <c r="K115" i="2"/>
  <c r="J115" i="2"/>
  <c r="I115" i="2"/>
  <c r="H115" i="2"/>
  <c r="R201" i="2" l="1"/>
  <c r="Q201" i="2"/>
  <c r="P201" i="2"/>
  <c r="O201" i="2"/>
  <c r="R197" i="2"/>
  <c r="R196" i="2" s="1"/>
  <c r="Q197" i="2"/>
  <c r="Q196" i="2" s="1"/>
  <c r="P197" i="2"/>
  <c r="P196" i="2" s="1"/>
  <c r="O197" i="2"/>
  <c r="O196" i="2" s="1"/>
  <c r="R184" i="2"/>
  <c r="R183" i="2" s="1"/>
  <c r="R181" i="2" s="1"/>
  <c r="Q184" i="2"/>
  <c r="Q183" i="2" s="1"/>
  <c r="Q181" i="2" s="1"/>
  <c r="P184" i="2"/>
  <c r="P183" i="2" s="1"/>
  <c r="P181" i="2" s="1"/>
  <c r="O184" i="2"/>
  <c r="O183" i="2"/>
  <c r="O181" i="2" s="1"/>
  <c r="R178" i="2"/>
  <c r="Q178" i="2"/>
  <c r="P178" i="2"/>
  <c r="O178" i="2"/>
  <c r="R171" i="2"/>
  <c r="Q171" i="2"/>
  <c r="P171" i="2"/>
  <c r="O171" i="2"/>
  <c r="O167" i="2" s="1"/>
  <c r="R168" i="2"/>
  <c r="Q168" i="2"/>
  <c r="P168" i="2"/>
  <c r="O168" i="2"/>
  <c r="R163" i="2"/>
  <c r="Q163" i="2"/>
  <c r="P163" i="2"/>
  <c r="O163" i="2"/>
  <c r="R149" i="2"/>
  <c r="Q149" i="2"/>
  <c r="P149" i="2"/>
  <c r="O149" i="2"/>
  <c r="R148" i="2"/>
  <c r="Q148" i="2"/>
  <c r="P148" i="2"/>
  <c r="O148" i="2"/>
  <c r="R145" i="2"/>
  <c r="Q145" i="2"/>
  <c r="P145" i="2"/>
  <c r="O145" i="2"/>
  <c r="R142" i="2"/>
  <c r="Q142" i="2"/>
  <c r="Q139" i="2" s="1"/>
  <c r="P142" i="2"/>
  <c r="O142" i="2"/>
  <c r="R139" i="2"/>
  <c r="P139" i="2"/>
  <c r="O139" i="2"/>
  <c r="O135" i="2" s="1"/>
  <c r="R136" i="2"/>
  <c r="Q136" i="2"/>
  <c r="P136" i="2"/>
  <c r="O136" i="2"/>
  <c r="R128" i="2"/>
  <c r="Q128" i="2"/>
  <c r="P128" i="2"/>
  <c r="O128" i="2"/>
  <c r="R124" i="2"/>
  <c r="Q124" i="2"/>
  <c r="P124" i="2"/>
  <c r="O124" i="2"/>
  <c r="R120" i="2"/>
  <c r="Q120" i="2"/>
  <c r="P120" i="2"/>
  <c r="O120" i="2"/>
  <c r="K116" i="2"/>
  <c r="J116" i="2"/>
  <c r="I116" i="2"/>
  <c r="H116" i="2"/>
  <c r="G116" i="2"/>
  <c r="G115" i="2"/>
  <c r="R111" i="2"/>
  <c r="Q111" i="2"/>
  <c r="P111" i="2"/>
  <c r="O111" i="2"/>
  <c r="S153" i="2"/>
  <c r="S152" i="2"/>
  <c r="S144" i="2"/>
  <c r="S140" i="2"/>
  <c r="S137" i="2"/>
  <c r="S133" i="2"/>
  <c r="S129" i="2"/>
  <c r="S125" i="2"/>
  <c r="S121" i="2"/>
  <c r="S117" i="2"/>
  <c r="S113" i="2"/>
  <c r="S112" i="2"/>
  <c r="G201" i="2"/>
  <c r="F201" i="2"/>
  <c r="E201" i="2"/>
  <c r="D201" i="2"/>
  <c r="C201" i="2"/>
  <c r="B201" i="2"/>
  <c r="G197" i="2"/>
  <c r="G196" i="2" s="1"/>
  <c r="F197" i="2"/>
  <c r="F196" i="2" s="1"/>
  <c r="E197" i="2"/>
  <c r="D197" i="2"/>
  <c r="C197" i="2"/>
  <c r="C196" i="2" s="1"/>
  <c r="B197" i="2"/>
  <c r="B196" i="2" s="1"/>
  <c r="E196" i="2"/>
  <c r="D196" i="2"/>
  <c r="G184" i="2"/>
  <c r="F184" i="2"/>
  <c r="F183" i="2" s="1"/>
  <c r="F181" i="2" s="1"/>
  <c r="E184" i="2"/>
  <c r="E183" i="2" s="1"/>
  <c r="E181" i="2" s="1"/>
  <c r="D184" i="2"/>
  <c r="C184" i="2"/>
  <c r="B184" i="2"/>
  <c r="G183" i="2"/>
  <c r="G181" i="2" s="1"/>
  <c r="D183" i="2"/>
  <c r="D181" i="2" s="1"/>
  <c r="C183" i="2"/>
  <c r="C181" i="2" s="1"/>
  <c r="B183" i="2"/>
  <c r="B181" i="2"/>
  <c r="G178" i="2"/>
  <c r="F178" i="2"/>
  <c r="E178" i="2"/>
  <c r="D178" i="2"/>
  <c r="C178" i="2"/>
  <c r="B178" i="2"/>
  <c r="G171" i="2"/>
  <c r="F171" i="2"/>
  <c r="E171" i="2"/>
  <c r="E167" i="2" s="1"/>
  <c r="D171" i="2"/>
  <c r="D167" i="2" s="1"/>
  <c r="C171" i="2"/>
  <c r="B171" i="2"/>
  <c r="G168" i="2"/>
  <c r="F168" i="2"/>
  <c r="E168" i="2"/>
  <c r="D168" i="2"/>
  <c r="C168" i="2"/>
  <c r="C167" i="2" s="1"/>
  <c r="B168" i="2"/>
  <c r="G163" i="2"/>
  <c r="F163" i="2"/>
  <c r="E163" i="2"/>
  <c r="D163" i="2"/>
  <c r="C163" i="2"/>
  <c r="B163" i="2"/>
  <c r="G149" i="2"/>
  <c r="F149" i="2"/>
  <c r="E149" i="2"/>
  <c r="E148" i="2" s="1"/>
  <c r="D149" i="2"/>
  <c r="D148" i="2" s="1"/>
  <c r="C149" i="2"/>
  <c r="C148" i="2" s="1"/>
  <c r="B149" i="2"/>
  <c r="B148" i="2" s="1"/>
  <c r="G148" i="2"/>
  <c r="F148" i="2"/>
  <c r="G145" i="2"/>
  <c r="F145" i="2"/>
  <c r="E145" i="2"/>
  <c r="D145" i="2"/>
  <c r="C145" i="2"/>
  <c r="B145" i="2"/>
  <c r="G142" i="2"/>
  <c r="G139" i="2" s="1"/>
  <c r="F142" i="2"/>
  <c r="E142" i="2"/>
  <c r="D142" i="2"/>
  <c r="C142" i="2"/>
  <c r="C139" i="2" s="1"/>
  <c r="B142" i="2"/>
  <c r="B139" i="2" s="1"/>
  <c r="F139" i="2"/>
  <c r="E139" i="2"/>
  <c r="E135" i="2" s="1"/>
  <c r="D139" i="2"/>
  <c r="D135" i="2" s="1"/>
  <c r="G136" i="2"/>
  <c r="F136" i="2"/>
  <c r="E136" i="2"/>
  <c r="D136" i="2"/>
  <c r="C136" i="2"/>
  <c r="B136" i="2"/>
  <c r="G128" i="2"/>
  <c r="F128" i="2"/>
  <c r="E128" i="2"/>
  <c r="D128" i="2"/>
  <c r="C128" i="2"/>
  <c r="B128" i="2"/>
  <c r="G124" i="2"/>
  <c r="F124" i="2"/>
  <c r="E124" i="2"/>
  <c r="D124" i="2"/>
  <c r="C124" i="2"/>
  <c r="B124" i="2"/>
  <c r="G120" i="2"/>
  <c r="F120" i="2"/>
  <c r="E120" i="2"/>
  <c r="D120" i="2"/>
  <c r="C120" i="2"/>
  <c r="B120" i="2"/>
  <c r="F116" i="2"/>
  <c r="E116" i="2"/>
  <c r="D116" i="2"/>
  <c r="C116" i="2"/>
  <c r="B116" i="2"/>
  <c r="E115" i="2"/>
  <c r="G111" i="2"/>
  <c r="F111" i="2"/>
  <c r="E111" i="2"/>
  <c r="D111" i="2"/>
  <c r="C111" i="2"/>
  <c r="B111" i="2"/>
  <c r="R98" i="2"/>
  <c r="Q98" i="2"/>
  <c r="P98" i="2"/>
  <c r="O98" i="2"/>
  <c r="R94" i="2"/>
  <c r="R93" i="2" s="1"/>
  <c r="Q94" i="2"/>
  <c r="Q93" i="2" s="1"/>
  <c r="P94" i="2"/>
  <c r="P93" i="2" s="1"/>
  <c r="O94" i="2"/>
  <c r="O93" i="2"/>
  <c r="R81" i="2"/>
  <c r="R80" i="2" s="1"/>
  <c r="R78" i="2" s="1"/>
  <c r="Q81" i="2"/>
  <c r="P81" i="2"/>
  <c r="O81" i="2"/>
  <c r="Q80" i="2"/>
  <c r="Q78" i="2" s="1"/>
  <c r="P80" i="2"/>
  <c r="P78" i="2" s="1"/>
  <c r="O80" i="2"/>
  <c r="O78" i="2" s="1"/>
  <c r="R75" i="2"/>
  <c r="Q75" i="2"/>
  <c r="P75" i="2"/>
  <c r="P64" i="2" s="1"/>
  <c r="O75" i="2"/>
  <c r="R68" i="2"/>
  <c r="Q68" i="2"/>
  <c r="P68" i="2"/>
  <c r="O68" i="2"/>
  <c r="R65" i="2"/>
  <c r="Q65" i="2"/>
  <c r="P65" i="2"/>
  <c r="O65" i="2"/>
  <c r="O64" i="2" s="1"/>
  <c r="R60" i="2"/>
  <c r="Q60" i="2"/>
  <c r="P60" i="2"/>
  <c r="O60" i="2"/>
  <c r="R46" i="2"/>
  <c r="R45" i="2" s="1"/>
  <c r="Q46" i="2"/>
  <c r="Q45" i="2" s="1"/>
  <c r="P46" i="2"/>
  <c r="P45" i="2" s="1"/>
  <c r="O46" i="2"/>
  <c r="O45" i="2"/>
  <c r="R42" i="2"/>
  <c r="Q42" i="2"/>
  <c r="P42" i="2"/>
  <c r="O42" i="2"/>
  <c r="R39" i="2"/>
  <c r="R36" i="2" s="1"/>
  <c r="R32" i="2" s="1"/>
  <c r="Q39" i="2"/>
  <c r="Q36" i="2" s="1"/>
  <c r="Q32" i="2" s="1"/>
  <c r="P39" i="2"/>
  <c r="P36" i="2" s="1"/>
  <c r="O39" i="2"/>
  <c r="O36" i="2"/>
  <c r="O32" i="2" s="1"/>
  <c r="R33" i="2"/>
  <c r="Q33" i="2"/>
  <c r="P33" i="2"/>
  <c r="O33" i="2"/>
  <c r="R25" i="2"/>
  <c r="Q25" i="2"/>
  <c r="P25" i="2"/>
  <c r="O25" i="2"/>
  <c r="R21" i="2"/>
  <c r="Q21" i="2"/>
  <c r="P21" i="2"/>
  <c r="P12" i="2" s="1"/>
  <c r="O21" i="2"/>
  <c r="R17" i="2"/>
  <c r="Q17" i="2"/>
  <c r="P17" i="2"/>
  <c r="O17" i="2"/>
  <c r="R13" i="2"/>
  <c r="Q13" i="2"/>
  <c r="P13" i="2"/>
  <c r="O13" i="2"/>
  <c r="R8" i="2"/>
  <c r="Q8" i="2"/>
  <c r="P8" i="2"/>
  <c r="O8" i="2"/>
  <c r="G98" i="2"/>
  <c r="F98" i="2"/>
  <c r="E98" i="2"/>
  <c r="D98" i="2"/>
  <c r="C98" i="2"/>
  <c r="B98" i="2"/>
  <c r="G94" i="2"/>
  <c r="G93" i="2" s="1"/>
  <c r="F94" i="2"/>
  <c r="F93" i="2" s="1"/>
  <c r="E94" i="2"/>
  <c r="E93" i="2" s="1"/>
  <c r="D94" i="2"/>
  <c r="C94" i="2"/>
  <c r="B94" i="2"/>
  <c r="D93" i="2"/>
  <c r="C93" i="2"/>
  <c r="B93" i="2"/>
  <c r="G81" i="2"/>
  <c r="G80" i="2" s="1"/>
  <c r="G78" i="2" s="1"/>
  <c r="F81" i="2"/>
  <c r="E81" i="2"/>
  <c r="E80" i="2" s="1"/>
  <c r="E78" i="2" s="1"/>
  <c r="D81" i="2"/>
  <c r="D80" i="2" s="1"/>
  <c r="D78" i="2" s="1"/>
  <c r="C81" i="2"/>
  <c r="B81" i="2"/>
  <c r="B80" i="2" s="1"/>
  <c r="B78" i="2" s="1"/>
  <c r="F80" i="2"/>
  <c r="C80" i="2"/>
  <c r="C78" i="2" s="1"/>
  <c r="F78" i="2"/>
  <c r="G75" i="2"/>
  <c r="F75" i="2"/>
  <c r="E75" i="2"/>
  <c r="D75" i="2"/>
  <c r="C75" i="2"/>
  <c r="B75" i="2"/>
  <c r="G68" i="2"/>
  <c r="F68" i="2"/>
  <c r="E68" i="2"/>
  <c r="E64" i="2" s="1"/>
  <c r="D68" i="2"/>
  <c r="D64" i="2" s="1"/>
  <c r="C68" i="2"/>
  <c r="B68" i="2"/>
  <c r="G65" i="2"/>
  <c r="F65" i="2"/>
  <c r="E65" i="2"/>
  <c r="D65" i="2"/>
  <c r="C65" i="2"/>
  <c r="B65" i="2"/>
  <c r="G60" i="2"/>
  <c r="F60" i="2"/>
  <c r="E60" i="2"/>
  <c r="D60" i="2"/>
  <c r="C60" i="2"/>
  <c r="B60" i="2"/>
  <c r="G46" i="2"/>
  <c r="G45" i="2" s="1"/>
  <c r="F46" i="2"/>
  <c r="F45" i="2" s="1"/>
  <c r="E46" i="2"/>
  <c r="E45" i="2" s="1"/>
  <c r="D46" i="2"/>
  <c r="C46" i="2"/>
  <c r="B46" i="2"/>
  <c r="B45" i="2" s="1"/>
  <c r="D45" i="2"/>
  <c r="C45" i="2"/>
  <c r="G42" i="2"/>
  <c r="F42" i="2"/>
  <c r="E42" i="2"/>
  <c r="D42" i="2"/>
  <c r="C42" i="2"/>
  <c r="B42" i="2"/>
  <c r="G39" i="2"/>
  <c r="G36" i="2" s="1"/>
  <c r="F39" i="2"/>
  <c r="F36" i="2" s="1"/>
  <c r="E39" i="2"/>
  <c r="D39" i="2"/>
  <c r="C39" i="2"/>
  <c r="C36" i="2" s="1"/>
  <c r="C32" i="2" s="1"/>
  <c r="B39" i="2"/>
  <c r="B36" i="2" s="1"/>
  <c r="E36" i="2"/>
  <c r="D36" i="2"/>
  <c r="D32" i="2" s="1"/>
  <c r="G33" i="2"/>
  <c r="F33" i="2"/>
  <c r="E33" i="2"/>
  <c r="D33" i="2"/>
  <c r="C33" i="2"/>
  <c r="B33" i="2"/>
  <c r="G25" i="2"/>
  <c r="F25" i="2"/>
  <c r="F12" i="2" s="1"/>
  <c r="E25" i="2"/>
  <c r="D25" i="2"/>
  <c r="C25" i="2"/>
  <c r="B25" i="2"/>
  <c r="G21" i="2"/>
  <c r="F21" i="2"/>
  <c r="E21" i="2"/>
  <c r="E12" i="2" s="1"/>
  <c r="D21" i="2"/>
  <c r="C21" i="2"/>
  <c r="B21" i="2"/>
  <c r="G17" i="2"/>
  <c r="F17" i="2"/>
  <c r="E17" i="2"/>
  <c r="D17" i="2"/>
  <c r="D12" i="2" s="1"/>
  <c r="C17" i="2"/>
  <c r="B17" i="2"/>
  <c r="H17" i="2" s="1"/>
  <c r="G13" i="2"/>
  <c r="F13" i="2"/>
  <c r="E13" i="2"/>
  <c r="D13" i="2"/>
  <c r="C13" i="2"/>
  <c r="B13" i="2"/>
  <c r="G8" i="2"/>
  <c r="F8" i="2"/>
  <c r="E8" i="2"/>
  <c r="D8" i="2"/>
  <c r="C8" i="2"/>
  <c r="B8" i="2"/>
  <c r="J11" i="2"/>
  <c r="H10" i="2"/>
  <c r="H9" i="2"/>
  <c r="S132" i="2"/>
  <c r="S155" i="2"/>
  <c r="S151" i="2"/>
  <c r="S143" i="2"/>
  <c r="S134" i="2"/>
  <c r="S130" i="2"/>
  <c r="S126" i="2"/>
  <c r="S123" i="2"/>
  <c r="S131" i="2"/>
  <c r="S141" i="2"/>
  <c r="S118" i="2"/>
  <c r="S114" i="2"/>
  <c r="S119" i="2"/>
  <c r="S122" i="2"/>
  <c r="S127" i="2"/>
  <c r="S138" i="2"/>
  <c r="S146" i="2"/>
  <c r="S147" i="2"/>
  <c r="S150" i="2"/>
  <c r="S154" i="2"/>
  <c r="I11" i="2"/>
  <c r="R167" i="2" l="1"/>
  <c r="Q167" i="2"/>
  <c r="Q110" i="2" s="1"/>
  <c r="P167" i="2"/>
  <c r="P135" i="2"/>
  <c r="R135" i="2"/>
  <c r="R110" i="2" s="1"/>
  <c r="Q135" i="2"/>
  <c r="O110" i="2"/>
  <c r="F167" i="2"/>
  <c r="G167" i="2"/>
  <c r="B167" i="2"/>
  <c r="C135" i="2"/>
  <c r="G135" i="2"/>
  <c r="F135" i="2"/>
  <c r="B135" i="2"/>
  <c r="E110" i="2"/>
  <c r="D115" i="2"/>
  <c r="D110" i="2" s="1"/>
  <c r="F115" i="2"/>
  <c r="B115" i="2"/>
  <c r="B110" i="2" s="1"/>
  <c r="C115" i="2"/>
  <c r="C110" i="2" s="1"/>
  <c r="R64" i="2"/>
  <c r="Q64" i="2"/>
  <c r="P32" i="2"/>
  <c r="P7" i="2" s="1"/>
  <c r="O12" i="2"/>
  <c r="R12" i="2"/>
  <c r="R7" i="2" s="1"/>
  <c r="Q12" i="2"/>
  <c r="Q7" i="2" s="1"/>
  <c r="O7" i="2"/>
  <c r="B64" i="2"/>
  <c r="C64" i="2"/>
  <c r="F64" i="2"/>
  <c r="G64" i="2"/>
  <c r="G32" i="2"/>
  <c r="F32" i="2"/>
  <c r="B32" i="2"/>
  <c r="E32" i="2"/>
  <c r="B12" i="2"/>
  <c r="G12" i="2"/>
  <c r="D7" i="2"/>
  <c r="C12" i="2"/>
  <c r="E7" i="2"/>
  <c r="H11" i="2"/>
  <c r="S120" i="2"/>
  <c r="S124" i="2"/>
  <c r="S136" i="2"/>
  <c r="S145" i="2"/>
  <c r="S128" i="2"/>
  <c r="S135" i="2"/>
  <c r="S139" i="2"/>
  <c r="S142" i="2"/>
  <c r="H13" i="2"/>
  <c r="S149" i="2"/>
  <c r="S116" i="2"/>
  <c r="S148" i="2"/>
  <c r="S111" i="2"/>
  <c r="H8" i="2"/>
  <c r="P110" i="2" l="1"/>
  <c r="F110" i="2"/>
  <c r="G110" i="2"/>
  <c r="F7" i="2"/>
  <c r="B7" i="2"/>
  <c r="C7" i="2"/>
  <c r="G7" i="2"/>
  <c r="S110" i="2"/>
  <c r="S115" i="2"/>
  <c r="H7" i="2" l="1"/>
  <c r="D68" i="3"/>
  <c r="E68" i="3"/>
  <c r="B70" i="3"/>
  <c r="B71" i="3"/>
  <c r="C71" i="3"/>
  <c r="D71" i="3"/>
  <c r="E71" i="3"/>
  <c r="D72" i="3"/>
  <c r="E72" i="3"/>
  <c r="B73" i="3"/>
  <c r="D73" i="3"/>
  <c r="S177" i="2"/>
  <c r="J163" i="2"/>
  <c r="K163" i="2"/>
  <c r="H167" i="2"/>
  <c r="K167" i="2"/>
  <c r="H168" i="2"/>
  <c r="K168" i="2"/>
  <c r="I167" i="2"/>
  <c r="K171" i="2"/>
  <c r="H171" i="2"/>
  <c r="J171" i="2"/>
  <c r="J178" i="2"/>
  <c r="K178" i="2"/>
  <c r="D37" i="3"/>
  <c r="E37" i="3"/>
  <c r="I184" i="2"/>
  <c r="D38" i="3"/>
  <c r="B39" i="3"/>
  <c r="I201" i="2"/>
  <c r="H201" i="2"/>
  <c r="E39" i="3"/>
  <c r="J202" i="2"/>
  <c r="H202" i="2"/>
  <c r="J200" i="2"/>
  <c r="H197" i="2"/>
  <c r="H194" i="2"/>
  <c r="H192" i="2"/>
  <c r="J191" i="2"/>
  <c r="H190" i="2"/>
  <c r="J189" i="2"/>
  <c r="H186" i="2"/>
  <c r="H184" i="2"/>
  <c r="H182" i="2"/>
  <c r="H178" i="2"/>
  <c r="H176" i="2"/>
  <c r="J175" i="2"/>
  <c r="H174" i="2"/>
  <c r="J173" i="2"/>
  <c r="H170" i="2"/>
  <c r="H166" i="2"/>
  <c r="J165" i="2"/>
  <c r="C65" i="3"/>
  <c r="D65" i="3"/>
  <c r="E65" i="3"/>
  <c r="E66" i="3"/>
  <c r="B67" i="3"/>
  <c r="C67" i="3"/>
  <c r="D67" i="3"/>
  <c r="E67" i="3"/>
  <c r="I120" i="2"/>
  <c r="J120" i="2"/>
  <c r="K120" i="2"/>
  <c r="K124" i="2"/>
  <c r="J128" i="2"/>
  <c r="I128" i="2"/>
  <c r="I136" i="2"/>
  <c r="J139" i="2"/>
  <c r="K142" i="2"/>
  <c r="K145" i="2"/>
  <c r="H145" i="2"/>
  <c r="I145" i="2"/>
  <c r="J145" i="2"/>
  <c r="H148" i="2"/>
  <c r="I149" i="2"/>
  <c r="J154" i="2"/>
  <c r="H153" i="2"/>
  <c r="H151" i="2"/>
  <c r="J150" i="2"/>
  <c r="J146" i="2"/>
  <c r="H143" i="2"/>
  <c r="J142" i="2"/>
  <c r="H141" i="2"/>
  <c r="J140" i="2"/>
  <c r="J138" i="2"/>
  <c r="H137" i="2"/>
  <c r="J134" i="2"/>
  <c r="H133" i="2"/>
  <c r="J132" i="2"/>
  <c r="J130" i="2"/>
  <c r="H129" i="2"/>
  <c r="H127" i="2"/>
  <c r="J126" i="2"/>
  <c r="H125" i="2"/>
  <c r="J122" i="2"/>
  <c r="H121" i="2"/>
  <c r="H119" i="2"/>
  <c r="J118" i="2"/>
  <c r="H117" i="2"/>
  <c r="J114" i="2"/>
  <c r="H113" i="2"/>
  <c r="E57" i="3"/>
  <c r="C57" i="3"/>
  <c r="C58" i="3"/>
  <c r="E58" i="3"/>
  <c r="C59" i="3"/>
  <c r="E59" i="3"/>
  <c r="K64" i="2"/>
  <c r="K65" i="2"/>
  <c r="K68" i="2"/>
  <c r="K81" i="2"/>
  <c r="I94" i="2"/>
  <c r="I98" i="2"/>
  <c r="D52" i="3"/>
  <c r="B52" i="3"/>
  <c r="C52" i="3"/>
  <c r="C53" i="3"/>
  <c r="D53" i="3"/>
  <c r="E53" i="3"/>
  <c r="B54" i="3"/>
  <c r="C54" i="3"/>
  <c r="D54" i="3"/>
  <c r="E54" i="3"/>
  <c r="K8" i="2"/>
  <c r="K13" i="2"/>
  <c r="K17" i="2"/>
  <c r="I36" i="2"/>
  <c r="K42" i="2"/>
  <c r="H45" i="2"/>
  <c r="J45" i="2"/>
  <c r="H18" i="2"/>
  <c r="K204" i="2"/>
  <c r="J204" i="2"/>
  <c r="I204" i="2"/>
  <c r="H204" i="2"/>
  <c r="K202" i="2"/>
  <c r="I202" i="2"/>
  <c r="K200" i="2"/>
  <c r="I200" i="2"/>
  <c r="K199" i="2"/>
  <c r="J199" i="2"/>
  <c r="I199" i="2"/>
  <c r="H199" i="2"/>
  <c r="K198" i="2"/>
  <c r="J198" i="2"/>
  <c r="I198" i="2"/>
  <c r="H198" i="2"/>
  <c r="K197" i="2"/>
  <c r="K195" i="2"/>
  <c r="J195" i="2"/>
  <c r="I195" i="2"/>
  <c r="H195" i="2"/>
  <c r="K194" i="2"/>
  <c r="J194" i="2"/>
  <c r="I194" i="2"/>
  <c r="K193" i="2"/>
  <c r="J193" i="2"/>
  <c r="I193" i="2"/>
  <c r="H193" i="2"/>
  <c r="K192" i="2"/>
  <c r="J192" i="2"/>
  <c r="I192" i="2"/>
  <c r="K191" i="2"/>
  <c r="I191" i="2"/>
  <c r="H191" i="2"/>
  <c r="K190" i="2"/>
  <c r="J190" i="2"/>
  <c r="I190" i="2"/>
  <c r="K189" i="2"/>
  <c r="I189" i="2"/>
  <c r="K188" i="2"/>
  <c r="J188" i="2"/>
  <c r="I188" i="2"/>
  <c r="H188" i="2"/>
  <c r="K187" i="2"/>
  <c r="J187" i="2"/>
  <c r="I187" i="2"/>
  <c r="H187" i="2"/>
  <c r="K186" i="2"/>
  <c r="J186" i="2"/>
  <c r="I186" i="2"/>
  <c r="K185" i="2"/>
  <c r="J185" i="2"/>
  <c r="I185" i="2"/>
  <c r="H185" i="2"/>
  <c r="K184" i="2"/>
  <c r="K182" i="2"/>
  <c r="J182" i="2"/>
  <c r="I182" i="2"/>
  <c r="K180" i="2"/>
  <c r="J180" i="2"/>
  <c r="I180" i="2"/>
  <c r="H180" i="2"/>
  <c r="K179" i="2"/>
  <c r="J179" i="2"/>
  <c r="I179" i="2"/>
  <c r="H179" i="2"/>
  <c r="I178" i="2"/>
  <c r="K177" i="2"/>
  <c r="J177" i="2"/>
  <c r="I177" i="2"/>
  <c r="H177" i="2"/>
  <c r="K176" i="2"/>
  <c r="J176" i="2"/>
  <c r="I176" i="2"/>
  <c r="K175" i="2"/>
  <c r="I175" i="2"/>
  <c r="H175" i="2"/>
  <c r="K174" i="2"/>
  <c r="J174" i="2"/>
  <c r="I174" i="2"/>
  <c r="K173" i="2"/>
  <c r="I173" i="2"/>
  <c r="K172" i="2"/>
  <c r="J172" i="2"/>
  <c r="I172" i="2"/>
  <c r="H172" i="2"/>
  <c r="K170" i="2"/>
  <c r="J170" i="2"/>
  <c r="I170" i="2"/>
  <c r="K169" i="2"/>
  <c r="J169" i="2"/>
  <c r="I169" i="2"/>
  <c r="H169" i="2"/>
  <c r="J168" i="2"/>
  <c r="K166" i="2"/>
  <c r="J166" i="2"/>
  <c r="I166" i="2"/>
  <c r="K165" i="2"/>
  <c r="I165" i="2"/>
  <c r="K164" i="2"/>
  <c r="J164" i="2"/>
  <c r="I164" i="2"/>
  <c r="H164" i="2"/>
  <c r="I163" i="2"/>
  <c r="H163" i="2"/>
  <c r="K155" i="2"/>
  <c r="J155" i="2"/>
  <c r="I155" i="2"/>
  <c r="H155" i="2"/>
  <c r="K154" i="2"/>
  <c r="I154" i="2"/>
  <c r="H154" i="2"/>
  <c r="K153" i="2"/>
  <c r="J153" i="2"/>
  <c r="I153" i="2"/>
  <c r="K152" i="2"/>
  <c r="J152" i="2"/>
  <c r="I152" i="2"/>
  <c r="H152" i="2"/>
  <c r="K151" i="2"/>
  <c r="J151" i="2"/>
  <c r="I151" i="2"/>
  <c r="K150" i="2"/>
  <c r="I150" i="2"/>
  <c r="H150" i="2"/>
  <c r="J149" i="2"/>
  <c r="K147" i="2"/>
  <c r="J147" i="2"/>
  <c r="I147" i="2"/>
  <c r="H147" i="2"/>
  <c r="K146" i="2"/>
  <c r="I146" i="2"/>
  <c r="H146" i="2"/>
  <c r="K144" i="2"/>
  <c r="J144" i="2"/>
  <c r="I144" i="2"/>
  <c r="H144" i="2"/>
  <c r="K143" i="2"/>
  <c r="J143" i="2"/>
  <c r="I143" i="2"/>
  <c r="H142" i="2"/>
  <c r="K141" i="2"/>
  <c r="J141" i="2"/>
  <c r="I141" i="2"/>
  <c r="K140" i="2"/>
  <c r="I140" i="2"/>
  <c r="K138" i="2"/>
  <c r="I138" i="2"/>
  <c r="H138" i="2"/>
  <c r="K137" i="2"/>
  <c r="J137" i="2"/>
  <c r="I137" i="2"/>
  <c r="K136" i="2"/>
  <c r="J136" i="2"/>
  <c r="H136" i="2"/>
  <c r="K134" i="2"/>
  <c r="I134" i="2"/>
  <c r="H134" i="2"/>
  <c r="K133" i="2"/>
  <c r="J133" i="2"/>
  <c r="I133" i="2"/>
  <c r="K132" i="2"/>
  <c r="I132" i="2"/>
  <c r="K131" i="2"/>
  <c r="J131" i="2"/>
  <c r="I131" i="2"/>
  <c r="H131" i="2"/>
  <c r="K130" i="2"/>
  <c r="I130" i="2"/>
  <c r="H130" i="2"/>
  <c r="K129" i="2"/>
  <c r="J129" i="2"/>
  <c r="I129" i="2"/>
  <c r="K128" i="2"/>
  <c r="K127" i="2"/>
  <c r="J127" i="2"/>
  <c r="I127" i="2"/>
  <c r="K126" i="2"/>
  <c r="I126" i="2"/>
  <c r="H126" i="2"/>
  <c r="K125" i="2"/>
  <c r="J125" i="2"/>
  <c r="I125" i="2"/>
  <c r="K123" i="2"/>
  <c r="J123" i="2"/>
  <c r="I123" i="2"/>
  <c r="H123" i="2"/>
  <c r="K122" i="2"/>
  <c r="I122" i="2"/>
  <c r="H122" i="2"/>
  <c r="K121" i="2"/>
  <c r="J121" i="2"/>
  <c r="I121" i="2"/>
  <c r="H120" i="2"/>
  <c r="K119" i="2"/>
  <c r="J119" i="2"/>
  <c r="I119" i="2"/>
  <c r="K118" i="2"/>
  <c r="I118" i="2"/>
  <c r="H118" i="2"/>
  <c r="K117" i="2"/>
  <c r="J117" i="2"/>
  <c r="I117" i="2"/>
  <c r="K114" i="2"/>
  <c r="I114" i="2"/>
  <c r="H114" i="2"/>
  <c r="K113" i="2"/>
  <c r="J113" i="2"/>
  <c r="I113" i="2"/>
  <c r="K112" i="2"/>
  <c r="J112" i="2"/>
  <c r="I112" i="2"/>
  <c r="H112" i="2"/>
  <c r="J111" i="2"/>
  <c r="I111" i="2"/>
  <c r="K101" i="2"/>
  <c r="I101" i="2"/>
  <c r="K100" i="2"/>
  <c r="I100" i="2"/>
  <c r="K99" i="2"/>
  <c r="I99" i="2"/>
  <c r="K97" i="2"/>
  <c r="I97" i="2"/>
  <c r="K96" i="2"/>
  <c r="I96" i="2"/>
  <c r="K95" i="2"/>
  <c r="I95" i="2"/>
  <c r="K94" i="2"/>
  <c r="K92" i="2"/>
  <c r="I92" i="2"/>
  <c r="K91" i="2"/>
  <c r="I91" i="2"/>
  <c r="K90" i="2"/>
  <c r="I90" i="2"/>
  <c r="K89" i="2"/>
  <c r="I89" i="2"/>
  <c r="K88" i="2"/>
  <c r="I88" i="2"/>
  <c r="K87" i="2"/>
  <c r="I87" i="2"/>
  <c r="K86" i="2"/>
  <c r="I86" i="2"/>
  <c r="K85" i="2"/>
  <c r="I85" i="2"/>
  <c r="K84" i="2"/>
  <c r="I84" i="2"/>
  <c r="K83" i="2"/>
  <c r="I83" i="2"/>
  <c r="K82" i="2"/>
  <c r="I82" i="2"/>
  <c r="I81" i="2"/>
  <c r="I80" i="2"/>
  <c r="K79" i="2"/>
  <c r="I79" i="2"/>
  <c r="K77" i="2"/>
  <c r="I77" i="2"/>
  <c r="K76" i="2"/>
  <c r="I76" i="2"/>
  <c r="K75" i="2"/>
  <c r="I75" i="2"/>
  <c r="K74" i="2"/>
  <c r="I74" i="2"/>
  <c r="K73" i="2"/>
  <c r="I73" i="2"/>
  <c r="K72" i="2"/>
  <c r="I72" i="2"/>
  <c r="K71" i="2"/>
  <c r="I71" i="2"/>
  <c r="K70" i="2"/>
  <c r="I70" i="2"/>
  <c r="K69" i="2"/>
  <c r="I69" i="2"/>
  <c r="K67" i="2"/>
  <c r="I67" i="2"/>
  <c r="K66" i="2"/>
  <c r="I66" i="2"/>
  <c r="K63" i="2"/>
  <c r="I63" i="2"/>
  <c r="K62" i="2"/>
  <c r="I62" i="2"/>
  <c r="K61" i="2"/>
  <c r="I61" i="2"/>
  <c r="K60" i="2"/>
  <c r="I60" i="2"/>
  <c r="K52" i="2"/>
  <c r="J52" i="2"/>
  <c r="I52" i="2"/>
  <c r="H52" i="2"/>
  <c r="K51" i="2"/>
  <c r="J51" i="2"/>
  <c r="I51" i="2"/>
  <c r="H51" i="2"/>
  <c r="K50" i="2"/>
  <c r="J50" i="2"/>
  <c r="I50" i="2"/>
  <c r="H50" i="2"/>
  <c r="K49" i="2"/>
  <c r="J49" i="2"/>
  <c r="I49" i="2"/>
  <c r="H49" i="2"/>
  <c r="K48" i="2"/>
  <c r="J48" i="2"/>
  <c r="I48" i="2"/>
  <c r="H48" i="2"/>
  <c r="K47" i="2"/>
  <c r="J47" i="2"/>
  <c r="I47" i="2"/>
  <c r="H47" i="2"/>
  <c r="J46" i="2"/>
  <c r="I46" i="2"/>
  <c r="H46" i="2"/>
  <c r="K44" i="2"/>
  <c r="J44" i="2"/>
  <c r="I44" i="2"/>
  <c r="H44" i="2"/>
  <c r="K43" i="2"/>
  <c r="J43" i="2"/>
  <c r="I43" i="2"/>
  <c r="H43" i="2"/>
  <c r="J42" i="2"/>
  <c r="I42" i="2"/>
  <c r="H42" i="2"/>
  <c r="K41" i="2"/>
  <c r="J41" i="2"/>
  <c r="I41" i="2"/>
  <c r="H41" i="2"/>
  <c r="K40" i="2"/>
  <c r="J40" i="2"/>
  <c r="I40" i="2"/>
  <c r="H40" i="2"/>
  <c r="K39" i="2"/>
  <c r="J39" i="2"/>
  <c r="I39" i="2"/>
  <c r="H39" i="2"/>
  <c r="K38" i="2"/>
  <c r="J38" i="2"/>
  <c r="I38" i="2"/>
  <c r="H38" i="2"/>
  <c r="K37" i="2"/>
  <c r="J37" i="2"/>
  <c r="I37" i="2"/>
  <c r="H37" i="2"/>
  <c r="K35" i="2"/>
  <c r="J35" i="2"/>
  <c r="I35" i="2"/>
  <c r="H35" i="2"/>
  <c r="K34" i="2"/>
  <c r="J34" i="2"/>
  <c r="I34" i="2"/>
  <c r="H34" i="2"/>
  <c r="K33" i="2"/>
  <c r="J33" i="2"/>
  <c r="I33" i="2"/>
  <c r="H33" i="2"/>
  <c r="K31" i="2"/>
  <c r="J31" i="2"/>
  <c r="I31" i="2"/>
  <c r="H31" i="2"/>
  <c r="K30" i="2"/>
  <c r="J30" i="2"/>
  <c r="I30" i="2"/>
  <c r="H30" i="2"/>
  <c r="K29" i="2"/>
  <c r="J29" i="2"/>
  <c r="I29" i="2"/>
  <c r="H29" i="2"/>
  <c r="K28" i="2"/>
  <c r="J28" i="2"/>
  <c r="I28" i="2"/>
  <c r="H28" i="2"/>
  <c r="K27" i="2"/>
  <c r="J27" i="2"/>
  <c r="I27" i="2"/>
  <c r="H27" i="2"/>
  <c r="K26" i="2"/>
  <c r="J26" i="2"/>
  <c r="I26" i="2"/>
  <c r="H26" i="2"/>
  <c r="K25" i="2"/>
  <c r="J25" i="2"/>
  <c r="I25" i="2"/>
  <c r="H25" i="2"/>
  <c r="K24" i="2"/>
  <c r="J24" i="2"/>
  <c r="I24" i="2"/>
  <c r="H24" i="2"/>
  <c r="K23" i="2"/>
  <c r="J23" i="2"/>
  <c r="I23" i="2"/>
  <c r="H23" i="2"/>
  <c r="K22" i="2"/>
  <c r="J22" i="2"/>
  <c r="I22" i="2"/>
  <c r="H22" i="2"/>
  <c r="K21" i="2"/>
  <c r="J21" i="2"/>
  <c r="I21" i="2"/>
  <c r="H21" i="2"/>
  <c r="K20" i="2"/>
  <c r="J20" i="2"/>
  <c r="I20" i="2"/>
  <c r="H20" i="2"/>
  <c r="K19" i="2"/>
  <c r="J19" i="2"/>
  <c r="I19" i="2"/>
  <c r="H19" i="2"/>
  <c r="K18" i="2"/>
  <c r="J18" i="2"/>
  <c r="I18" i="2"/>
  <c r="J17" i="2"/>
  <c r="K16" i="2"/>
  <c r="J16" i="2"/>
  <c r="I16" i="2"/>
  <c r="H16" i="2"/>
  <c r="K15" i="2"/>
  <c r="J15" i="2"/>
  <c r="I15" i="2"/>
  <c r="H15" i="2"/>
  <c r="K14" i="2"/>
  <c r="J14" i="2"/>
  <c r="I14" i="2"/>
  <c r="H14" i="2"/>
  <c r="J13" i="2"/>
  <c r="K10" i="2"/>
  <c r="J10" i="2"/>
  <c r="I10" i="2"/>
  <c r="K9" i="2"/>
  <c r="J9" i="2"/>
  <c r="I9" i="2"/>
  <c r="J8" i="2"/>
  <c r="E73" i="3"/>
  <c r="D69" i="3"/>
  <c r="D66" i="3"/>
  <c r="E38" i="3"/>
  <c r="B72" i="3"/>
  <c r="C72" i="3"/>
  <c r="C66" i="3"/>
  <c r="C73" i="3"/>
  <c r="B69" i="3"/>
  <c r="C60" i="3"/>
  <c r="B66" i="3"/>
  <c r="B63" i="3"/>
  <c r="B53" i="3"/>
  <c r="D63" i="3"/>
  <c r="B49" i="3"/>
  <c r="D50" i="3"/>
  <c r="C69" i="3"/>
  <c r="E69" i="3"/>
  <c r="B68" i="3"/>
  <c r="C68" i="3"/>
  <c r="C63" i="3"/>
  <c r="E63" i="3"/>
  <c r="E60" i="3"/>
  <c r="C56" i="3"/>
  <c r="E56" i="3"/>
  <c r="C55" i="3"/>
  <c r="E55" i="3"/>
  <c r="B50" i="3"/>
  <c r="C50" i="3"/>
  <c r="E50" i="3"/>
  <c r="T91" i="2"/>
  <c r="T74" i="2"/>
  <c r="T177" i="2"/>
  <c r="T150" i="2"/>
  <c r="T133" i="2"/>
  <c r="T132" i="2"/>
  <c r="T194" i="2"/>
  <c r="J183" i="2" l="1"/>
  <c r="K196" i="2"/>
  <c r="I196" i="2"/>
  <c r="C38" i="3"/>
  <c r="B38" i="3"/>
  <c r="H196" i="2"/>
  <c r="J196" i="2"/>
  <c r="K183" i="2"/>
  <c r="K181" i="2"/>
  <c r="J181" i="2"/>
  <c r="D39" i="3"/>
  <c r="C37" i="3"/>
  <c r="I183" i="2"/>
  <c r="J201" i="2"/>
  <c r="C39" i="3"/>
  <c r="I171" i="2"/>
  <c r="K201" i="2"/>
  <c r="J167" i="2"/>
  <c r="I168" i="2"/>
  <c r="I181" i="2"/>
  <c r="I197" i="2"/>
  <c r="H183" i="2"/>
  <c r="J184" i="2"/>
  <c r="J197" i="2"/>
  <c r="H165" i="2"/>
  <c r="H181" i="2"/>
  <c r="H189" i="2"/>
  <c r="H200" i="2"/>
  <c r="H173" i="2"/>
  <c r="B62" i="3"/>
  <c r="J135" i="2"/>
  <c r="H135" i="2"/>
  <c r="H139" i="2"/>
  <c r="I135" i="2"/>
  <c r="K135" i="2"/>
  <c r="H128" i="2"/>
  <c r="K149" i="2"/>
  <c r="K111" i="2"/>
  <c r="I142" i="2"/>
  <c r="H111" i="2"/>
  <c r="H124" i="2"/>
  <c r="I139" i="2"/>
  <c r="I124" i="2"/>
  <c r="K139" i="2"/>
  <c r="H149" i="2"/>
  <c r="J124" i="2"/>
  <c r="H132" i="2"/>
  <c r="J148" i="2"/>
  <c r="H140" i="2"/>
  <c r="I78" i="2"/>
  <c r="I64" i="2"/>
  <c r="K98" i="2"/>
  <c r="I65" i="2"/>
  <c r="I68" i="2"/>
  <c r="C49" i="3"/>
  <c r="J12" i="2"/>
  <c r="H12" i="2"/>
  <c r="K32" i="2"/>
  <c r="I32" i="2"/>
  <c r="K45" i="2"/>
  <c r="I45" i="2"/>
  <c r="H32" i="2"/>
  <c r="J32" i="2"/>
  <c r="H36" i="2"/>
  <c r="J36" i="2"/>
  <c r="K36" i="2"/>
  <c r="K46" i="2"/>
  <c r="I8" i="2"/>
  <c r="I13" i="2"/>
  <c r="I17" i="2"/>
  <c r="B37" i="3"/>
  <c r="B65" i="3"/>
  <c r="B64" i="3"/>
  <c r="B61" i="3"/>
  <c r="C64" i="3"/>
  <c r="D49" i="3"/>
  <c r="C51" i="3"/>
  <c r="C15" i="3"/>
  <c r="B15" i="3"/>
  <c r="C70" i="3"/>
  <c r="E70" i="3"/>
  <c r="D70" i="3"/>
  <c r="D64" i="3"/>
  <c r="E64" i="3"/>
  <c r="E62" i="3"/>
  <c r="D62" i="3"/>
  <c r="C62" i="3"/>
  <c r="E52" i="3"/>
  <c r="D51" i="3"/>
  <c r="E51" i="3"/>
  <c r="E49" i="3"/>
  <c r="D15" i="3"/>
  <c r="E15" i="3"/>
  <c r="T178" i="2"/>
  <c r="T128" i="2"/>
  <c r="S202" i="2"/>
  <c r="S193" i="2"/>
  <c r="S190" i="2"/>
  <c r="S189" i="2"/>
  <c r="S186" i="2"/>
  <c r="S185" i="2"/>
  <c r="S182" i="2"/>
  <c r="S174" i="2"/>
  <c r="S173" i="2"/>
  <c r="S170" i="2"/>
  <c r="S169" i="2"/>
  <c r="S166" i="2"/>
  <c r="S165" i="2"/>
  <c r="T25" i="2"/>
  <c r="S17" i="2"/>
  <c r="S8" i="2"/>
  <c r="S46" i="2"/>
  <c r="S51" i="2"/>
  <c r="S50" i="2"/>
  <c r="S47" i="2"/>
  <c r="S41" i="2"/>
  <c r="S38" i="2"/>
  <c r="S37" i="2"/>
  <c r="S34" i="2"/>
  <c r="S30" i="2"/>
  <c r="S26" i="2"/>
  <c r="S18" i="2"/>
  <c r="S14" i="2"/>
  <c r="S10" i="2"/>
  <c r="T204" i="2"/>
  <c r="S204" i="2"/>
  <c r="T202" i="2"/>
  <c r="T200" i="2"/>
  <c r="S200" i="2"/>
  <c r="T199" i="2"/>
  <c r="S199" i="2"/>
  <c r="T195" i="2"/>
  <c r="S195" i="2"/>
  <c r="T193" i="2"/>
  <c r="T192" i="2"/>
  <c r="S192" i="2"/>
  <c r="T191" i="2"/>
  <c r="S191" i="2"/>
  <c r="T190" i="2"/>
  <c r="T189" i="2"/>
  <c r="T188" i="2"/>
  <c r="S188" i="2"/>
  <c r="T187" i="2"/>
  <c r="S187" i="2"/>
  <c r="T186" i="2"/>
  <c r="T185" i="2"/>
  <c r="T182" i="2"/>
  <c r="T180" i="2"/>
  <c r="S180" i="2"/>
  <c r="T179" i="2"/>
  <c r="S179" i="2"/>
  <c r="T176" i="2"/>
  <c r="S176" i="2"/>
  <c r="T175" i="2"/>
  <c r="S175" i="2"/>
  <c r="T174" i="2"/>
  <c r="T173" i="2"/>
  <c r="T172" i="2"/>
  <c r="S172" i="2"/>
  <c r="S171" i="2"/>
  <c r="T170" i="2"/>
  <c r="T169" i="2"/>
  <c r="T166" i="2"/>
  <c r="T165" i="2"/>
  <c r="T164" i="2"/>
  <c r="S164" i="2"/>
  <c r="T155" i="2"/>
  <c r="T154" i="2"/>
  <c r="T153" i="2"/>
  <c r="T152" i="2"/>
  <c r="T151" i="2"/>
  <c r="T147" i="2"/>
  <c r="T146" i="2"/>
  <c r="T144" i="2"/>
  <c r="T143" i="2"/>
  <c r="T141" i="2"/>
  <c r="T140" i="2"/>
  <c r="T138" i="2"/>
  <c r="T137" i="2"/>
  <c r="T134" i="2"/>
  <c r="T131" i="2"/>
  <c r="T130" i="2"/>
  <c r="T129" i="2"/>
  <c r="T127" i="2"/>
  <c r="T126" i="2"/>
  <c r="T125" i="2"/>
  <c r="T123" i="2"/>
  <c r="T122" i="2"/>
  <c r="T121" i="2"/>
  <c r="T119" i="2"/>
  <c r="T118" i="2"/>
  <c r="T117" i="2"/>
  <c r="T114" i="2"/>
  <c r="T113" i="2"/>
  <c r="T112" i="2"/>
  <c r="T101" i="2"/>
  <c r="T100" i="2"/>
  <c r="T99" i="2"/>
  <c r="T97" i="2"/>
  <c r="T96" i="2"/>
  <c r="T95" i="2"/>
  <c r="T92" i="2"/>
  <c r="T90" i="2"/>
  <c r="T89" i="2"/>
  <c r="T88" i="2"/>
  <c r="T87" i="2"/>
  <c r="T86" i="2"/>
  <c r="T85" i="2"/>
  <c r="T84" i="2"/>
  <c r="T83" i="2"/>
  <c r="T82" i="2"/>
  <c r="T79" i="2"/>
  <c r="T77" i="2"/>
  <c r="T76" i="2"/>
  <c r="T73" i="2"/>
  <c r="T72" i="2"/>
  <c r="T71" i="2"/>
  <c r="T70" i="2"/>
  <c r="T69" i="2"/>
  <c r="T67" i="2"/>
  <c r="T66" i="2"/>
  <c r="T63" i="2"/>
  <c r="T62" i="2"/>
  <c r="T61" i="2"/>
  <c r="T52" i="2"/>
  <c r="S52" i="2"/>
  <c r="T51" i="2"/>
  <c r="T50" i="2"/>
  <c r="T49" i="2"/>
  <c r="S49" i="2"/>
  <c r="T48" i="2"/>
  <c r="S48" i="2"/>
  <c r="T47" i="2"/>
  <c r="T44" i="2"/>
  <c r="S44" i="2"/>
  <c r="T43" i="2"/>
  <c r="S43" i="2"/>
  <c r="T41" i="2"/>
  <c r="T40" i="2"/>
  <c r="S40" i="2"/>
  <c r="T38" i="2"/>
  <c r="T37" i="2"/>
  <c r="T35" i="2"/>
  <c r="S35" i="2"/>
  <c r="T34" i="2"/>
  <c r="T31" i="2"/>
  <c r="S31" i="2"/>
  <c r="T30" i="2"/>
  <c r="T29" i="2"/>
  <c r="S29" i="2"/>
  <c r="T28" i="2"/>
  <c r="S28" i="2"/>
  <c r="T27" i="2"/>
  <c r="S27" i="2"/>
  <c r="T26" i="2"/>
  <c r="T24" i="2"/>
  <c r="S24" i="2"/>
  <c r="T23" i="2"/>
  <c r="S23" i="2"/>
  <c r="T22" i="2"/>
  <c r="S22" i="2"/>
  <c r="T20" i="2"/>
  <c r="S20" i="2"/>
  <c r="T19" i="2"/>
  <c r="S19" i="2"/>
  <c r="T18" i="2"/>
  <c r="T16" i="2"/>
  <c r="S16" i="2"/>
  <c r="T15" i="2"/>
  <c r="S15" i="2"/>
  <c r="T14" i="2"/>
  <c r="T11" i="2"/>
  <c r="S11" i="2"/>
  <c r="T10" i="2"/>
  <c r="T9" i="2"/>
  <c r="S9" i="2"/>
  <c r="K148" i="2" l="1"/>
  <c r="I148" i="2"/>
  <c r="J110" i="2"/>
  <c r="H110" i="2"/>
  <c r="I93" i="2"/>
  <c r="K93" i="2"/>
  <c r="K78" i="2"/>
  <c r="K80" i="2"/>
  <c r="J7" i="2"/>
  <c r="K7" i="2"/>
  <c r="I7" i="2"/>
  <c r="K12" i="2"/>
  <c r="I12" i="2"/>
  <c r="B51" i="3"/>
  <c r="C61" i="3"/>
  <c r="D61" i="3"/>
  <c r="E61" i="3"/>
  <c r="B48" i="3"/>
  <c r="S184" i="2"/>
  <c r="T167" i="2"/>
  <c r="T139" i="2"/>
  <c r="T64" i="2"/>
  <c r="T98" i="2"/>
  <c r="T142" i="2"/>
  <c r="S13" i="2"/>
  <c r="T149" i="2"/>
  <c r="T17" i="2"/>
  <c r="T75" i="2"/>
  <c r="S201" i="2"/>
  <c r="T111" i="2"/>
  <c r="S178" i="2"/>
  <c r="T39" i="2"/>
  <c r="S163" i="2"/>
  <c r="T60" i="2"/>
  <c r="T116" i="2"/>
  <c r="S21" i="2"/>
  <c r="T33" i="2"/>
  <c r="S42" i="2"/>
  <c r="T124" i="2"/>
  <c r="T168" i="2"/>
  <c r="S167" i="2"/>
  <c r="T163" i="2"/>
  <c r="T65" i="2"/>
  <c r="T21" i="2"/>
  <c r="S33" i="2"/>
  <c r="S168" i="2"/>
  <c r="T8" i="2"/>
  <c r="T13" i="2"/>
  <c r="T36" i="2"/>
  <c r="T46" i="2"/>
  <c r="T94" i="2"/>
  <c r="T136" i="2"/>
  <c r="T148" i="2"/>
  <c r="T171" i="2"/>
  <c r="T184" i="2"/>
  <c r="S25" i="2"/>
  <c r="S39" i="2"/>
  <c r="T201" i="2"/>
  <c r="T42" i="2"/>
  <c r="T68" i="2"/>
  <c r="T81" i="2"/>
  <c r="T120" i="2"/>
  <c r="T145" i="2"/>
  <c r="K110" i="2" l="1"/>
  <c r="I110" i="2"/>
  <c r="C48" i="3"/>
  <c r="D48" i="3"/>
  <c r="E48" i="3"/>
  <c r="T115" i="2"/>
  <c r="T93" i="2"/>
  <c r="S196" i="2"/>
  <c r="S36" i="2"/>
  <c r="T196" i="2"/>
  <c r="S183" i="2"/>
  <c r="T45" i="2"/>
  <c r="T135" i="2"/>
  <c r="T32" i="2"/>
  <c r="S45" i="2"/>
  <c r="T183" i="2"/>
  <c r="S12" i="2"/>
  <c r="T80" i="2"/>
  <c r="T12" i="2"/>
  <c r="S181" i="2" l="1"/>
  <c r="T181" i="2"/>
  <c r="S32" i="2"/>
  <c r="S7" i="2"/>
  <c r="T78" i="2"/>
  <c r="T7" i="2" l="1"/>
  <c r="T110" i="2"/>
  <c r="C27" i="3" l="1"/>
  <c r="B27" i="3"/>
  <c r="D27" i="3"/>
  <c r="E27" i="3"/>
  <c r="C14" i="3"/>
  <c r="E14" i="3"/>
  <c r="B34" i="3" l="1"/>
  <c r="C34" i="3"/>
  <c r="D34" i="3"/>
  <c r="E34" i="3"/>
  <c r="D32" i="3"/>
  <c r="E32" i="3"/>
  <c r="B32" i="3"/>
  <c r="C32" i="3"/>
  <c r="G32" i="3" l="1"/>
  <c r="F32" i="3"/>
  <c r="F38" i="3"/>
  <c r="G38" i="3"/>
  <c r="B35" i="3" l="1"/>
  <c r="B36" i="3"/>
  <c r="E36" i="3"/>
  <c r="D36" i="3"/>
  <c r="C36" i="3"/>
  <c r="E35" i="3"/>
  <c r="D35" i="3"/>
  <c r="C35" i="3"/>
  <c r="B33" i="3"/>
  <c r="C33" i="3"/>
  <c r="D33" i="3"/>
  <c r="E33" i="3"/>
  <c r="B31" i="3"/>
  <c r="C31" i="3"/>
  <c r="D31" i="3"/>
  <c r="E31" i="3"/>
  <c r="B29" i="3"/>
  <c r="C29" i="3"/>
  <c r="D29" i="3"/>
  <c r="E29" i="3"/>
  <c r="B30" i="3"/>
  <c r="C30" i="3"/>
  <c r="D30" i="3"/>
  <c r="E30" i="3"/>
  <c r="B28" i="3"/>
  <c r="C28" i="3"/>
  <c r="D28" i="3"/>
  <c r="E28" i="3"/>
  <c r="K11" i="2" l="1"/>
  <c r="D20" i="3" l="1"/>
  <c r="E26" i="3"/>
  <c r="E25" i="3"/>
  <c r="C25" i="3"/>
  <c r="C24" i="3"/>
  <c r="E23" i="3"/>
  <c r="E20" i="3"/>
  <c r="E19" i="3"/>
  <c r="D19" i="3"/>
  <c r="C26" i="3"/>
  <c r="E21" i="3"/>
  <c r="B16" i="3"/>
  <c r="C16" i="3"/>
  <c r="E16" i="3"/>
  <c r="C22" i="3"/>
  <c r="E22" i="3"/>
  <c r="D16" i="3"/>
  <c r="C20" i="3"/>
  <c r="F31" i="3"/>
  <c r="B20" i="3"/>
  <c r="F63" i="3" l="1"/>
  <c r="G25" i="3"/>
  <c r="G72" i="3"/>
  <c r="F70" i="3"/>
  <c r="F66" i="3"/>
  <c r="G67" i="3"/>
  <c r="G15" i="3"/>
  <c r="G66" i="3"/>
  <c r="F33" i="3"/>
  <c r="F29" i="3"/>
  <c r="G56" i="3"/>
  <c r="G20" i="3"/>
  <c r="G68" i="3"/>
  <c r="F30" i="3"/>
  <c r="F73" i="3"/>
  <c r="F65" i="3"/>
  <c r="G73" i="3"/>
  <c r="G71" i="3"/>
  <c r="G33" i="3"/>
  <c r="G30" i="3"/>
  <c r="G53" i="3"/>
  <c r="G22" i="3"/>
  <c r="F16" i="3"/>
  <c r="G16" i="3"/>
  <c r="F64" i="3"/>
  <c r="F15" i="3"/>
  <c r="G39" i="3"/>
  <c r="G70" i="3"/>
  <c r="F67" i="3"/>
  <c r="G65" i="3"/>
  <c r="G35" i="3"/>
  <c r="F49" i="3"/>
  <c r="F53" i="3"/>
  <c r="F62" i="3"/>
  <c r="G50" i="3"/>
  <c r="F28" i="3"/>
  <c r="G49" i="3"/>
  <c r="F72" i="3"/>
  <c r="F71" i="3"/>
  <c r="G69" i="3"/>
  <c r="F69" i="3"/>
  <c r="F68" i="3"/>
  <c r="G64" i="3"/>
  <c r="F39" i="3"/>
  <c r="G37" i="3"/>
  <c r="F36" i="3"/>
  <c r="G36" i="3"/>
  <c r="F35" i="3"/>
  <c r="G31" i="3"/>
  <c r="G29" i="3"/>
  <c r="G63" i="3"/>
  <c r="F50" i="3"/>
  <c r="G26" i="3"/>
  <c r="F20" i="3"/>
  <c r="F37" i="3"/>
  <c r="G34" i="3"/>
  <c r="F34" i="3"/>
  <c r="G28" i="3"/>
  <c r="G60" i="3"/>
  <c r="G59" i="3"/>
  <c r="G58" i="3"/>
  <c r="G57" i="3"/>
  <c r="G55" i="3"/>
  <c r="F54" i="3"/>
  <c r="G54" i="3"/>
  <c r="G52" i="3"/>
  <c r="E24" i="3"/>
  <c r="G24" i="3" s="1"/>
  <c r="C23" i="3"/>
  <c r="G23" i="3" s="1"/>
  <c r="C21" i="3"/>
  <c r="G21" i="3" s="1"/>
  <c r="C19" i="3"/>
  <c r="G19" i="3" s="1"/>
  <c r="B19" i="3"/>
  <c r="F19" i="3" s="1"/>
  <c r="E18" i="3"/>
  <c r="D17" i="3"/>
  <c r="C17" i="3"/>
  <c r="E17" i="3"/>
  <c r="G61" i="3" l="1"/>
  <c r="G62" i="3"/>
  <c r="F61" i="3"/>
  <c r="F52" i="3"/>
  <c r="G17" i="3"/>
  <c r="F27" i="3"/>
  <c r="G27" i="3"/>
  <c r="B18" i="3"/>
  <c r="C18" i="3"/>
  <c r="G18" i="3" s="1"/>
  <c r="D18" i="3"/>
  <c r="B17" i="3"/>
  <c r="F17" i="3" s="1"/>
  <c r="G48" i="3" l="1"/>
  <c r="G51" i="3"/>
  <c r="F51" i="3"/>
  <c r="F18" i="3"/>
  <c r="G14" i="3"/>
  <c r="D14" i="3" l="1"/>
  <c r="B14" i="3" l="1"/>
  <c r="F14" i="3" s="1"/>
  <c r="F48" i="3" l="1"/>
  <c r="B22" i="3" l="1"/>
  <c r="B21" i="3"/>
  <c r="B26" i="3"/>
  <c r="B23" i="3"/>
  <c r="B25" i="3"/>
  <c r="B24" i="3"/>
  <c r="D26" i="3"/>
  <c r="D24" i="3"/>
  <c r="D21" i="3"/>
  <c r="D22" i="3"/>
  <c r="D23" i="3"/>
  <c r="D25" i="3"/>
  <c r="H81" i="2"/>
  <c r="J81" i="2"/>
  <c r="J94" i="2"/>
  <c r="H94" i="2"/>
  <c r="J93" i="2"/>
  <c r="H93" i="2"/>
  <c r="H62" i="2"/>
  <c r="J62" i="2"/>
  <c r="J71" i="2"/>
  <c r="H71" i="2"/>
  <c r="J82" i="2"/>
  <c r="H82" i="2"/>
  <c r="J95" i="2"/>
  <c r="H95" i="2"/>
  <c r="H90" i="2"/>
  <c r="J90" i="2"/>
  <c r="J78" i="2"/>
  <c r="H78" i="2"/>
  <c r="H64" i="2"/>
  <c r="J64" i="2"/>
  <c r="J98" i="2"/>
  <c r="H98" i="2"/>
  <c r="J89" i="2"/>
  <c r="H89" i="2"/>
  <c r="H77" i="2"/>
  <c r="J77" i="2"/>
  <c r="H66" i="2"/>
  <c r="J66" i="2"/>
  <c r="J83" i="2"/>
  <c r="H83" i="2"/>
  <c r="J80" i="2"/>
  <c r="H80" i="2"/>
  <c r="J63" i="2"/>
  <c r="H63" i="2"/>
  <c r="H74" i="2"/>
  <c r="J74" i="2"/>
  <c r="H84" i="2"/>
  <c r="J84" i="2"/>
  <c r="J91" i="2"/>
  <c r="H91" i="2"/>
  <c r="J87" i="2"/>
  <c r="H87" i="2"/>
  <c r="H73" i="2"/>
  <c r="J73" i="2"/>
  <c r="J99" i="2"/>
  <c r="H99" i="2"/>
  <c r="H60" i="2"/>
  <c r="J60" i="2"/>
  <c r="J72" i="2"/>
  <c r="H72" i="2"/>
  <c r="J86" i="2"/>
  <c r="H86" i="2"/>
  <c r="J96" i="2"/>
  <c r="H96" i="2"/>
  <c r="J100" i="2"/>
  <c r="H100" i="2"/>
  <c r="J67" i="2"/>
  <c r="H67" i="2"/>
  <c r="J75" i="2"/>
  <c r="H75" i="2"/>
  <c r="H85" i="2"/>
  <c r="J85" i="2"/>
  <c r="J68" i="2"/>
  <c r="H68" i="2"/>
  <c r="H76" i="2"/>
  <c r="J76" i="2"/>
  <c r="H69" i="2"/>
  <c r="J69" i="2"/>
  <c r="J101" i="2"/>
  <c r="H101" i="2"/>
  <c r="H61" i="2"/>
  <c r="J61" i="2"/>
  <c r="H70" i="2"/>
  <c r="J70" i="2"/>
  <c r="H79" i="2"/>
  <c r="J79" i="2"/>
  <c r="H88" i="2"/>
  <c r="J88" i="2"/>
  <c r="H97" i="2"/>
  <c r="J97" i="2"/>
  <c r="J65" i="2"/>
  <c r="H65" i="2"/>
  <c r="J92" i="2"/>
  <c r="H92" i="2"/>
  <c r="F25" i="3" l="1"/>
  <c r="F22" i="3"/>
  <c r="F24" i="3"/>
  <c r="F21" i="3"/>
  <c r="F23" i="3"/>
  <c r="F26" i="3"/>
  <c r="B58" i="3"/>
  <c r="B57" i="3"/>
  <c r="B55" i="3"/>
  <c r="B56" i="3"/>
  <c r="B60" i="3"/>
  <c r="B59" i="3"/>
  <c r="S79" i="2"/>
  <c r="S70" i="2"/>
  <c r="D57" i="3"/>
  <c r="S69" i="2"/>
  <c r="S89" i="2"/>
  <c r="S82" i="2"/>
  <c r="D60" i="3"/>
  <c r="S68" i="2"/>
  <c r="S62" i="2"/>
  <c r="S101" i="2"/>
  <c r="D56" i="3"/>
  <c r="S96" i="2"/>
  <c r="S61" i="2"/>
  <c r="S67" i="2"/>
  <c r="S65" i="2"/>
  <c r="S98" i="2"/>
  <c r="S97" i="2"/>
  <c r="D58" i="3"/>
  <c r="S87" i="2"/>
  <c r="S85" i="2"/>
  <c r="S91" i="2"/>
  <c r="S72" i="2"/>
  <c r="S88" i="2"/>
  <c r="S99" i="2"/>
  <c r="S94" i="2"/>
  <c r="S63" i="2"/>
  <c r="S77" i="2"/>
  <c r="S80" i="2"/>
  <c r="S90" i="2"/>
  <c r="S95" i="2"/>
  <c r="S64" i="2"/>
  <c r="S60" i="2"/>
  <c r="S100" i="2"/>
  <c r="S83" i="2"/>
  <c r="S84" i="2"/>
  <c r="S75" i="2"/>
  <c r="S93" i="2"/>
  <c r="S86" i="2"/>
  <c r="S73" i="2"/>
  <c r="D59" i="3"/>
  <c r="S71" i="2"/>
  <c r="S74" i="2"/>
  <c r="D55" i="3"/>
  <c r="S66" i="2"/>
  <c r="S76" i="2"/>
  <c r="S81" i="2"/>
  <c r="S78" i="2"/>
  <c r="S92" i="2"/>
  <c r="F58" i="3" l="1"/>
  <c r="F56" i="3"/>
  <c r="F55" i="3"/>
  <c r="F57" i="3"/>
  <c r="F59" i="3"/>
  <c r="F60" i="3"/>
</calcChain>
</file>

<file path=xl/sharedStrings.xml><?xml version="1.0" encoding="utf-8"?>
<sst xmlns="http://schemas.openxmlformats.org/spreadsheetml/2006/main" count="588" uniqueCount="127">
  <si>
    <t>Description</t>
  </si>
  <si>
    <t>Rs</t>
  </si>
  <si>
    <t>$</t>
  </si>
  <si>
    <t>over</t>
  </si>
  <si>
    <t xml:space="preserve">GOVERNMENT OF PAKISTAN </t>
  </si>
  <si>
    <t>TRADE IN SERVICES (SUMMARY)</t>
  </si>
  <si>
    <t>Export of Services   (TOTAL)</t>
  </si>
  <si>
    <t>Import of Services   (TOTAL)</t>
  </si>
  <si>
    <t>Dollars in Thousands</t>
  </si>
  <si>
    <t>Rs. in Millions</t>
  </si>
  <si>
    <t xml:space="preserve">             Rs. In Million</t>
  </si>
  <si>
    <t xml:space="preserve">             Dollars in Thousands</t>
  </si>
  <si>
    <t>P-2</t>
  </si>
  <si>
    <t>PAKISTAN BUREAU OF STATISTICS</t>
  </si>
  <si>
    <t>1.Manufacturing services on physical inputs owned by others</t>
  </si>
  <si>
    <t xml:space="preserve">1.1 Goods for processing in reporting economy </t>
  </si>
  <si>
    <t xml:space="preserve">1.2 Goods for processing abroad </t>
  </si>
  <si>
    <t>2.Maintenance and repair services n.i.e.</t>
  </si>
  <si>
    <t>3. Transport</t>
  </si>
  <si>
    <t>3.1 Sea transport</t>
  </si>
  <si>
    <t>3.1.1 Passenger</t>
  </si>
  <si>
    <t>3.1.2 Freight</t>
  </si>
  <si>
    <t>3.1.3 Other</t>
  </si>
  <si>
    <t>3.2 Air transport</t>
  </si>
  <si>
    <t>3.3 Road transport</t>
  </si>
  <si>
    <t>3.3.1 Passenger</t>
  </si>
  <si>
    <t>3.3.2 Freight</t>
  </si>
  <si>
    <t>3.3.3 Other</t>
  </si>
  <si>
    <t>3.4 Rail transport</t>
  </si>
  <si>
    <t>3.4.1 Passenger</t>
  </si>
  <si>
    <t>3.4.2 Freight</t>
  </si>
  <si>
    <t>3.4.3 Other</t>
  </si>
  <si>
    <t>3.5 Postal and courier services</t>
  </si>
  <si>
    <t>3.6 Electricity transmission</t>
  </si>
  <si>
    <t>3.7 Other supporting and auxiliary transport service</t>
  </si>
  <si>
    <t> 4. Travel</t>
  </si>
  <si>
    <t>4.1 Business</t>
  </si>
  <si>
    <t>4.1.2 Other</t>
  </si>
  <si>
    <t>4.2 Personal</t>
  </si>
  <si>
    <t>4.2.3 Other</t>
  </si>
  <si>
    <t xml:space="preserve">4.2.3.1 Religious travel  </t>
  </si>
  <si>
    <t>4.2.3.2 Other</t>
  </si>
  <si>
    <t>5.Construction services</t>
  </si>
  <si>
    <t>5.1 Construction abroad</t>
  </si>
  <si>
    <t>5.2 Construction in the compiling economy</t>
  </si>
  <si>
    <t>6. Insurance and Pension services</t>
  </si>
  <si>
    <t>6.1 Direct Insurance</t>
  </si>
  <si>
    <t>6.1.1 Life insurance</t>
  </si>
  <si>
    <t>6.1.2 Freight insurance</t>
  </si>
  <si>
    <t>6.1.3 Other direct insurance</t>
  </si>
  <si>
    <t>6.2 Reinsurance</t>
  </si>
  <si>
    <t>6.3 Auxiliary insurance services</t>
  </si>
  <si>
    <t>6.4 Pension and standardized guarantee services</t>
  </si>
  <si>
    <t>7. Financial services</t>
  </si>
  <si>
    <t>7.1   Explicitly charged and other financial services</t>
  </si>
  <si>
    <t>7.2   Financial intermediation service charges indirectly measured (FISIM)</t>
  </si>
  <si>
    <t>8. Charges for the use of intellectual services</t>
  </si>
  <si>
    <t>9. Telecommunication, Computer and information services</t>
  </si>
  <si>
    <t>9.1   Telecommunications services</t>
  </si>
  <si>
    <t>9.1.1 Call centres</t>
  </si>
  <si>
    <t xml:space="preserve">9.1.2 Telecommunication services </t>
  </si>
  <si>
    <t>9.2 Computer services</t>
  </si>
  <si>
    <t xml:space="preserve">9.2.1 Hardware consultancy services  </t>
  </si>
  <si>
    <t xml:space="preserve">9.2.2 Software consultancy services  </t>
  </si>
  <si>
    <t>9.2.3 Maintenance &amp; repairs of computer</t>
  </si>
  <si>
    <t xml:space="preserve">9.2.4 Export / Import  of Computer Software </t>
  </si>
  <si>
    <t>9.3 Information services</t>
  </si>
  <si>
    <t>9.3.1 News agency services</t>
  </si>
  <si>
    <t>9.3.2 Other information services</t>
  </si>
  <si>
    <t>10. Other business services</t>
  </si>
  <si>
    <t>10.1 Research and development services</t>
  </si>
  <si>
    <t>10.2 Professional and management consulting services</t>
  </si>
  <si>
    <t>10.2.1   Legal, accounting, management consulting, and public relations</t>
  </si>
  <si>
    <t>10.2.1.1   Legal services</t>
  </si>
  <si>
    <t>10.2.1.2   Accounting, auditing, bookkeeping, and tax consulting services</t>
  </si>
  <si>
    <t>10.2.1.3   Business and management consulting and public relations services</t>
  </si>
  <si>
    <t>10.2.2   Advertising, market research, and public opinion polling</t>
  </si>
  <si>
    <t>10.3.1   Architectural, engineering, scientific and other technical services</t>
  </si>
  <si>
    <t>10.3.3   Operating leasing services</t>
  </si>
  <si>
    <t>11. Personal, cultural, and recreational services</t>
  </si>
  <si>
    <t>11.1   Audiovisual and related services</t>
  </si>
  <si>
    <t>11.1.1 Audiovisual services</t>
  </si>
  <si>
    <t>11.1.2 Artistic related services</t>
  </si>
  <si>
    <t>11.2   Other personal, cultural, and recreational services</t>
  </si>
  <si>
    <t>12. Government services, n.i.e.</t>
  </si>
  <si>
    <t>12.1 Embassies and consulates</t>
  </si>
  <si>
    <t>12.2 Military units and agencies</t>
  </si>
  <si>
    <t>12.3  Other</t>
  </si>
  <si>
    <t>Note:</t>
  </si>
  <si>
    <t>EXPORTS OF SERVICES</t>
  </si>
  <si>
    <t>IMPORTS OF SERVICES</t>
  </si>
  <si>
    <t>Services</t>
  </si>
  <si>
    <t>4.1.1 Acquisition of goods and services by border, seasonal, and other short-term workers</t>
  </si>
  <si>
    <t>4.2.1 Health-related expenditure</t>
  </si>
  <si>
    <t>4.2.2 Education-related expenditure</t>
  </si>
  <si>
    <t>10.3 Technical, trade-related and other business services</t>
  </si>
  <si>
    <t>10.3.2   Waste treatment and de-pollution, agricultural and mining services</t>
  </si>
  <si>
    <t>10.3.4   Trade-related services</t>
  </si>
  <si>
    <t>P-6</t>
  </si>
  <si>
    <t>1. The data are  presented as per BPM6(EBOPS 2010) classification aligned with IMTS 2010 classification</t>
  </si>
  <si>
    <t xml:space="preserve">            Dollar value converted into Rupees on the basis of monthly Banks' Floating Average exchange rate provided by SBP. </t>
  </si>
  <si>
    <t xml:space="preserve">  Provisional figures based on figures provided by the State Bank of Pakistan.</t>
  </si>
  <si>
    <t xml:space="preserve">  Revised by SBP</t>
  </si>
  <si>
    <t>Note:-  SBP has swiched over from BPM-5  to BPM 6th addition from April, 2014.</t>
  </si>
  <si>
    <t>9.2.5 Freelance of Computer and Information Services</t>
  </si>
  <si>
    <t>9.2.6 Other Computer services</t>
  </si>
  <si>
    <t>10.3.5   Other Freelance Services</t>
  </si>
  <si>
    <t>10.3.6   Other business services n.i.e.</t>
  </si>
  <si>
    <t>4. Travel</t>
  </si>
  <si>
    <t>March, 2026</t>
  </si>
  <si>
    <t>% Change in April, 2026</t>
  </si>
  <si>
    <t>% Change in July - April, 2025-2026</t>
  </si>
  <si>
    <t xml:space="preserve"> April, 2026 (P )</t>
  </si>
  <si>
    <t>April, 2025</t>
  </si>
  <si>
    <t>July - April, 2025-2026</t>
  </si>
  <si>
    <t>July - April, 2024-2025</t>
  </si>
  <si>
    <t>July - April,   2024-2025</t>
  </si>
  <si>
    <t>March, 2026 (R )</t>
  </si>
  <si>
    <t>April, 2026</t>
  </si>
  <si>
    <t>April, 2026 (P )</t>
  </si>
  <si>
    <t>March, 2026  (P )</t>
  </si>
  <si>
    <t xml:space="preserve"> over March, 2026</t>
  </si>
  <si>
    <t xml:space="preserve">      April, 2026 (1$=Rs.279.175974) , March, 2026 (1$=Rs.279.511286) and April, 2025 (1$=Rs.280.713793)</t>
  </si>
  <si>
    <t>July - April, 2025-2026 (P )</t>
  </si>
  <si>
    <t xml:space="preserve">    July - April, 2024-2025 (F )</t>
  </si>
  <si>
    <t>% Change in July - April,    2025-2026</t>
  </si>
  <si>
    <t xml:space="preserve">    July - April,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</si>
</sst>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;\-#,##0;&quot;-&quot;"/>
    <numFmt numFmtId="167" formatCode="mm/dd/yy"/>
  </numFmts>
  <fonts count="40" x14ac:knownFonts="1">
    <font>
      <sz val="12"/>
      <name val="Arial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sz val="12"/>
      <name val="Arial"/>
      <family val="2"/>
    </font>
    <font>
      <sz val="12"/>
      <name val="Tms Rmn"/>
    </font>
    <font>
      <b/>
      <sz val="9"/>
      <color indexed="12"/>
      <name val="Arial"/>
      <family val="2"/>
    </font>
    <font>
      <sz val="10"/>
      <name val="MS Serif"/>
      <family val="1"/>
    </font>
    <font>
      <i/>
      <sz val="9"/>
      <color indexed="8"/>
      <name val="Arial"/>
      <family val="2"/>
    </font>
    <font>
      <sz val="10"/>
      <color indexed="16"/>
      <name val="MS Serif"/>
      <family val="1"/>
    </font>
    <font>
      <b/>
      <sz val="9"/>
      <color indexed="20"/>
      <name val="Arial"/>
      <family val="2"/>
    </font>
    <font>
      <b/>
      <sz val="12"/>
      <name val="Arial"/>
      <family val="2"/>
    </font>
    <font>
      <sz val="8"/>
      <name val="Times New Roman"/>
      <family val="1"/>
    </font>
    <font>
      <sz val="8"/>
      <color indexed="18"/>
      <name val="Arial"/>
      <family val="2"/>
    </font>
    <font>
      <sz val="8"/>
      <name val="Helv"/>
    </font>
    <font>
      <b/>
      <sz val="8"/>
      <color indexed="8"/>
      <name val="Helv"/>
    </font>
    <font>
      <sz val="9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4"/>
      <color theme="3"/>
      <name val="Times New Roman"/>
      <family val="1"/>
    </font>
    <font>
      <b/>
      <sz val="14"/>
      <color theme="3"/>
      <name val="Arial"/>
      <family val="2"/>
    </font>
    <font>
      <sz val="12"/>
      <color theme="9" tint="-0.249977111117893"/>
      <name val="Times New Roman"/>
      <family val="1"/>
    </font>
    <font>
      <sz val="12"/>
      <color theme="9" tint="-0.249977111117893"/>
      <name val="Arial"/>
      <family val="2"/>
    </font>
    <font>
      <sz val="12"/>
      <color rgb="FF00B050"/>
      <name val="Times New Roman"/>
      <family val="1"/>
    </font>
    <font>
      <sz val="12"/>
      <color rgb="FF00B050"/>
      <name val="Arial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11" fillId="0" borderId="0" applyNumberFormat="0" applyFill="0" applyBorder="0" applyAlignment="0" applyProtection="0"/>
    <xf numFmtId="166" fontId="5" fillId="0" borderId="0" applyFill="0" applyBorder="0" applyAlignment="0"/>
    <xf numFmtId="43" fontId="1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2" fillId="2" borderId="0" applyFill="0" applyBorder="0"/>
    <xf numFmtId="0" fontId="13" fillId="0" borderId="0" applyNumberFormat="0" applyAlignment="0">
      <alignment horizontal="left"/>
    </xf>
    <xf numFmtId="0" fontId="14" fillId="2" borderId="0"/>
    <xf numFmtId="0" fontId="15" fillId="0" borderId="0" applyNumberFormat="0" applyAlignment="0">
      <alignment horizontal="left"/>
    </xf>
    <xf numFmtId="0" fontId="16" fillId="0" borderId="0" applyFill="0" applyAlignment="0"/>
    <xf numFmtId="38" fontId="2" fillId="2" borderId="0" applyNumberFormat="0" applyBorder="0" applyAlignment="0" applyProtection="0"/>
    <xf numFmtId="0" fontId="17" fillId="0" borderId="1" applyNumberFormat="0" applyAlignment="0" applyProtection="0">
      <alignment horizontal="left" vertical="center"/>
    </xf>
    <xf numFmtId="0" fontId="17" fillId="0" borderId="2">
      <alignment horizontal="left" vertical="center"/>
    </xf>
    <xf numFmtId="0" fontId="24" fillId="0" borderId="0" applyNumberFormat="0" applyFill="0" applyBorder="0" applyAlignment="0" applyProtection="0">
      <alignment vertical="top"/>
      <protection locked="0"/>
    </xf>
    <xf numFmtId="10" fontId="2" fillId="3" borderId="3" applyNumberFormat="0" applyBorder="0" applyAlignment="0" applyProtection="0"/>
    <xf numFmtId="0" fontId="3" fillId="0" borderId="0"/>
    <xf numFmtId="0" fontId="23" fillId="0" borderId="0"/>
    <xf numFmtId="0" fontId="3" fillId="0" borderId="0"/>
    <xf numFmtId="0" fontId="18" fillId="0" borderId="0"/>
    <xf numFmtId="0" fontId="23" fillId="0" borderId="0"/>
    <xf numFmtId="0" fontId="23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9" fillId="0" borderId="0">
      <alignment wrapText="1"/>
    </xf>
    <xf numFmtId="10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167" fontId="20" fillId="0" borderId="0" applyNumberFormat="0" applyFill="0" applyBorder="0" applyAlignment="0" applyProtection="0">
      <alignment horizontal="left"/>
    </xf>
    <xf numFmtId="40" fontId="21" fillId="0" borderId="0" applyBorder="0">
      <alignment horizontal="right"/>
    </xf>
    <xf numFmtId="0" fontId="22" fillId="2" borderId="0" applyFont="0" applyFill="0">
      <alignment horizontal="center"/>
    </xf>
  </cellStyleXfs>
  <cellXfs count="96">
    <xf numFmtId="0" fontId="0" fillId="0" borderId="0" xfId="0"/>
    <xf numFmtId="0" fontId="25" fillId="0" borderId="0" xfId="0" applyFont="1"/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6" fillId="0" borderId="4" xfId="0" applyFont="1" applyBorder="1" applyAlignment="1">
      <alignment horizontal="center"/>
    </xf>
    <xf numFmtId="0" fontId="26" fillId="0" borderId="5" xfId="0" applyFont="1" applyBorder="1"/>
    <xf numFmtId="0" fontId="26" fillId="0" borderId="5" xfId="0" applyFont="1" applyBorder="1" applyAlignment="1">
      <alignment horizontal="center"/>
    </xf>
    <xf numFmtId="0" fontId="26" fillId="0" borderId="6" xfId="0" applyFont="1" applyBorder="1"/>
    <xf numFmtId="0" fontId="26" fillId="0" borderId="4" xfId="0" applyFont="1" applyBorder="1"/>
    <xf numFmtId="0" fontId="26" fillId="0" borderId="7" xfId="0" applyFont="1" applyBorder="1"/>
    <xf numFmtId="0" fontId="26" fillId="0" borderId="8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5" fillId="0" borderId="9" xfId="0" applyFont="1" applyBorder="1"/>
    <xf numFmtId="0" fontId="25" fillId="0" borderId="10" xfId="0" applyFont="1" applyBorder="1"/>
    <xf numFmtId="0" fontId="25" fillId="0" borderId="11" xfId="0" applyFont="1" applyBorder="1"/>
    <xf numFmtId="0" fontId="25" fillId="0" borderId="5" xfId="0" applyFont="1" applyBorder="1"/>
    <xf numFmtId="2" fontId="25" fillId="0" borderId="0" xfId="0" applyNumberFormat="1" applyFont="1"/>
    <xf numFmtId="0" fontId="25" fillId="0" borderId="5" xfId="0" applyFont="1" applyBorder="1" applyAlignment="1">
      <alignment horizontal="left"/>
    </xf>
    <xf numFmtId="4" fontId="25" fillId="0" borderId="0" xfId="3" applyNumberFormat="1" applyFont="1"/>
    <xf numFmtId="0" fontId="25" fillId="0" borderId="6" xfId="0" applyFont="1" applyBorder="1"/>
    <xf numFmtId="4" fontId="0" fillId="0" borderId="0" xfId="0" applyNumberFormat="1"/>
    <xf numFmtId="4" fontId="0" fillId="0" borderId="4" xfId="0" applyNumberFormat="1" applyBorder="1"/>
    <xf numFmtId="0" fontId="27" fillId="0" borderId="5" xfId="0" applyFont="1" applyBorder="1"/>
    <xf numFmtId="4" fontId="25" fillId="0" borderId="4" xfId="3" applyNumberFormat="1" applyFont="1" applyBorder="1"/>
    <xf numFmtId="4" fontId="28" fillId="0" borderId="0" xfId="3" applyNumberFormat="1" applyFont="1"/>
    <xf numFmtId="2" fontId="29" fillId="0" borderId="0" xfId="0" applyNumberFormat="1" applyFont="1" applyAlignment="1">
      <alignment horizontal="center"/>
    </xf>
    <xf numFmtId="2" fontId="26" fillId="0" borderId="0" xfId="0" applyNumberFormat="1" applyFont="1" applyAlignment="1">
      <alignment horizontal="center"/>
    </xf>
    <xf numFmtId="2" fontId="26" fillId="0" borderId="0" xfId="0" applyNumberFormat="1" applyFont="1" applyAlignment="1">
      <alignment horizontal="left"/>
    </xf>
    <xf numFmtId="2" fontId="26" fillId="0" borderId="0" xfId="0" applyNumberFormat="1" applyFont="1"/>
    <xf numFmtId="2" fontId="26" fillId="0" borderId="4" xfId="3" applyNumberFormat="1" applyFont="1" applyBorder="1"/>
    <xf numFmtId="2" fontId="30" fillId="0" borderId="0" xfId="0" applyNumberFormat="1" applyFont="1"/>
    <xf numFmtId="2" fontId="26" fillId="0" borderId="4" xfId="0" applyNumberFormat="1" applyFont="1" applyBorder="1"/>
    <xf numFmtId="2" fontId="26" fillId="0" borderId="10" xfId="0" applyNumberFormat="1" applyFont="1" applyBorder="1"/>
    <xf numFmtId="2" fontId="26" fillId="0" borderId="12" xfId="0" applyNumberFormat="1" applyFont="1" applyBorder="1"/>
    <xf numFmtId="2" fontId="26" fillId="0" borderId="12" xfId="0" applyNumberFormat="1" applyFont="1" applyBorder="1" applyAlignment="1">
      <alignment horizontal="center"/>
    </xf>
    <xf numFmtId="2" fontId="26" fillId="0" borderId="6" xfId="3" applyNumberFormat="1" applyFont="1" applyBorder="1"/>
    <xf numFmtId="2" fontId="26" fillId="0" borderId="7" xfId="3" applyNumberFormat="1" applyFont="1" applyBorder="1"/>
    <xf numFmtId="2" fontId="26" fillId="0" borderId="8" xfId="3" applyNumberFormat="1" applyFont="1" applyBorder="1" applyAlignment="1">
      <alignment horizontal="center"/>
    </xf>
    <xf numFmtId="2" fontId="26" fillId="0" borderId="2" xfId="3" applyNumberFormat="1" applyFont="1" applyBorder="1" applyAlignment="1">
      <alignment horizontal="center"/>
    </xf>
    <xf numFmtId="2" fontId="26" fillId="0" borderId="13" xfId="3" applyNumberFormat="1" applyFont="1" applyBorder="1" applyAlignment="1">
      <alignment horizontal="center"/>
    </xf>
    <xf numFmtId="2" fontId="26" fillId="0" borderId="2" xfId="0" applyNumberFormat="1" applyFont="1" applyBorder="1" applyAlignment="1">
      <alignment horizontal="center"/>
    </xf>
    <xf numFmtId="0" fontId="6" fillId="0" borderId="10" xfId="23" applyFont="1" applyBorder="1" applyAlignment="1">
      <alignment wrapText="1"/>
    </xf>
    <xf numFmtId="4" fontId="7" fillId="0" borderId="0" xfId="0" applyNumberFormat="1" applyFont="1"/>
    <xf numFmtId="0" fontId="31" fillId="0" borderId="0" xfId="23" applyFont="1" applyAlignment="1">
      <alignment horizontal="left" wrapText="1" indent="1"/>
    </xf>
    <xf numFmtId="4" fontId="32" fillId="0" borderId="0" xfId="0" applyNumberFormat="1" applyFont="1"/>
    <xf numFmtId="0" fontId="8" fillId="0" borderId="0" xfId="23" applyFont="1" applyAlignment="1">
      <alignment horizontal="left" wrapText="1" indent="3"/>
    </xf>
    <xf numFmtId="4" fontId="9" fillId="0" borderId="0" xfId="0" applyNumberFormat="1" applyFont="1"/>
    <xf numFmtId="0" fontId="33" fillId="0" borderId="0" xfId="23" applyFont="1" applyAlignment="1">
      <alignment horizontal="left" wrapText="1" indent="3"/>
    </xf>
    <xf numFmtId="4" fontId="34" fillId="0" borderId="0" xfId="0" applyNumberFormat="1" applyFont="1"/>
    <xf numFmtId="0" fontId="8" fillId="0" borderId="0" xfId="23" applyFont="1" applyAlignment="1">
      <alignment horizontal="left" wrapText="1" indent="5"/>
    </xf>
    <xf numFmtId="4" fontId="10" fillId="0" borderId="0" xfId="0" applyNumberFormat="1" applyFont="1"/>
    <xf numFmtId="0" fontId="35" fillId="0" borderId="0" xfId="23" applyFont="1" applyAlignment="1">
      <alignment horizontal="left" wrapText="1" indent="5"/>
    </xf>
    <xf numFmtId="4" fontId="36" fillId="0" borderId="0" xfId="0" applyNumberFormat="1" applyFont="1"/>
    <xf numFmtId="0" fontId="8" fillId="0" borderId="0" xfId="23" applyFont="1" applyAlignment="1">
      <alignment horizontal="left" wrapText="1" indent="6"/>
    </xf>
    <xf numFmtId="0" fontId="33" fillId="0" borderId="4" xfId="23" applyFont="1" applyBorder="1" applyAlignment="1">
      <alignment horizontal="left" wrapText="1" indent="3"/>
    </xf>
    <xf numFmtId="4" fontId="34" fillId="0" borderId="4" xfId="0" applyNumberFormat="1" applyFont="1" applyBorder="1"/>
    <xf numFmtId="0" fontId="10" fillId="0" borderId="0" xfId="0" applyFont="1"/>
    <xf numFmtId="0" fontId="31" fillId="0" borderId="10" xfId="23" applyFont="1" applyBorder="1" applyAlignment="1">
      <alignment horizontal="left" wrapText="1" indent="1"/>
    </xf>
    <xf numFmtId="0" fontId="8" fillId="0" borderId="0" xfId="23" applyFont="1" applyAlignment="1">
      <alignment horizontal="left" wrapText="1" indent="7"/>
    </xf>
    <xf numFmtId="0" fontId="8" fillId="0" borderId="4" xfId="23" applyFont="1" applyBorder="1" applyAlignment="1">
      <alignment horizontal="left" wrapText="1" indent="3"/>
    </xf>
    <xf numFmtId="4" fontId="9" fillId="0" borderId="4" xfId="0" applyNumberFormat="1" applyFont="1" applyBorder="1"/>
    <xf numFmtId="2" fontId="38" fillId="0" borderId="0" xfId="3" applyNumberFormat="1" applyFont="1"/>
    <xf numFmtId="0" fontId="9" fillId="0" borderId="0" xfId="0" applyFont="1"/>
    <xf numFmtId="2" fontId="25" fillId="0" borderId="0" xfId="3" applyNumberFormat="1" applyFont="1"/>
    <xf numFmtId="0" fontId="4" fillId="0" borderId="0" xfId="0" applyFont="1"/>
    <xf numFmtId="2" fontId="25" fillId="0" borderId="0" xfId="0" applyNumberFormat="1" applyFont="1" applyAlignment="1">
      <alignment horizontal="right"/>
    </xf>
    <xf numFmtId="2" fontId="25" fillId="0" borderId="4" xfId="0" applyNumberFormat="1" applyFont="1" applyBorder="1" applyAlignment="1">
      <alignment horizontal="right"/>
    </xf>
    <xf numFmtId="2" fontId="25" fillId="0" borderId="12" xfId="0" applyNumberFormat="1" applyFont="1" applyBorder="1" applyAlignment="1">
      <alignment horizontal="right"/>
    </xf>
    <xf numFmtId="2" fontId="25" fillId="0" borderId="7" xfId="0" applyNumberFormat="1" applyFont="1" applyBorder="1" applyAlignment="1">
      <alignment horizontal="right"/>
    </xf>
    <xf numFmtId="4" fontId="8" fillId="0" borderId="0" xfId="3" applyNumberFormat="1" applyFont="1" applyAlignment="1">
      <alignment wrapText="1"/>
    </xf>
    <xf numFmtId="4" fontId="37" fillId="0" borderId="0" xfId="3" applyNumberFormat="1" applyFont="1"/>
    <xf numFmtId="0" fontId="8" fillId="0" borderId="0" xfId="23" applyFont="1" applyAlignment="1">
      <alignment horizontal="left" indent="3"/>
    </xf>
    <xf numFmtId="4" fontId="1" fillId="0" borderId="0" xfId="23" applyNumberFormat="1" applyFont="1" applyAlignment="1">
      <alignment wrapText="1"/>
    </xf>
    <xf numFmtId="4" fontId="1" fillId="0" borderId="4" xfId="23" applyNumberFormat="1" applyFont="1" applyBorder="1" applyAlignment="1">
      <alignment wrapText="1"/>
    </xf>
    <xf numFmtId="0" fontId="39" fillId="0" borderId="0" xfId="0" applyFont="1"/>
    <xf numFmtId="0" fontId="29" fillId="0" borderId="0" xfId="0" applyFont="1" applyAlignment="1">
      <alignment horizontal="center"/>
    </xf>
    <xf numFmtId="4" fontId="10" fillId="0" borderId="0" xfId="0" applyNumberFormat="1" applyFont="1" applyAlignment="1">
      <alignment horizontal="right"/>
    </xf>
    <xf numFmtId="2" fontId="26" fillId="0" borderId="9" xfId="0" applyNumberFormat="1" applyFont="1" applyBorder="1" applyAlignment="1">
      <alignment horizontal="center"/>
    </xf>
    <xf numFmtId="2" fontId="26" fillId="0" borderId="11" xfId="0" applyNumberFormat="1" applyFont="1" applyBorder="1" applyAlignment="1">
      <alignment horizontal="center"/>
    </xf>
    <xf numFmtId="2" fontId="26" fillId="0" borderId="5" xfId="0" applyNumberFormat="1" applyFont="1" applyBorder="1" applyAlignment="1">
      <alignment horizontal="center"/>
    </xf>
    <xf numFmtId="2" fontId="26" fillId="0" borderId="12" xfId="0" applyNumberFormat="1" applyFont="1" applyBorder="1" applyAlignment="1">
      <alignment horizontal="center"/>
    </xf>
    <xf numFmtId="1" fontId="26" fillId="0" borderId="6" xfId="3" applyNumberFormat="1" applyFont="1" applyBorder="1" applyAlignment="1">
      <alignment horizontal="center"/>
    </xf>
    <xf numFmtId="1" fontId="26" fillId="0" borderId="7" xfId="3" applyNumberFormat="1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6" fillId="0" borderId="9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2" fontId="26" fillId="0" borderId="0" xfId="0" applyNumberFormat="1" applyFont="1" applyAlignment="1">
      <alignment horizontal="center"/>
    </xf>
    <xf numFmtId="2" fontId="26" fillId="0" borderId="10" xfId="0" applyNumberFormat="1" applyFont="1" applyBorder="1" applyAlignment="1">
      <alignment horizontal="center"/>
    </xf>
    <xf numFmtId="2" fontId="26" fillId="0" borderId="6" xfId="0" applyNumberFormat="1" applyFont="1" applyBorder="1" applyAlignment="1">
      <alignment horizontal="center"/>
    </xf>
    <xf numFmtId="2" fontId="26" fillId="0" borderId="4" xfId="0" applyNumberFormat="1" applyFont="1" applyBorder="1" applyAlignment="1">
      <alignment horizontal="center"/>
    </xf>
    <xf numFmtId="2" fontId="26" fillId="0" borderId="8" xfId="0" applyNumberFormat="1" applyFont="1" applyBorder="1" applyAlignment="1">
      <alignment horizontal="center"/>
    </xf>
    <xf numFmtId="2" fontId="26" fillId="0" borderId="2" xfId="0" applyNumberFormat="1" applyFont="1" applyBorder="1" applyAlignment="1">
      <alignment horizontal="center"/>
    </xf>
    <xf numFmtId="2" fontId="29" fillId="0" borderId="0" xfId="3" applyNumberFormat="1" applyFont="1" applyAlignment="1">
      <alignment horizontal="center"/>
    </xf>
  </cellXfs>
  <cellStyles count="39">
    <cellStyle name="Body" xfId="1" xr:uid="{00000000-0005-0000-0000-000000000000}"/>
    <cellStyle name="Calc Currency (0)" xfId="2" xr:uid="{00000000-0005-0000-0000-000001000000}"/>
    <cellStyle name="Comma" xfId="3" builtinId="3"/>
    <cellStyle name="Comma [0] 2" xfId="4" xr:uid="{00000000-0005-0000-0000-000003000000}"/>
    <cellStyle name="Comma 2" xfId="5" xr:uid="{00000000-0005-0000-0000-000004000000}"/>
    <cellStyle name="Comma 2 2" xfId="6" xr:uid="{00000000-0005-0000-0000-000005000000}"/>
    <cellStyle name="Comma 2 3" xfId="7" xr:uid="{00000000-0005-0000-0000-000006000000}"/>
    <cellStyle name="Comma 3" xfId="8" xr:uid="{00000000-0005-0000-0000-000007000000}"/>
    <cellStyle name="Comma 4" xfId="9" xr:uid="{00000000-0005-0000-0000-000008000000}"/>
    <cellStyle name="Comma 4 2" xfId="10" xr:uid="{00000000-0005-0000-0000-000009000000}"/>
    <cellStyle name="Component" xfId="11" xr:uid="{00000000-0005-0000-0000-00000A000000}"/>
    <cellStyle name="Copied" xfId="12" xr:uid="{00000000-0005-0000-0000-00000B000000}"/>
    <cellStyle name="Description" xfId="13" xr:uid="{00000000-0005-0000-0000-00000C000000}"/>
    <cellStyle name="Entered" xfId="14" xr:uid="{00000000-0005-0000-0000-00000D000000}"/>
    <cellStyle name="Feature" xfId="15" xr:uid="{00000000-0005-0000-0000-00000E000000}"/>
    <cellStyle name="Grey" xfId="16" xr:uid="{00000000-0005-0000-0000-00000F000000}"/>
    <cellStyle name="Header1" xfId="17" xr:uid="{00000000-0005-0000-0000-000010000000}"/>
    <cellStyle name="Header2" xfId="18" xr:uid="{00000000-0005-0000-0000-000011000000}"/>
    <cellStyle name="Hyperlink 2" xfId="19" xr:uid="{00000000-0005-0000-0000-000012000000}"/>
    <cellStyle name="Input [yellow]" xfId="20" xr:uid="{00000000-0005-0000-0000-000013000000}"/>
    <cellStyle name="Normal" xfId="0" builtinId="0"/>
    <cellStyle name="Normal - Style1" xfId="21" xr:uid="{00000000-0005-0000-0000-000015000000}"/>
    <cellStyle name="Normal 10" xfId="22" xr:uid="{00000000-0005-0000-0000-000016000000}"/>
    <cellStyle name="Normal 2" xfId="23" xr:uid="{00000000-0005-0000-0000-000017000000}"/>
    <cellStyle name="Normal 2 2 2" xfId="24" xr:uid="{00000000-0005-0000-0000-000018000000}"/>
    <cellStyle name="Normal 3" xfId="25" xr:uid="{00000000-0005-0000-0000-000019000000}"/>
    <cellStyle name="Normal 4" xfId="26" xr:uid="{00000000-0005-0000-0000-00001A000000}"/>
    <cellStyle name="Normal 5" xfId="27" xr:uid="{00000000-0005-0000-0000-00001B000000}"/>
    <cellStyle name="Normal 5 2" xfId="28" xr:uid="{00000000-0005-0000-0000-00001C000000}"/>
    <cellStyle name="Normal 6" xfId="29" xr:uid="{00000000-0005-0000-0000-00001D000000}"/>
    <cellStyle name="Normal 7" xfId="30" xr:uid="{00000000-0005-0000-0000-00001E000000}"/>
    <cellStyle name="Normal 8" xfId="31" xr:uid="{00000000-0005-0000-0000-00001F000000}"/>
    <cellStyle name="Normal 9" xfId="32" xr:uid="{00000000-0005-0000-0000-000020000000}"/>
    <cellStyle name="Option" xfId="33" xr:uid="{00000000-0005-0000-0000-000021000000}"/>
    <cellStyle name="Percent [2]" xfId="34" xr:uid="{00000000-0005-0000-0000-000022000000}"/>
    <cellStyle name="Percent 2" xfId="35" xr:uid="{00000000-0005-0000-0000-000023000000}"/>
    <cellStyle name="RevList" xfId="36" xr:uid="{00000000-0005-0000-0000-000024000000}"/>
    <cellStyle name="Subtotal" xfId="37" xr:uid="{00000000-0005-0000-0000-000025000000}"/>
    <cellStyle name="Value" xfId="38" xr:uid="{00000000-0005-0000-0000-00002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H79"/>
  <sheetViews>
    <sheetView topLeftCell="A31" zoomScale="90" zoomScaleNormal="90" workbookViewId="0">
      <selection activeCell="A79" sqref="A79"/>
    </sheetView>
  </sheetViews>
  <sheetFormatPr defaultColWidth="8.765625" defaultRowHeight="15.5" x14ac:dyDescent="0.35"/>
  <cols>
    <col min="1" max="1" width="46.07421875" style="1" customWidth="1"/>
    <col min="2" max="2" width="12.84375" style="1" customWidth="1"/>
    <col min="3" max="3" width="13.84375" style="1" customWidth="1"/>
    <col min="4" max="4" width="12.765625" style="1" customWidth="1"/>
    <col min="5" max="5" width="13.84375" style="1" bestFit="1" customWidth="1"/>
    <col min="6" max="6" width="14.23046875" style="1" customWidth="1"/>
    <col min="7" max="7" width="18.53515625" style="1" customWidth="1"/>
    <col min="8" max="8" width="3.3046875" style="1" customWidth="1"/>
    <col min="9" max="16384" width="8.765625" style="1"/>
  </cols>
  <sheetData>
    <row r="2" spans="1:8" x14ac:dyDescent="0.35">
      <c r="A2" s="83" t="s">
        <v>4</v>
      </c>
      <c r="B2" s="83"/>
      <c r="C2" s="83"/>
      <c r="D2" s="83"/>
      <c r="E2" s="83"/>
      <c r="F2" s="83"/>
      <c r="G2" s="83"/>
    </row>
    <row r="3" spans="1:8" x14ac:dyDescent="0.35">
      <c r="A3" s="84" t="s">
        <v>13</v>
      </c>
      <c r="B3" s="84"/>
      <c r="C3" s="84"/>
      <c r="D3" s="84"/>
      <c r="E3" s="84"/>
      <c r="F3" s="84"/>
      <c r="G3" s="84"/>
    </row>
    <row r="4" spans="1:8" x14ac:dyDescent="0.35">
      <c r="A4" s="84"/>
      <c r="B4" s="84"/>
      <c r="C4" s="84"/>
      <c r="D4" s="84"/>
      <c r="E4" s="84"/>
      <c r="F4" s="84"/>
      <c r="G4" s="84"/>
    </row>
    <row r="5" spans="1:8" x14ac:dyDescent="0.35">
      <c r="A5" s="75"/>
      <c r="B5" s="75"/>
      <c r="C5" s="75"/>
      <c r="D5" s="75"/>
      <c r="E5" s="75"/>
      <c r="F5" s="75"/>
      <c r="G5" s="75"/>
    </row>
    <row r="6" spans="1:8" x14ac:dyDescent="0.35">
      <c r="A6" s="84" t="s">
        <v>5</v>
      </c>
      <c r="B6" s="84"/>
      <c r="C6" s="84"/>
      <c r="D6" s="84"/>
      <c r="E6" s="84"/>
      <c r="F6" s="84"/>
      <c r="G6" s="84"/>
    </row>
    <row r="7" spans="1:8" x14ac:dyDescent="0.35">
      <c r="A7" s="83" t="s">
        <v>118</v>
      </c>
      <c r="B7" s="83"/>
      <c r="C7" s="83"/>
      <c r="D7" s="83"/>
      <c r="E7" s="83"/>
      <c r="F7" s="83"/>
      <c r="G7" s="83"/>
    </row>
    <row r="8" spans="1:8" x14ac:dyDescent="0.35">
      <c r="A8" s="2"/>
      <c r="B8" s="2"/>
      <c r="C8" s="2"/>
      <c r="D8" s="2"/>
      <c r="E8" s="2"/>
      <c r="F8" s="3" t="s">
        <v>10</v>
      </c>
      <c r="G8" s="2"/>
    </row>
    <row r="9" spans="1:8" x14ac:dyDescent="0.35">
      <c r="A9" s="4"/>
      <c r="B9" s="4"/>
      <c r="C9" s="4"/>
      <c r="D9" s="4"/>
      <c r="E9" s="4"/>
      <c r="F9" s="3" t="s">
        <v>11</v>
      </c>
      <c r="G9" s="2"/>
    </row>
    <row r="10" spans="1:8" x14ac:dyDescent="0.35">
      <c r="A10" s="5"/>
      <c r="B10" s="77" t="s">
        <v>119</v>
      </c>
      <c r="C10" s="78"/>
      <c r="D10" s="77" t="s">
        <v>120</v>
      </c>
      <c r="E10" s="78"/>
      <c r="F10" s="85" t="s">
        <v>110</v>
      </c>
      <c r="G10" s="86"/>
    </row>
    <row r="11" spans="1:8" x14ac:dyDescent="0.35">
      <c r="A11" s="6" t="s">
        <v>0</v>
      </c>
      <c r="B11" s="7"/>
      <c r="C11" s="8"/>
      <c r="D11" s="7"/>
      <c r="E11" s="9"/>
      <c r="F11" s="87" t="s">
        <v>121</v>
      </c>
      <c r="G11" s="88"/>
    </row>
    <row r="12" spans="1:8" x14ac:dyDescent="0.35">
      <c r="A12" s="7"/>
      <c r="B12" s="10" t="s">
        <v>1</v>
      </c>
      <c r="C12" s="10" t="s">
        <v>2</v>
      </c>
      <c r="D12" s="10" t="s">
        <v>1</v>
      </c>
      <c r="E12" s="10" t="s">
        <v>2</v>
      </c>
      <c r="F12" s="10" t="s">
        <v>1</v>
      </c>
      <c r="G12" s="11" t="s">
        <v>2</v>
      </c>
    </row>
    <row r="13" spans="1:8" x14ac:dyDescent="0.35">
      <c r="A13" s="12"/>
      <c r="B13" s="13"/>
      <c r="C13" s="13"/>
      <c r="D13" s="13"/>
      <c r="E13" s="13"/>
      <c r="F13" s="13"/>
      <c r="G13" s="14"/>
      <c r="H13" s="15"/>
    </row>
    <row r="14" spans="1:8" ht="18.5" x14ac:dyDescent="0.45">
      <c r="A14" s="22" t="s">
        <v>6</v>
      </c>
      <c r="B14" s="24">
        <f>detail!B7</f>
        <v>255441.70831198909</v>
      </c>
      <c r="C14" s="24">
        <f>detail!C7</f>
        <v>914984.56923800008</v>
      </c>
      <c r="D14" s="24">
        <f>detail!D7</f>
        <v>254974.36978309407</v>
      </c>
      <c r="E14" s="24">
        <f>detail!E7</f>
        <v>912214.9356899102</v>
      </c>
      <c r="F14" s="16">
        <f>IFERROR(B14/D14*100-100,"0.00")</f>
        <v>0.18328843377182125</v>
      </c>
      <c r="G14" s="16">
        <f>IFERROR(C14/E14*100-100,"0.00")</f>
        <v>0.30361633423542855</v>
      </c>
      <c r="H14" s="15"/>
    </row>
    <row r="15" spans="1:8" x14ac:dyDescent="0.35">
      <c r="A15" s="17" t="s">
        <v>14</v>
      </c>
      <c r="B15" s="18">
        <f>detail!$B$8</f>
        <v>0</v>
      </c>
      <c r="C15" s="20">
        <f>detail!$C$8</f>
        <v>0</v>
      </c>
      <c r="D15" s="18">
        <f>detail!$D$8</f>
        <v>0</v>
      </c>
      <c r="E15" s="18">
        <f>detail!$E$8</f>
        <v>0</v>
      </c>
      <c r="F15" s="65" t="str">
        <f t="shared" ref="F15" si="0">IFERROR(B15/D15*100-100,"0.00")</f>
        <v>0.00</v>
      </c>
      <c r="G15" s="65" t="str">
        <f t="shared" ref="G15" si="1">IFERROR(C15/E15*100-100,"0.00")</f>
        <v>0.00</v>
      </c>
      <c r="H15" s="15"/>
    </row>
    <row r="16" spans="1:8" x14ac:dyDescent="0.35">
      <c r="A16" s="17" t="s">
        <v>17</v>
      </c>
      <c r="B16" s="18">
        <f>detail!$B$11</f>
        <v>2016.6866380723061</v>
      </c>
      <c r="C16" s="20">
        <f>detail!$C$11</f>
        <v>7223.7112999999999</v>
      </c>
      <c r="D16" s="18">
        <f>detail!$D$11</f>
        <v>292.13820834504997</v>
      </c>
      <c r="E16" s="18">
        <f>detail!$E$11</f>
        <v>1045.175</v>
      </c>
      <c r="F16" s="65">
        <f t="shared" ref="F16" si="2">IFERROR(B16/D16*100-100,"0.00")</f>
        <v>590.31936955345441</v>
      </c>
      <c r="G16" s="65">
        <f t="shared" ref="G16" si="3">IFERROR(C16/E16*100-100,"0.00")</f>
        <v>591.14849666323823</v>
      </c>
      <c r="H16" s="15"/>
    </row>
    <row r="17" spans="1:8" x14ac:dyDescent="0.35">
      <c r="A17" s="17" t="s">
        <v>18</v>
      </c>
      <c r="B17" s="18">
        <f>detail!$B$12</f>
        <v>23601.721837919173</v>
      </c>
      <c r="C17" s="20">
        <f>detail!$C$12</f>
        <v>84540.662649999998</v>
      </c>
      <c r="D17" s="18">
        <f>detail!$D$12</f>
        <v>23725.759242724162</v>
      </c>
      <c r="E17" s="18">
        <f>detail!$E$12</f>
        <v>84883.009850000002</v>
      </c>
      <c r="F17" s="65">
        <f t="shared" ref="F17:F39" si="4">IFERROR(B17/D17*100-100,"0.00")</f>
        <v>-0.52279635621366083</v>
      </c>
      <c r="G17" s="65">
        <f t="shared" ref="G17:G39" si="5">IFERROR(C17/E17*100-100,"0.00")</f>
        <v>-0.40331651835271032</v>
      </c>
      <c r="H17" s="15"/>
    </row>
    <row r="18" spans="1:8" x14ac:dyDescent="0.35">
      <c r="A18" s="17" t="s">
        <v>35</v>
      </c>
      <c r="B18" s="18">
        <f>detail!$B$32</f>
        <v>32696.23806749611</v>
      </c>
      <c r="C18" s="20">
        <f>detail!$C$32</f>
        <v>117116.948135</v>
      </c>
      <c r="D18" s="18">
        <f>detail!$D$32</f>
        <v>26703.774361973112</v>
      </c>
      <c r="E18" s="18">
        <f>detail!$E$32</f>
        <v>95537.374336910012</v>
      </c>
      <c r="F18" s="65">
        <f t="shared" si="4"/>
        <v>22.440512057563012</v>
      </c>
      <c r="G18" s="65">
        <f t="shared" si="5"/>
        <v>22.587572610055389</v>
      </c>
      <c r="H18" s="15"/>
    </row>
    <row r="19" spans="1:8" x14ac:dyDescent="0.35">
      <c r="A19" s="17" t="s">
        <v>42</v>
      </c>
      <c r="B19" s="18">
        <f>detail!$B$42</f>
        <v>1152.6452900687341</v>
      </c>
      <c r="C19" s="20">
        <f>detail!$C$42</f>
        <v>4128.741</v>
      </c>
      <c r="D19" s="18">
        <f>detail!$D$42</f>
        <v>1663.9778111608196</v>
      </c>
      <c r="E19" s="18">
        <f>detail!$E$42</f>
        <v>5953.1686</v>
      </c>
      <c r="F19" s="65">
        <f t="shared" si="4"/>
        <v>-30.729527621247016</v>
      </c>
      <c r="G19" s="65">
        <f t="shared" si="5"/>
        <v>-30.646328410722319</v>
      </c>
      <c r="H19" s="15"/>
    </row>
    <row r="20" spans="1:8" x14ac:dyDescent="0.35">
      <c r="A20" s="17" t="s">
        <v>45</v>
      </c>
      <c r="B20" s="18">
        <f>detail!$B$45</f>
        <v>843.29419007258036</v>
      </c>
      <c r="C20" s="20">
        <f>detail!$C$45</f>
        <v>3020.6545999999998</v>
      </c>
      <c r="D20" s="18">
        <f>detail!$D$45</f>
        <v>970.50818630904598</v>
      </c>
      <c r="E20" s="18">
        <f>detail!$E$45</f>
        <v>3472.1610000000001</v>
      </c>
      <c r="F20" s="65">
        <f t="shared" si="4"/>
        <v>-13.10797765861976</v>
      </c>
      <c r="G20" s="65">
        <f t="shared" si="5"/>
        <v>-13.003613599714996</v>
      </c>
      <c r="H20" s="15"/>
    </row>
    <row r="21" spans="1:8" x14ac:dyDescent="0.35">
      <c r="A21" s="17" t="s">
        <v>53</v>
      </c>
      <c r="B21" s="18">
        <f>detail!$B$60</f>
        <v>1218.7399897394935</v>
      </c>
      <c r="C21" s="20">
        <f>detail!$C$60</f>
        <v>4365.4902399999992</v>
      </c>
      <c r="D21" s="18">
        <f>detail!$D$60</f>
        <v>1325.9665431758799</v>
      </c>
      <c r="E21" s="18">
        <f>detail!$E$60</f>
        <v>4743.8747899999998</v>
      </c>
      <c r="F21" s="65">
        <f t="shared" si="4"/>
        <v>-8.0866711146092314</v>
      </c>
      <c r="G21" s="65">
        <f t="shared" si="5"/>
        <v>-7.9762760770505281</v>
      </c>
      <c r="H21" s="15"/>
    </row>
    <row r="22" spans="1:8" x14ac:dyDescent="0.35">
      <c r="A22" s="17" t="s">
        <v>56</v>
      </c>
      <c r="B22" s="18">
        <f>detail!$B$63</f>
        <v>198.514218184128</v>
      </c>
      <c r="C22" s="20">
        <f>detail!$C$63</f>
        <v>711.072</v>
      </c>
      <c r="D22" s="18">
        <f>detail!$D$63</f>
        <v>237.06948175103059</v>
      </c>
      <c r="E22" s="18">
        <f>detail!$E$63</f>
        <v>848.15710000000001</v>
      </c>
      <c r="F22" s="65">
        <f t="shared" si="4"/>
        <v>-16.26327576292303</v>
      </c>
      <c r="G22" s="65">
        <f t="shared" si="5"/>
        <v>-16.162701461792878</v>
      </c>
      <c r="H22" s="15"/>
    </row>
    <row r="23" spans="1:8" x14ac:dyDescent="0.35">
      <c r="A23" s="17" t="s">
        <v>57</v>
      </c>
      <c r="B23" s="18">
        <f>detail!$B$64</f>
        <v>117885.48014777222</v>
      </c>
      <c r="C23" s="20">
        <f>detail!$C$64</f>
        <v>422262.26870000002</v>
      </c>
      <c r="D23" s="18">
        <f>detail!$D$64</f>
        <v>115612.26646195912</v>
      </c>
      <c r="E23" s="18">
        <f>detail!$E$64</f>
        <v>413622.89200000005</v>
      </c>
      <c r="F23" s="65">
        <f t="shared" si="4"/>
        <v>1.9662391849752936</v>
      </c>
      <c r="G23" s="65">
        <f t="shared" si="5"/>
        <v>2.0887085475916933</v>
      </c>
      <c r="H23" s="15"/>
    </row>
    <row r="24" spans="1:8" x14ac:dyDescent="0.35">
      <c r="A24" s="17" t="s">
        <v>69</v>
      </c>
      <c r="B24" s="18">
        <f>detail!$B$78</f>
        <v>52941.975967442741</v>
      </c>
      <c r="C24" s="20">
        <f>detail!$C$78</f>
        <v>189636.57656099999</v>
      </c>
      <c r="D24" s="18">
        <f>detail!$D$78</f>
        <v>54837.525580572648</v>
      </c>
      <c r="E24" s="18">
        <f>detail!$E$78</f>
        <v>196190.73836100003</v>
      </c>
      <c r="F24" s="65">
        <f t="shared" si="4"/>
        <v>-3.4566651085391982</v>
      </c>
      <c r="G24" s="65">
        <f t="shared" si="5"/>
        <v>-3.3407090746251527</v>
      </c>
      <c r="H24" s="15"/>
    </row>
    <row r="25" spans="1:8" x14ac:dyDescent="0.35">
      <c r="A25" s="17" t="s">
        <v>79</v>
      </c>
      <c r="B25" s="18">
        <f>detail!$B$93</f>
        <v>4494.8854905986072</v>
      </c>
      <c r="C25" s="20">
        <f>detail!$C$93</f>
        <v>16100.545567000001</v>
      </c>
      <c r="D25" s="18">
        <f>detail!$D$93</f>
        <v>1091.6032832671417</v>
      </c>
      <c r="E25" s="18">
        <f>detail!$E$93</f>
        <v>3905.3996669999997</v>
      </c>
      <c r="F25" s="65">
        <f t="shared" ref="F25" si="6">IFERROR(B25/D25*100-100,"0.00")</f>
        <v>311.76914356152594</v>
      </c>
      <c r="G25" s="65">
        <f t="shared" ref="G25" si="7">IFERROR(C25/E25*100-100,"0.00")</f>
        <v>312.26371024320576</v>
      </c>
      <c r="H25" s="15"/>
    </row>
    <row r="26" spans="1:8" x14ac:dyDescent="0.35">
      <c r="A26" s="15" t="s">
        <v>84</v>
      </c>
      <c r="B26" s="18">
        <f>detail!$B$98</f>
        <v>18391.526474622999</v>
      </c>
      <c r="C26" s="20">
        <f>detail!$C$98</f>
        <v>65877.898484999998</v>
      </c>
      <c r="D26" s="18">
        <f>detail!$D$98</f>
        <v>28513.780621856044</v>
      </c>
      <c r="E26" s="18">
        <f>detail!$E$98</f>
        <v>102012.984985</v>
      </c>
      <c r="F26" s="65">
        <f t="shared" si="4"/>
        <v>-35.499516116337986</v>
      </c>
      <c r="G26" s="65">
        <f t="shared" si="5"/>
        <v>-35.422046031996132</v>
      </c>
      <c r="H26" s="15"/>
    </row>
    <row r="27" spans="1:8" ht="18.5" x14ac:dyDescent="0.45">
      <c r="A27" s="22" t="s">
        <v>7</v>
      </c>
      <c r="B27" s="24">
        <f>detail!B110</f>
        <v>248164.68545299745</v>
      </c>
      <c r="C27" s="24">
        <f>detail!C110</f>
        <v>888918.49071867997</v>
      </c>
      <c r="D27" s="24">
        <f>detail!D110</f>
        <v>237730.12142264404</v>
      </c>
      <c r="E27" s="24">
        <f>detail!E110</f>
        <v>850520.65276049008</v>
      </c>
      <c r="F27" s="65">
        <f t="shared" si="4"/>
        <v>4.3892477604058087</v>
      </c>
      <c r="G27" s="65">
        <f t="shared" si="5"/>
        <v>4.5146273442701244</v>
      </c>
      <c r="H27" s="15"/>
    </row>
    <row r="28" spans="1:8" x14ac:dyDescent="0.35">
      <c r="A28" s="17" t="s">
        <v>14</v>
      </c>
      <c r="B28" s="18">
        <f>detail!B111</f>
        <v>0</v>
      </c>
      <c r="C28" s="20">
        <f>detail!C111</f>
        <v>0</v>
      </c>
      <c r="D28" s="18">
        <f>detail!D111</f>
        <v>0</v>
      </c>
      <c r="E28" s="18">
        <f>detail!E111</f>
        <v>0</v>
      </c>
      <c r="F28" s="65" t="str">
        <f t="shared" si="4"/>
        <v>0.00</v>
      </c>
      <c r="G28" s="65" t="str">
        <f t="shared" si="5"/>
        <v>0.00</v>
      </c>
      <c r="H28" s="15"/>
    </row>
    <row r="29" spans="1:8" x14ac:dyDescent="0.35">
      <c r="A29" s="17" t="s">
        <v>17</v>
      </c>
      <c r="B29" s="18">
        <f>detail!B114</f>
        <v>1042.2570133375693</v>
      </c>
      <c r="C29" s="20">
        <f>detail!C114</f>
        <v>3733.3334900000004</v>
      </c>
      <c r="D29" s="18">
        <f>detail!D114</f>
        <v>1035.638589674609</v>
      </c>
      <c r="E29" s="18">
        <f>detail!E114</f>
        <v>3705.1762899999999</v>
      </c>
      <c r="F29" s="65">
        <f t="shared" si="4"/>
        <v>0.63906692247147134</v>
      </c>
      <c r="G29" s="65">
        <f t="shared" si="5"/>
        <v>0.75994224825402057</v>
      </c>
      <c r="H29" s="15"/>
    </row>
    <row r="30" spans="1:8" x14ac:dyDescent="0.35">
      <c r="A30" s="17" t="s">
        <v>18</v>
      </c>
      <c r="B30" s="18">
        <f>detail!B115</f>
        <v>105092.15815937895</v>
      </c>
      <c r="C30" s="20">
        <f>detail!C115</f>
        <v>376436.97146867996</v>
      </c>
      <c r="D30" s="18">
        <f>detail!D115</f>
        <v>99558.885672243006</v>
      </c>
      <c r="E30" s="18">
        <f>detail!E115</f>
        <v>356189.14390541997</v>
      </c>
      <c r="F30" s="65">
        <f t="shared" si="4"/>
        <v>5.5577886893511277</v>
      </c>
      <c r="G30" s="65">
        <f t="shared" si="5"/>
        <v>5.6845717815129433</v>
      </c>
      <c r="H30" s="15"/>
    </row>
    <row r="31" spans="1:8" x14ac:dyDescent="0.35">
      <c r="A31" s="17" t="s">
        <v>35</v>
      </c>
      <c r="B31" s="18">
        <f>detail!B135</f>
        <v>55210.997604437274</v>
      </c>
      <c r="C31" s="20">
        <f>detail!C135</f>
        <v>197764.14428999997</v>
      </c>
      <c r="D31" s="18">
        <f>detail!D135</f>
        <v>43524.125237207641</v>
      </c>
      <c r="E31" s="18">
        <f>detail!E135</f>
        <v>155715.09065007002</v>
      </c>
      <c r="F31" s="65">
        <f t="shared" si="4"/>
        <v>26.851481341752105</v>
      </c>
      <c r="G31" s="65">
        <f t="shared" si="5"/>
        <v>27.003839810506534</v>
      </c>
      <c r="H31" s="15"/>
    </row>
    <row r="32" spans="1:8" x14ac:dyDescent="0.35">
      <c r="A32" s="17" t="s">
        <v>42</v>
      </c>
      <c r="B32" s="18">
        <f>detail!B145</f>
        <v>2273.2077888757781</v>
      </c>
      <c r="C32" s="20">
        <f>detail!C145</f>
        <v>8142.5624000000016</v>
      </c>
      <c r="D32" s="18">
        <f>detail!D145</f>
        <v>3069.2201027476049</v>
      </c>
      <c r="E32" s="18">
        <f>detail!E145</f>
        <v>10980.6661</v>
      </c>
      <c r="F32" s="65">
        <f t="shared" ref="F32" si="8">IFERROR(B32/D32*100-100,"0.00")</f>
        <v>-25.935328429499933</v>
      </c>
      <c r="G32" s="65">
        <f t="shared" ref="G32" si="9">IFERROR(C32/E32*100-100,"0.00")</f>
        <v>-25.846371013867724</v>
      </c>
      <c r="H32" s="15"/>
    </row>
    <row r="33" spans="1:8" x14ac:dyDescent="0.35">
      <c r="A33" s="17" t="s">
        <v>45</v>
      </c>
      <c r="B33" s="18">
        <f>detail!B148</f>
        <v>3766.2518750270747</v>
      </c>
      <c r="C33" s="20">
        <f>detail!C148</f>
        <v>13490.601719999999</v>
      </c>
      <c r="D33" s="18">
        <f>detail!D148</f>
        <v>6953.2655584422428</v>
      </c>
      <c r="E33" s="18">
        <f>detail!E148</f>
        <v>24876.510920000001</v>
      </c>
      <c r="F33" s="65">
        <f t="shared" si="4"/>
        <v>-45.834775856441802</v>
      </c>
      <c r="G33" s="65">
        <f t="shared" si="5"/>
        <v>-45.769719220737095</v>
      </c>
      <c r="H33" s="15"/>
    </row>
    <row r="34" spans="1:8" x14ac:dyDescent="0.35">
      <c r="A34" s="17" t="s">
        <v>53</v>
      </c>
      <c r="B34" s="18">
        <f>detail!B163</f>
        <v>16192.448861413586</v>
      </c>
      <c r="C34" s="20">
        <f>detail!C163</f>
        <v>58000.868159999998</v>
      </c>
      <c r="D34" s="18">
        <f>detail!D163</f>
        <v>15649.137092130797</v>
      </c>
      <c r="E34" s="18">
        <f>detail!E163</f>
        <v>55987.496305000001</v>
      </c>
      <c r="F34" s="65">
        <f t="shared" si="4"/>
        <v>3.4718321277662909</v>
      </c>
      <c r="G34" s="65">
        <f t="shared" si="5"/>
        <v>3.5961098242933645</v>
      </c>
      <c r="H34" s="15"/>
    </row>
    <row r="35" spans="1:8" x14ac:dyDescent="0.35">
      <c r="A35" s="17" t="s">
        <v>56</v>
      </c>
      <c r="B35" s="18">
        <f>detail!B166</f>
        <v>7753.6374086718624</v>
      </c>
      <c r="C35" s="20">
        <f>detail!C166</f>
        <v>27773.297600000002</v>
      </c>
      <c r="D35" s="18">
        <f>detail!D166</f>
        <v>9673.8657631586921</v>
      </c>
      <c r="E35" s="18">
        <f>detail!E166</f>
        <v>34609.928999999996</v>
      </c>
      <c r="F35" s="65">
        <f t="shared" si="4"/>
        <v>-19.849648542774901</v>
      </c>
      <c r="G35" s="65">
        <f t="shared" si="5"/>
        <v>-19.753381753542442</v>
      </c>
      <c r="H35" s="15"/>
    </row>
    <row r="36" spans="1:8" x14ac:dyDescent="0.35">
      <c r="A36" s="17" t="s">
        <v>57</v>
      </c>
      <c r="B36" s="18">
        <f>detail!B167</f>
        <v>18945.874038309968</v>
      </c>
      <c r="C36" s="20">
        <f>detail!C167</f>
        <v>67863.554899999988</v>
      </c>
      <c r="D36" s="18">
        <f>detail!D167</f>
        <v>14858.269074966422</v>
      </c>
      <c r="E36" s="18">
        <f>detail!E167</f>
        <v>53158.029099999992</v>
      </c>
      <c r="F36" s="65">
        <f t="shared" si="4"/>
        <v>27.510640322367323</v>
      </c>
      <c r="G36" s="65">
        <f t="shared" si="5"/>
        <v>27.663790492187374</v>
      </c>
      <c r="H36" s="15"/>
    </row>
    <row r="37" spans="1:8" x14ac:dyDescent="0.35">
      <c r="A37" s="17" t="s">
        <v>69</v>
      </c>
      <c r="B37" s="18">
        <f>detail!B181</f>
        <v>23296.713811548299</v>
      </c>
      <c r="C37" s="20">
        <f>detail!C181</f>
        <v>83448.13300999999</v>
      </c>
      <c r="D37" s="18">
        <f>detail!D181</f>
        <v>24286.818210969002</v>
      </c>
      <c r="E37" s="18">
        <f>detail!E181</f>
        <v>86890.295410000006</v>
      </c>
      <c r="F37" s="65">
        <f t="shared" si="4"/>
        <v>-4.0767151580750465</v>
      </c>
      <c r="G37" s="65">
        <f t="shared" si="5"/>
        <v>-3.9615038523667607</v>
      </c>
      <c r="H37" s="15"/>
    </row>
    <row r="38" spans="1:8" x14ac:dyDescent="0.35">
      <c r="A38" s="17" t="s">
        <v>79</v>
      </c>
      <c r="B38" s="18">
        <f>detail!B196</f>
        <v>3380.3866473244561</v>
      </c>
      <c r="C38" s="20">
        <f>detail!C196</f>
        <v>12108.444</v>
      </c>
      <c r="D38" s="18">
        <f>detail!D196</f>
        <v>2563.0263936512629</v>
      </c>
      <c r="E38" s="18">
        <f>detail!E196</f>
        <v>9169.6705000000002</v>
      </c>
      <c r="F38" s="65">
        <f t="shared" ref="F38" si="10">IFERROR(B38/D38*100-100,"0.00")</f>
        <v>31.890434515143227</v>
      </c>
      <c r="G38" s="67">
        <f t="shared" ref="G38" si="11">IFERROR(C38/E38*100-100,"0.00")</f>
        <v>32.048845157522294</v>
      </c>
    </row>
    <row r="39" spans="1:8" x14ac:dyDescent="0.35">
      <c r="A39" s="19" t="s">
        <v>84</v>
      </c>
      <c r="B39" s="23">
        <f>detail!B201</f>
        <v>11210.752244672607</v>
      </c>
      <c r="C39" s="21">
        <f>detail!C201</f>
        <v>40156.579679999995</v>
      </c>
      <c r="D39" s="23">
        <f>detail!D201</f>
        <v>16557.869727452729</v>
      </c>
      <c r="E39" s="23">
        <f>detail!E201</f>
        <v>59238.644580000007</v>
      </c>
      <c r="F39" s="66">
        <f t="shared" si="4"/>
        <v>-32.293511005915647</v>
      </c>
      <c r="G39" s="68">
        <f t="shared" si="5"/>
        <v>-32.212190260751598</v>
      </c>
    </row>
    <row r="40" spans="1:8" x14ac:dyDescent="0.35">
      <c r="B40" s="18"/>
      <c r="C40" s="20"/>
      <c r="D40" s="18"/>
      <c r="E40" s="18"/>
      <c r="F40" s="16"/>
      <c r="G40" s="16"/>
    </row>
    <row r="41" spans="1:8" x14ac:dyDescent="0.35">
      <c r="B41" s="18"/>
      <c r="C41" s="20"/>
      <c r="D41" s="18"/>
      <c r="E41" s="18"/>
      <c r="F41" s="16"/>
      <c r="G41" s="16"/>
    </row>
    <row r="42" spans="1:8" x14ac:dyDescent="0.35">
      <c r="A42" s="2"/>
      <c r="B42" s="2"/>
      <c r="C42" s="2"/>
      <c r="D42" s="2"/>
      <c r="E42" s="2"/>
      <c r="F42" s="3" t="s">
        <v>10</v>
      </c>
      <c r="G42" s="2"/>
    </row>
    <row r="43" spans="1:8" x14ac:dyDescent="0.35">
      <c r="A43" s="4"/>
      <c r="B43" s="4"/>
      <c r="C43" s="4"/>
      <c r="D43" s="4"/>
      <c r="E43" s="4"/>
      <c r="F43" s="3" t="s">
        <v>11</v>
      </c>
      <c r="G43" s="2"/>
    </row>
    <row r="44" spans="1:8" x14ac:dyDescent="0.35">
      <c r="A44" s="5"/>
      <c r="B44" s="77"/>
      <c r="C44" s="78"/>
      <c r="D44" s="89"/>
      <c r="E44" s="89"/>
      <c r="F44" s="77" t="s">
        <v>125</v>
      </c>
      <c r="G44" s="78"/>
    </row>
    <row r="45" spans="1:8" x14ac:dyDescent="0.35">
      <c r="A45" s="6" t="s">
        <v>0</v>
      </c>
      <c r="B45" s="79" t="s">
        <v>123</v>
      </c>
      <c r="C45" s="80"/>
      <c r="D45" s="79" t="s">
        <v>124</v>
      </c>
      <c r="E45" s="80"/>
      <c r="F45" s="79" t="s">
        <v>3</v>
      </c>
      <c r="G45" s="80"/>
    </row>
    <row r="46" spans="1:8" x14ac:dyDescent="0.35">
      <c r="A46" s="7"/>
      <c r="B46" s="81"/>
      <c r="C46" s="82"/>
      <c r="D46" s="81"/>
      <c r="E46" s="82"/>
      <c r="F46" s="79" t="s">
        <v>126</v>
      </c>
      <c r="G46" s="80"/>
    </row>
    <row r="47" spans="1:8" x14ac:dyDescent="0.35">
      <c r="A47" s="12"/>
      <c r="B47" s="13"/>
      <c r="C47" s="13"/>
      <c r="D47" s="13"/>
      <c r="E47" s="13"/>
      <c r="F47" s="13"/>
      <c r="G47" s="14"/>
    </row>
    <row r="48" spans="1:8" ht="18.5" x14ac:dyDescent="0.45">
      <c r="A48" s="22" t="s">
        <v>6</v>
      </c>
      <c r="B48" s="24">
        <f>detail!O7</f>
        <v>2323299.7064092122</v>
      </c>
      <c r="C48" s="24">
        <f>detail!P7</f>
        <v>8269634.3476445032</v>
      </c>
      <c r="D48" s="24">
        <f>detail!Q7</f>
        <v>1958903.3717117691</v>
      </c>
      <c r="E48" s="24">
        <f>detail!R7</f>
        <v>7027402.5984609891</v>
      </c>
      <c r="F48" s="65">
        <f t="shared" ref="F48:F73" si="12">IFERROR(B48/D48*100-100,"0.00")</f>
        <v>18.602057659384116</v>
      </c>
      <c r="G48" s="67">
        <f t="shared" ref="G48:G73" si="13">IFERROR(C48/E48*100-100,"0.00")</f>
        <v>17.676968578057057</v>
      </c>
    </row>
    <row r="49" spans="1:7" x14ac:dyDescent="0.35">
      <c r="A49" s="17" t="s">
        <v>14</v>
      </c>
      <c r="B49" s="18">
        <f>detail!O8</f>
        <v>0</v>
      </c>
      <c r="C49" s="18">
        <f>detail!P8</f>
        <v>0</v>
      </c>
      <c r="D49" s="18">
        <f>detail!Q8</f>
        <v>0</v>
      </c>
      <c r="E49" s="18">
        <f>detail!R8</f>
        <v>0</v>
      </c>
      <c r="F49" s="65" t="str">
        <f t="shared" si="12"/>
        <v>0.00</v>
      </c>
      <c r="G49" s="67" t="str">
        <f t="shared" si="13"/>
        <v>0.00</v>
      </c>
    </row>
    <row r="50" spans="1:7" x14ac:dyDescent="0.35">
      <c r="A50" s="17" t="s">
        <v>17</v>
      </c>
      <c r="B50" s="18">
        <f>detail!O11</f>
        <v>4277.5053379981464</v>
      </c>
      <c r="C50" s="18">
        <f>detail!P11</f>
        <v>15225.502317999999</v>
      </c>
      <c r="D50" s="18">
        <f>detail!Q11</f>
        <v>1971.1733642061274</v>
      </c>
      <c r="E50" s="18">
        <f>detail!R11</f>
        <v>7071.4201740000008</v>
      </c>
      <c r="F50" s="65">
        <f t="shared" si="12"/>
        <v>117.00300012530224</v>
      </c>
      <c r="G50" s="67">
        <f t="shared" si="13"/>
        <v>115.31038947424875</v>
      </c>
    </row>
    <row r="51" spans="1:7" x14ac:dyDescent="0.35">
      <c r="A51" s="17" t="s">
        <v>18</v>
      </c>
      <c r="B51" s="18">
        <f>detail!O12</f>
        <v>224644.91293120201</v>
      </c>
      <c r="C51" s="18">
        <f>detail!P12</f>
        <v>799608.97118637478</v>
      </c>
      <c r="D51" s="18">
        <f>detail!Q12</f>
        <v>238222.71852073719</v>
      </c>
      <c r="E51" s="18">
        <f>detail!R12</f>
        <v>854604.15011802432</v>
      </c>
      <c r="F51" s="65">
        <f t="shared" si="12"/>
        <v>-5.6996266661079318</v>
      </c>
      <c r="G51" s="67">
        <f t="shared" si="13"/>
        <v>-6.4351640375318198</v>
      </c>
    </row>
    <row r="52" spans="1:7" x14ac:dyDescent="0.35">
      <c r="A52" s="17" t="s">
        <v>35</v>
      </c>
      <c r="B52" s="18">
        <f>detail!O32</f>
        <v>244214.93288003089</v>
      </c>
      <c r="C52" s="18">
        <f>detail!P32</f>
        <v>869267.18562442996</v>
      </c>
      <c r="D52" s="18">
        <f>detail!Q32</f>
        <v>174073.68082905174</v>
      </c>
      <c r="E52" s="18">
        <f>detail!R32</f>
        <v>624474.82333586994</v>
      </c>
      <c r="F52" s="65">
        <f t="shared" si="12"/>
        <v>40.294001779545908</v>
      </c>
      <c r="G52" s="67">
        <f t="shared" si="13"/>
        <v>39.19971680858302</v>
      </c>
    </row>
    <row r="53" spans="1:7" x14ac:dyDescent="0.35">
      <c r="A53" s="17" t="s">
        <v>42</v>
      </c>
      <c r="B53" s="18">
        <f>detail!O42</f>
        <v>19789.942227655145</v>
      </c>
      <c r="C53" s="18">
        <f>detail!P42</f>
        <v>70441.013500000001</v>
      </c>
      <c r="D53" s="18">
        <f>detail!Q42</f>
        <v>11088.540146830122</v>
      </c>
      <c r="E53" s="18">
        <f>detail!R42</f>
        <v>39779.2137</v>
      </c>
      <c r="F53" s="65">
        <f t="shared" si="12"/>
        <v>78.472025763576198</v>
      </c>
      <c r="G53" s="67">
        <f t="shared" si="13"/>
        <v>77.079954448672282</v>
      </c>
    </row>
    <row r="54" spans="1:7" x14ac:dyDescent="0.35">
      <c r="A54" s="17" t="s">
        <v>45</v>
      </c>
      <c r="B54" s="18">
        <f>detail!O45</f>
        <v>16608.812547879461</v>
      </c>
      <c r="C54" s="18">
        <f>detail!P45</f>
        <v>59117.989100000006</v>
      </c>
      <c r="D54" s="18">
        <f>detail!Q45</f>
        <v>24432.35506607002</v>
      </c>
      <c r="E54" s="18">
        <f>detail!R45</f>
        <v>87649.037700000015</v>
      </c>
      <c r="F54" s="65">
        <f t="shared" si="12"/>
        <v>-32.021237809593543</v>
      </c>
      <c r="G54" s="67">
        <f t="shared" si="13"/>
        <v>-32.551468160613936</v>
      </c>
    </row>
    <row r="55" spans="1:7" x14ac:dyDescent="0.35">
      <c r="A55" s="17" t="s">
        <v>53</v>
      </c>
      <c r="B55" s="18">
        <f>detail!O60</f>
        <v>17376.918090220239</v>
      </c>
      <c r="C55" s="18">
        <f>detail!P60</f>
        <v>61852.010869999998</v>
      </c>
      <c r="D55" s="18">
        <f>detail!Q60</f>
        <v>14367.168507369524</v>
      </c>
      <c r="E55" s="18">
        <f>detail!R60</f>
        <v>51541.019715020011</v>
      </c>
      <c r="F55" s="65">
        <f t="shared" si="12"/>
        <v>20.948801298647581</v>
      </c>
      <c r="G55" s="67">
        <f t="shared" si="13"/>
        <v>20.005407754816247</v>
      </c>
    </row>
    <row r="56" spans="1:7" x14ac:dyDescent="0.35">
      <c r="A56" s="17" t="s">
        <v>56</v>
      </c>
      <c r="B56" s="18">
        <f>detail!O63</f>
        <v>2455.4153509159837</v>
      </c>
      <c r="C56" s="18">
        <f>detail!P63</f>
        <v>8739.8914000000004</v>
      </c>
      <c r="D56" s="18">
        <f>detail!Q63</f>
        <v>2785.9766613788465</v>
      </c>
      <c r="E56" s="18">
        <f>detail!R63</f>
        <v>9994.4591</v>
      </c>
      <c r="F56" s="65">
        <f t="shared" ref="F56" si="14">IFERROR(B56/D56*100-100,"0.00")</f>
        <v>-11.865185916498675</v>
      </c>
      <c r="G56" s="67">
        <f t="shared" ref="G56" si="15">IFERROR(C56/E56*100-100,"0.00")</f>
        <v>-12.552632288024469</v>
      </c>
    </row>
    <row r="57" spans="1:7" x14ac:dyDescent="0.35">
      <c r="A57" s="17" t="s">
        <v>57</v>
      </c>
      <c r="B57" s="18">
        <f>detail!O64</f>
        <v>1070444.6352196552</v>
      </c>
      <c r="C57" s="18">
        <f>detail!P64</f>
        <v>3810178.1265000002</v>
      </c>
      <c r="D57" s="18">
        <f>detail!Q64</f>
        <v>878395.23286888795</v>
      </c>
      <c r="E57" s="18">
        <f>detail!R64</f>
        <v>3151169.6957999994</v>
      </c>
      <c r="F57" s="65">
        <f t="shared" si="12"/>
        <v>21.863666281922221</v>
      </c>
      <c r="G57" s="67">
        <f t="shared" si="13"/>
        <v>20.913136844973863</v>
      </c>
    </row>
    <row r="58" spans="1:7" x14ac:dyDescent="0.35">
      <c r="A58" s="17" t="s">
        <v>69</v>
      </c>
      <c r="B58" s="18">
        <f>detail!O78</f>
        <v>495060.29286408448</v>
      </c>
      <c r="C58" s="18">
        <f>detail!P78</f>
        <v>1762134.9457109999</v>
      </c>
      <c r="D58" s="18">
        <f>detail!Q78</f>
        <v>391026.16066556016</v>
      </c>
      <c r="E58" s="18">
        <f>detail!R78</f>
        <v>1402773.7647549999</v>
      </c>
      <c r="F58" s="65">
        <f t="shared" si="12"/>
        <v>26.605414845249541</v>
      </c>
      <c r="G58" s="67">
        <f t="shared" si="13"/>
        <v>25.617900048106762</v>
      </c>
    </row>
    <row r="59" spans="1:7" x14ac:dyDescent="0.35">
      <c r="A59" s="17" t="s">
        <v>79</v>
      </c>
      <c r="B59" s="18">
        <f>detail!O93</f>
        <v>20457.490141179576</v>
      </c>
      <c r="C59" s="18">
        <f>detail!P93</f>
        <v>72817.106923999992</v>
      </c>
      <c r="D59" s="18">
        <f>detail!Q93</f>
        <v>11885.362964163181</v>
      </c>
      <c r="E59" s="18">
        <f>detail!R93</f>
        <v>42637.749152999997</v>
      </c>
      <c r="F59" s="65">
        <f>IFERROR(B59/D59*100-100,"0.00")</f>
        <v>72.123394151807787</v>
      </c>
      <c r="G59" s="67">
        <f t="shared" si="13"/>
        <v>70.780841790464365</v>
      </c>
    </row>
    <row r="60" spans="1:7" x14ac:dyDescent="0.35">
      <c r="A60" s="15" t="s">
        <v>84</v>
      </c>
      <c r="B60" s="18">
        <f>detail!O98</f>
        <v>207968.84881839115</v>
      </c>
      <c r="C60" s="18">
        <f>detail!P98</f>
        <v>740251.60451069847</v>
      </c>
      <c r="D60" s="18">
        <f>detail!Q98</f>
        <v>210655.00211751414</v>
      </c>
      <c r="E60" s="18">
        <f>detail!R98</f>
        <v>755707.26491007442</v>
      </c>
      <c r="F60" s="65">
        <f t="shared" si="12"/>
        <v>-1.2751433728711135</v>
      </c>
      <c r="G60" s="67">
        <f t="shared" si="13"/>
        <v>-2.0451914540235521</v>
      </c>
    </row>
    <row r="61" spans="1:7" ht="18.5" x14ac:dyDescent="0.45">
      <c r="A61" s="22" t="s">
        <v>7</v>
      </c>
      <c r="B61" s="24">
        <f>detail!O110</f>
        <v>2896548.6723092454</v>
      </c>
      <c r="C61" s="24">
        <f>detail!P110</f>
        <v>10310076.794686947</v>
      </c>
      <c r="D61" s="24">
        <f>detail!Q110</f>
        <v>2647328.090977734</v>
      </c>
      <c r="E61" s="24">
        <f>detail!R110</f>
        <v>9497068.9081304222</v>
      </c>
      <c r="F61" s="65">
        <f t="shared" si="12"/>
        <v>9.4140421121534388</v>
      </c>
      <c r="G61" s="67">
        <f t="shared" si="13"/>
        <v>8.5606190122566233</v>
      </c>
    </row>
    <row r="62" spans="1:7" x14ac:dyDescent="0.35">
      <c r="A62" s="17" t="s">
        <v>14</v>
      </c>
      <c r="B62" s="18">
        <f>detail!O111</f>
        <v>0</v>
      </c>
      <c r="C62" s="18">
        <f>detail!P111</f>
        <v>0</v>
      </c>
      <c r="D62" s="18">
        <f>detail!Q111</f>
        <v>0</v>
      </c>
      <c r="E62" s="18">
        <f>detail!R111</f>
        <v>0</v>
      </c>
      <c r="F62" s="65" t="str">
        <f t="shared" si="12"/>
        <v>0.00</v>
      </c>
      <c r="G62" s="67" t="str">
        <f t="shared" si="13"/>
        <v>0.00</v>
      </c>
    </row>
    <row r="63" spans="1:7" x14ac:dyDescent="0.35">
      <c r="A63" s="17" t="s">
        <v>17</v>
      </c>
      <c r="B63" s="18">
        <f>detail!O114</f>
        <v>13354.440798040898</v>
      </c>
      <c r="C63" s="18">
        <f>detail!P114</f>
        <v>47534.264310543702</v>
      </c>
      <c r="D63" s="18">
        <f>detail!Q114</f>
        <v>14641.209671226217</v>
      </c>
      <c r="E63" s="18">
        <f>detail!R114</f>
        <v>52524.119552807802</v>
      </c>
      <c r="F63" s="65">
        <f t="shared" si="12"/>
        <v>-8.7886786821594001</v>
      </c>
      <c r="G63" s="67">
        <f t="shared" si="13"/>
        <v>-9.5001216293540978</v>
      </c>
    </row>
    <row r="64" spans="1:7" x14ac:dyDescent="0.35">
      <c r="A64" s="17" t="s">
        <v>18</v>
      </c>
      <c r="B64" s="18">
        <f>detail!O115</f>
        <v>1182138.6860590912</v>
      </c>
      <c r="C64" s="18">
        <f>detail!P115</f>
        <v>4207745.8430977575</v>
      </c>
      <c r="D64" s="18">
        <f>detail!Q115</f>
        <v>1099952.274106798</v>
      </c>
      <c r="E64" s="18">
        <f>detail!R115</f>
        <v>3945987.1175200264</v>
      </c>
      <c r="F64" s="65">
        <f t="shared" si="12"/>
        <v>7.4718161766638218</v>
      </c>
      <c r="G64" s="67">
        <f t="shared" si="13"/>
        <v>6.6335423249491328</v>
      </c>
    </row>
    <row r="65" spans="1:7" x14ac:dyDescent="0.35">
      <c r="A65" s="17" t="s">
        <v>108</v>
      </c>
      <c r="B65" s="18">
        <f>detail!O135</f>
        <v>749089.61164005753</v>
      </c>
      <c r="C65" s="18">
        <f>detail!P135</f>
        <v>2666335.800238423</v>
      </c>
      <c r="D65" s="18">
        <f>detail!Q135</f>
        <v>579936.58924100175</v>
      </c>
      <c r="E65" s="18">
        <f>detail!R135</f>
        <v>2080474.1841929283</v>
      </c>
      <c r="F65" s="65">
        <f t="shared" si="12"/>
        <v>29.167503057607831</v>
      </c>
      <c r="G65" s="67">
        <f t="shared" si="13"/>
        <v>28.160004122943064</v>
      </c>
    </row>
    <row r="66" spans="1:7" x14ac:dyDescent="0.35">
      <c r="A66" s="17" t="s">
        <v>42</v>
      </c>
      <c r="B66" s="18">
        <f>detail!O145</f>
        <v>16295.669200046028</v>
      </c>
      <c r="C66" s="18">
        <f>detail!P145</f>
        <v>58003.375700000004</v>
      </c>
      <c r="D66" s="18">
        <f>detail!Q145</f>
        <v>9171.7731904353004</v>
      </c>
      <c r="E66" s="18">
        <f>detail!R145</f>
        <v>32902.971979999995</v>
      </c>
      <c r="F66" s="65">
        <f t="shared" ref="F66" si="16">IFERROR(B66/D66*100-100,"0.00")</f>
        <v>77.671960063729188</v>
      </c>
      <c r="G66" s="67">
        <f t="shared" ref="G66" si="17">IFERROR(C66/E66*100-100,"0.00")</f>
        <v>76.286129214276571</v>
      </c>
    </row>
    <row r="67" spans="1:7" x14ac:dyDescent="0.35">
      <c r="A67" s="17" t="s">
        <v>45</v>
      </c>
      <c r="B67" s="18">
        <f>detail!O148</f>
        <v>75745.016476293138</v>
      </c>
      <c r="C67" s="18">
        <f>detail!P148</f>
        <v>269609.46458490408</v>
      </c>
      <c r="D67" s="18">
        <f>detail!Q148</f>
        <v>81936.560361779164</v>
      </c>
      <c r="E67" s="18">
        <f>detail!R148</f>
        <v>293940.58201664337</v>
      </c>
      <c r="F67" s="65">
        <f t="shared" si="12"/>
        <v>-7.556509399647922</v>
      </c>
      <c r="G67" s="67">
        <f t="shared" si="13"/>
        <v>-8.2775631948505861</v>
      </c>
    </row>
    <row r="68" spans="1:7" x14ac:dyDescent="0.35">
      <c r="A68" s="17" t="s">
        <v>53</v>
      </c>
      <c r="B68" s="18">
        <f>detail!O163</f>
        <v>168725.07878056527</v>
      </c>
      <c r="C68" s="18">
        <f>detail!P163</f>
        <v>600565.95494056679</v>
      </c>
      <c r="D68" s="18">
        <f>detail!Q163</f>
        <v>204798.84799444466</v>
      </c>
      <c r="E68" s="18">
        <f>detail!R163</f>
        <v>734698.80002316926</v>
      </c>
      <c r="F68" s="65">
        <f t="shared" si="12"/>
        <v>-17.614244204565992</v>
      </c>
      <c r="G68" s="67">
        <f t="shared" si="13"/>
        <v>-18.256848259228477</v>
      </c>
    </row>
    <row r="69" spans="1:7" x14ac:dyDescent="0.35">
      <c r="A69" s="17" t="s">
        <v>56</v>
      </c>
      <c r="B69" s="18">
        <f>detail!O166</f>
        <v>60754.142358329824</v>
      </c>
      <c r="C69" s="18">
        <f>detail!P166</f>
        <v>216250.42219999997</v>
      </c>
      <c r="D69" s="18">
        <f>detail!Q166</f>
        <v>69688.336323579773</v>
      </c>
      <c r="E69" s="18">
        <f>detail!R166</f>
        <v>250001.09899999999</v>
      </c>
      <c r="F69" s="65">
        <f t="shared" si="12"/>
        <v>-12.820214165777074</v>
      </c>
      <c r="G69" s="67">
        <f t="shared" si="13"/>
        <v>-13.500211373070812</v>
      </c>
    </row>
    <row r="70" spans="1:7" x14ac:dyDescent="0.35">
      <c r="A70" s="17" t="s">
        <v>57</v>
      </c>
      <c r="B70" s="18">
        <f>detail!O167</f>
        <v>152454.84657015128</v>
      </c>
      <c r="C70" s="18">
        <f>detail!P167</f>
        <v>542653.1205523836</v>
      </c>
      <c r="D70" s="18">
        <f>detail!Q167</f>
        <v>118736.78456639164</v>
      </c>
      <c r="E70" s="18">
        <f>detail!R167</f>
        <v>425958.31956000003</v>
      </c>
      <c r="F70" s="65">
        <f t="shared" si="12"/>
        <v>28.397317753628556</v>
      </c>
      <c r="G70" s="67">
        <f t="shared" si="13"/>
        <v>27.395826219082949</v>
      </c>
    </row>
    <row r="71" spans="1:7" x14ac:dyDescent="0.35">
      <c r="A71" s="17" t="s">
        <v>69</v>
      </c>
      <c r="B71" s="18">
        <f>detail!O181</f>
        <v>274870.5563493938</v>
      </c>
      <c r="C71" s="18">
        <f>detail!P181</f>
        <v>978383.88550234435</v>
      </c>
      <c r="D71" s="18">
        <f>detail!Q181</f>
        <v>305227.77569381474</v>
      </c>
      <c r="E71" s="18">
        <f>detail!R181</f>
        <v>1094979.2087798743</v>
      </c>
      <c r="F71" s="65">
        <f t="shared" si="12"/>
        <v>-9.9457591221558346</v>
      </c>
      <c r="G71" s="67">
        <f t="shared" si="13"/>
        <v>-10.648176909902347</v>
      </c>
    </row>
    <row r="72" spans="1:7" x14ac:dyDescent="0.35">
      <c r="A72" s="17" t="s">
        <v>79</v>
      </c>
      <c r="B72" s="18">
        <f>detail!O196</f>
        <v>31198.145472025335</v>
      </c>
      <c r="C72" s="18">
        <f>detail!P196</f>
        <v>111047.7716958091</v>
      </c>
      <c r="D72" s="18">
        <f>detail!Q196</f>
        <v>2574.8833396466102</v>
      </c>
      <c r="E72" s="18">
        <f>detail!R196</f>
        <v>9237.1794000000009</v>
      </c>
      <c r="F72" s="65">
        <f t="shared" si="12"/>
        <v>1111.6333579721372</v>
      </c>
      <c r="G72" s="67">
        <f t="shared" si="13"/>
        <v>1102.1826889689842</v>
      </c>
    </row>
    <row r="73" spans="1:7" x14ac:dyDescent="0.35">
      <c r="A73" s="19" t="s">
        <v>84</v>
      </c>
      <c r="B73" s="23">
        <f>detail!O201</f>
        <v>171922.478605251</v>
      </c>
      <c r="C73" s="23">
        <f>detail!P201</f>
        <v>611946.89186421514</v>
      </c>
      <c r="D73" s="23">
        <f>detail!Q201</f>
        <v>160663.0564886161</v>
      </c>
      <c r="E73" s="23">
        <f>detail!R201</f>
        <v>576365.32610497321</v>
      </c>
      <c r="F73" s="66">
        <f t="shared" si="12"/>
        <v>7.0080965485881421</v>
      </c>
      <c r="G73" s="68">
        <f t="shared" si="13"/>
        <v>6.1734396827267659</v>
      </c>
    </row>
    <row r="74" spans="1:7" x14ac:dyDescent="0.35">
      <c r="B74" s="18"/>
      <c r="C74" s="20"/>
      <c r="D74" s="18"/>
      <c r="E74" s="18"/>
      <c r="F74" s="16"/>
      <c r="G74" s="16"/>
    </row>
    <row r="75" spans="1:7" x14ac:dyDescent="0.35">
      <c r="A75" s="1" t="s">
        <v>101</v>
      </c>
    </row>
    <row r="76" spans="1:7" x14ac:dyDescent="0.35">
      <c r="A76" s="1" t="s">
        <v>102</v>
      </c>
    </row>
    <row r="77" spans="1:7" x14ac:dyDescent="0.35">
      <c r="A77" s="1" t="s">
        <v>103</v>
      </c>
    </row>
    <row r="78" spans="1:7" x14ac:dyDescent="0.35">
      <c r="A78" s="1" t="s">
        <v>100</v>
      </c>
    </row>
    <row r="79" spans="1:7" s="74" customFormat="1" ht="18.5" x14ac:dyDescent="0.45">
      <c r="A79" s="1" t="s">
        <v>122</v>
      </c>
    </row>
  </sheetData>
  <mergeCells count="18">
    <mergeCell ref="B10:C10"/>
    <mergeCell ref="D10:E10"/>
    <mergeCell ref="F10:G10"/>
    <mergeCell ref="F11:G11"/>
    <mergeCell ref="B45:C45"/>
    <mergeCell ref="D45:E45"/>
    <mergeCell ref="B44:C44"/>
    <mergeCell ref="D44:E44"/>
    <mergeCell ref="A2:G2"/>
    <mergeCell ref="A3:G3"/>
    <mergeCell ref="A4:G4"/>
    <mergeCell ref="A6:G6"/>
    <mergeCell ref="A7:G7"/>
    <mergeCell ref="F44:G44"/>
    <mergeCell ref="F45:G45"/>
    <mergeCell ref="B46:C46"/>
    <mergeCell ref="D46:E46"/>
    <mergeCell ref="F46:G46"/>
  </mergeCells>
  <phoneticPr fontId="2" type="noConversion"/>
  <pageMargins left="0.5" right="0.25" top="0.25" bottom="0.25" header="0" footer="0"/>
  <pageSetup scale="5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T323"/>
  <sheetViews>
    <sheetView tabSelected="1" zoomScale="70" zoomScaleNormal="70" workbookViewId="0">
      <selection activeCell="A2" sqref="A2"/>
    </sheetView>
  </sheetViews>
  <sheetFormatPr defaultColWidth="15.765625" defaultRowHeight="15.5" x14ac:dyDescent="0.35"/>
  <cols>
    <col min="1" max="1" width="34.3046875" style="16" customWidth="1"/>
    <col min="2" max="2" width="16.765625" style="63" customWidth="1"/>
    <col min="3" max="3" width="16.3046875" style="63" customWidth="1"/>
    <col min="4" max="4" width="17.53515625" style="63" customWidth="1"/>
    <col min="5" max="5" width="17.69140625" style="63" customWidth="1"/>
    <col min="6" max="7" width="18.765625" style="63" customWidth="1"/>
    <col min="8" max="8" width="11.69140625" style="16" customWidth="1"/>
    <col min="9" max="9" width="9.69140625" style="16" customWidth="1"/>
    <col min="10" max="11" width="9.23046875" style="16" customWidth="1"/>
    <col min="12" max="13" width="15.765625" style="16" customWidth="1"/>
    <col min="14" max="14" width="34.3046875" style="16" customWidth="1"/>
    <col min="15" max="15" width="16.765625" style="63" customWidth="1"/>
    <col min="16" max="16" width="17.23046875" style="63" bestFit="1" customWidth="1"/>
    <col min="17" max="17" width="17.53515625" style="63" customWidth="1"/>
    <col min="18" max="18" width="15.84375" style="63" customWidth="1"/>
    <col min="19" max="19" width="8.53515625" style="16" customWidth="1"/>
    <col min="20" max="20" width="27.3828125" style="16" customWidth="1"/>
    <col min="21" max="21" width="15.765625" style="16" customWidth="1"/>
    <col min="22" max="16384" width="15.765625" style="16"/>
  </cols>
  <sheetData>
    <row r="1" spans="1:20" x14ac:dyDescent="0.35">
      <c r="A1" s="25"/>
      <c r="B1" s="95" t="s">
        <v>89</v>
      </c>
      <c r="C1" s="95"/>
      <c r="D1" s="95"/>
      <c r="E1" s="95"/>
      <c r="F1" s="95"/>
      <c r="G1" s="95"/>
      <c r="H1" s="26"/>
      <c r="I1" s="27" t="s">
        <v>9</v>
      </c>
      <c r="J1" s="28"/>
      <c r="K1" s="28"/>
      <c r="N1" s="25"/>
      <c r="O1" s="95" t="s">
        <v>89</v>
      </c>
      <c r="P1" s="95"/>
      <c r="Q1" s="95"/>
      <c r="R1" s="95"/>
      <c r="S1" s="26"/>
      <c r="T1" s="27" t="s">
        <v>9</v>
      </c>
    </row>
    <row r="2" spans="1:20" x14ac:dyDescent="0.35">
      <c r="A2" s="28"/>
      <c r="B2" s="29"/>
      <c r="C2" s="29"/>
      <c r="D2" s="29"/>
      <c r="E2" s="29"/>
      <c r="F2" s="29"/>
      <c r="G2" s="29"/>
      <c r="H2" s="30"/>
      <c r="I2" s="28" t="s">
        <v>8</v>
      </c>
      <c r="J2" s="31"/>
      <c r="K2" s="31"/>
      <c r="N2" s="28"/>
      <c r="O2" s="29"/>
      <c r="P2" s="29"/>
      <c r="Q2" s="29"/>
      <c r="R2" s="29"/>
      <c r="S2" s="30"/>
      <c r="T2" s="28" t="s">
        <v>8</v>
      </c>
    </row>
    <row r="3" spans="1:20" x14ac:dyDescent="0.35">
      <c r="A3" s="32"/>
      <c r="B3" s="77"/>
      <c r="C3" s="78"/>
      <c r="D3" s="89"/>
      <c r="E3" s="89"/>
      <c r="F3" s="77"/>
      <c r="G3" s="78"/>
      <c r="H3" s="77" t="s">
        <v>110</v>
      </c>
      <c r="I3" s="90"/>
      <c r="J3" s="90"/>
      <c r="K3" s="90"/>
      <c r="N3" s="32"/>
      <c r="O3" s="77"/>
      <c r="P3" s="78"/>
      <c r="Q3" s="89"/>
      <c r="R3" s="89"/>
      <c r="S3" s="77" t="s">
        <v>111</v>
      </c>
      <c r="T3" s="90"/>
    </row>
    <row r="4" spans="1:20" x14ac:dyDescent="0.35">
      <c r="A4" s="33"/>
      <c r="B4" s="89" t="s">
        <v>112</v>
      </c>
      <c r="C4" s="89"/>
      <c r="D4" s="79" t="s">
        <v>117</v>
      </c>
      <c r="E4" s="80"/>
      <c r="F4" s="89" t="s">
        <v>113</v>
      </c>
      <c r="G4" s="89"/>
      <c r="H4" s="91" t="s">
        <v>3</v>
      </c>
      <c r="I4" s="92"/>
      <c r="J4" s="92"/>
      <c r="K4" s="92"/>
      <c r="N4" s="33"/>
      <c r="O4" s="79" t="s">
        <v>114</v>
      </c>
      <c r="P4" s="80"/>
      <c r="Q4" s="79" t="s">
        <v>115</v>
      </c>
      <c r="R4" s="80"/>
      <c r="S4" s="91" t="s">
        <v>3</v>
      </c>
      <c r="T4" s="92"/>
    </row>
    <row r="5" spans="1:20" x14ac:dyDescent="0.35">
      <c r="A5" s="34" t="s">
        <v>0</v>
      </c>
      <c r="B5" s="35"/>
      <c r="C5" s="29"/>
      <c r="D5" s="35"/>
      <c r="E5" s="36"/>
      <c r="F5" s="35"/>
      <c r="G5" s="36"/>
      <c r="H5" s="91" t="s">
        <v>109</v>
      </c>
      <c r="I5" s="92"/>
      <c r="J5" s="93" t="s">
        <v>113</v>
      </c>
      <c r="K5" s="94"/>
      <c r="N5" s="34" t="s">
        <v>0</v>
      </c>
      <c r="O5" s="81"/>
      <c r="P5" s="82"/>
      <c r="Q5" s="81"/>
      <c r="R5" s="82"/>
      <c r="S5" s="93" t="s">
        <v>116</v>
      </c>
      <c r="T5" s="94"/>
    </row>
    <row r="6" spans="1:20" x14ac:dyDescent="0.35">
      <c r="A6" s="33"/>
      <c r="B6" s="37" t="s">
        <v>1</v>
      </c>
      <c r="C6" s="38" t="s">
        <v>2</v>
      </c>
      <c r="D6" s="37" t="s">
        <v>1</v>
      </c>
      <c r="E6" s="39" t="s">
        <v>2</v>
      </c>
      <c r="F6" s="37" t="s">
        <v>1</v>
      </c>
      <c r="G6" s="39" t="s">
        <v>2</v>
      </c>
      <c r="H6" s="40" t="s">
        <v>1</v>
      </c>
      <c r="I6" s="40" t="s">
        <v>2</v>
      </c>
      <c r="J6" s="40" t="s">
        <v>1</v>
      </c>
      <c r="K6" s="40" t="s">
        <v>2</v>
      </c>
      <c r="N6" s="33"/>
      <c r="O6" s="37" t="s">
        <v>1</v>
      </c>
      <c r="P6" s="38" t="s">
        <v>2</v>
      </c>
      <c r="Q6" s="37" t="s">
        <v>1</v>
      </c>
      <c r="R6" s="39" t="s">
        <v>2</v>
      </c>
      <c r="S6" s="40" t="s">
        <v>1</v>
      </c>
      <c r="T6" s="40" t="s">
        <v>2</v>
      </c>
    </row>
    <row r="7" spans="1:20" ht="20" x14ac:dyDescent="0.4">
      <c r="A7" s="41" t="s">
        <v>91</v>
      </c>
      <c r="B7" s="42">
        <f t="shared" ref="B7:G7" si="0">B8+B11+B12+B32+B42+B45+B60+B63+B64+B78+B93+B98</f>
        <v>255441.70831198909</v>
      </c>
      <c r="C7" s="42">
        <f t="shared" si="0"/>
        <v>914984.56923800008</v>
      </c>
      <c r="D7" s="42">
        <f t="shared" si="0"/>
        <v>254974.36978309407</v>
      </c>
      <c r="E7" s="42">
        <f t="shared" si="0"/>
        <v>912214.9356899102</v>
      </c>
      <c r="F7" s="42">
        <f t="shared" si="0"/>
        <v>211025.64268346003</v>
      </c>
      <c r="G7" s="42">
        <f t="shared" si="0"/>
        <v>751746.61148004211</v>
      </c>
      <c r="H7" s="65">
        <f>IFERROR(B7/D7*100-100,"0.00")</f>
        <v>0.18328843377182125</v>
      </c>
      <c r="I7" s="65">
        <f t="shared" ref="I7:I10" si="1">IFERROR(C7/E7*100-100,"0.00")</f>
        <v>0.30361633423542855</v>
      </c>
      <c r="J7" s="65">
        <f t="shared" ref="J7:J10" si="2">IFERROR(B7/F7*100-100,"0.00")</f>
        <v>21.047710156795247</v>
      </c>
      <c r="K7" s="65">
        <f t="shared" ref="K7:K10" si="3">IFERROR(C7/G7*100-100,"0.00")</f>
        <v>21.714491993063234</v>
      </c>
      <c r="L7" s="42"/>
      <c r="M7" s="42"/>
      <c r="N7" s="41" t="s">
        <v>91</v>
      </c>
      <c r="O7" s="42">
        <f t="shared" ref="O7:R7" si="4">O8+O11+O12+O32+O42+O45+O60+O63+O64+O78+O93+O98</f>
        <v>2323299.7064092122</v>
      </c>
      <c r="P7" s="42">
        <f t="shared" si="4"/>
        <v>8269634.3476445032</v>
      </c>
      <c r="Q7" s="42">
        <f t="shared" si="4"/>
        <v>1958903.3717117691</v>
      </c>
      <c r="R7" s="42">
        <f t="shared" si="4"/>
        <v>7027402.5984609891</v>
      </c>
      <c r="S7" s="65">
        <f t="shared" ref="S7:S52" si="5">IFERROR(O7/Q7*100-100,"0.00")</f>
        <v>18.602057659384116</v>
      </c>
      <c r="T7" s="65">
        <f t="shared" ref="T7:T52" si="6">IFERROR(P7/R7*100-100,"0.00")</f>
        <v>17.676968578057057</v>
      </c>
    </row>
    <row r="8" spans="1:20" ht="35.5" x14ac:dyDescent="0.4">
      <c r="A8" s="43" t="s">
        <v>14</v>
      </c>
      <c r="B8" s="44">
        <f t="shared" ref="B8:G8" si="7">SUM(B9:B10)</f>
        <v>0</v>
      </c>
      <c r="C8" s="44">
        <f t="shared" si="7"/>
        <v>0</v>
      </c>
      <c r="D8" s="44">
        <f t="shared" si="7"/>
        <v>0</v>
      </c>
      <c r="E8" s="44">
        <f t="shared" si="7"/>
        <v>0</v>
      </c>
      <c r="F8" s="44">
        <f t="shared" si="7"/>
        <v>0</v>
      </c>
      <c r="G8" s="44">
        <f t="shared" si="7"/>
        <v>0</v>
      </c>
      <c r="H8" s="65" t="str">
        <f>IFERROR(B8/D8*100-100,"0.00")</f>
        <v>0.00</v>
      </c>
      <c r="I8" s="65" t="str">
        <f t="shared" si="1"/>
        <v>0.00</v>
      </c>
      <c r="J8" s="65" t="str">
        <f t="shared" si="2"/>
        <v>0.00</v>
      </c>
      <c r="K8" s="65" t="str">
        <f t="shared" si="3"/>
        <v>0.00</v>
      </c>
      <c r="L8" s="44"/>
      <c r="M8" s="44"/>
      <c r="N8" s="43" t="s">
        <v>14</v>
      </c>
      <c r="O8" s="44">
        <f t="shared" ref="O8:R8" si="8">SUM(O9:O10)</f>
        <v>0</v>
      </c>
      <c r="P8" s="44">
        <f t="shared" si="8"/>
        <v>0</v>
      </c>
      <c r="Q8" s="44">
        <f t="shared" si="8"/>
        <v>0</v>
      </c>
      <c r="R8" s="44">
        <f t="shared" si="8"/>
        <v>0</v>
      </c>
      <c r="S8" s="65" t="str">
        <f t="shared" si="5"/>
        <v>0.00</v>
      </c>
      <c r="T8" s="65" t="str">
        <f t="shared" si="6"/>
        <v>0.00</v>
      </c>
    </row>
    <row r="9" spans="1:20" ht="31" x14ac:dyDescent="0.35">
      <c r="A9" s="45" t="s">
        <v>15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v>0</v>
      </c>
      <c r="H9" s="65" t="str">
        <f>IFERROR(B9/D9*100-100,"0.00")</f>
        <v>0.00</v>
      </c>
      <c r="I9" s="65" t="str">
        <f t="shared" si="1"/>
        <v>0.00</v>
      </c>
      <c r="J9" s="65" t="str">
        <f t="shared" si="2"/>
        <v>0.00</v>
      </c>
      <c r="K9" s="65" t="str">
        <f t="shared" si="3"/>
        <v>0.00</v>
      </c>
      <c r="N9" s="45" t="s">
        <v>15</v>
      </c>
      <c r="O9" s="46">
        <v>0</v>
      </c>
      <c r="P9" s="46">
        <v>0</v>
      </c>
      <c r="Q9" s="46">
        <v>0</v>
      </c>
      <c r="R9" s="46">
        <v>0</v>
      </c>
      <c r="S9" s="65" t="str">
        <f t="shared" si="5"/>
        <v>0.00</v>
      </c>
      <c r="T9" s="65" t="str">
        <f t="shared" si="6"/>
        <v>0.00</v>
      </c>
    </row>
    <row r="10" spans="1:20" x14ac:dyDescent="0.35">
      <c r="A10" s="45" t="s">
        <v>16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v>0</v>
      </c>
      <c r="H10" s="65" t="str">
        <f>IFERROR(B10/D10*100-100,"0.00")</f>
        <v>0.00</v>
      </c>
      <c r="I10" s="65" t="str">
        <f t="shared" si="1"/>
        <v>0.00</v>
      </c>
      <c r="J10" s="65" t="str">
        <f t="shared" si="2"/>
        <v>0.00</v>
      </c>
      <c r="K10" s="65" t="str">
        <f t="shared" si="3"/>
        <v>0.00</v>
      </c>
      <c r="N10" s="45" t="s">
        <v>16</v>
      </c>
      <c r="O10" s="46">
        <v>0</v>
      </c>
      <c r="P10" s="46">
        <v>0</v>
      </c>
      <c r="Q10" s="46">
        <v>0</v>
      </c>
      <c r="R10" s="46">
        <v>0</v>
      </c>
      <c r="S10" s="65" t="str">
        <f t="shared" si="5"/>
        <v>0.00</v>
      </c>
      <c r="T10" s="65" t="str">
        <f t="shared" si="6"/>
        <v>0.00</v>
      </c>
    </row>
    <row r="11" spans="1:20" ht="35.5" x14ac:dyDescent="0.4">
      <c r="A11" s="43" t="s">
        <v>17</v>
      </c>
      <c r="B11" s="44">
        <v>2016.6866380723061</v>
      </c>
      <c r="C11" s="44">
        <v>7223.7112999999999</v>
      </c>
      <c r="D11" s="44">
        <v>292.13820834504997</v>
      </c>
      <c r="E11" s="44">
        <v>1045.175</v>
      </c>
      <c r="F11" s="44">
        <v>194.9521641733289</v>
      </c>
      <c r="G11" s="44">
        <v>694.4873</v>
      </c>
      <c r="H11" s="65">
        <f>IFERROR(B11/D11*100-100,"0.00")</f>
        <v>590.31936955345441</v>
      </c>
      <c r="I11" s="65">
        <f>IFERROR(C11/E11*100-100,"0.00")</f>
        <v>591.14849666323823</v>
      </c>
      <c r="J11" s="65">
        <f>IFERROR(B11/F11*100-100,"0.00")</f>
        <v>934.45203936248777</v>
      </c>
      <c r="K11" s="65">
        <f t="shared" ref="K11" si="9">IFERROR(C11/G11*100-100,"0.00")</f>
        <v>940.15023744854648</v>
      </c>
      <c r="N11" s="43" t="s">
        <v>17</v>
      </c>
      <c r="O11" s="44">
        <v>4277.5053379981464</v>
      </c>
      <c r="P11" s="44">
        <v>15225.502317999999</v>
      </c>
      <c r="Q11" s="44">
        <v>1971.1733642061274</v>
      </c>
      <c r="R11" s="44">
        <v>7071.4201740000008</v>
      </c>
      <c r="S11" s="65">
        <f t="shared" si="5"/>
        <v>117.00300012530224</v>
      </c>
      <c r="T11" s="65">
        <f t="shared" si="6"/>
        <v>115.31038947424875</v>
      </c>
    </row>
    <row r="12" spans="1:20" ht="18" x14ac:dyDescent="0.4">
      <c r="A12" s="43" t="s">
        <v>18</v>
      </c>
      <c r="B12" s="44">
        <f t="shared" ref="B12:G12" si="10">B13+B17+B21+B25+B29+B30+B31</f>
        <v>23601.721837919173</v>
      </c>
      <c r="C12" s="44">
        <f t="shared" si="10"/>
        <v>84540.662649999998</v>
      </c>
      <c r="D12" s="44">
        <f t="shared" si="10"/>
        <v>23725.759242724162</v>
      </c>
      <c r="E12" s="44">
        <f t="shared" si="10"/>
        <v>84883.009850000002</v>
      </c>
      <c r="F12" s="44">
        <f t="shared" si="10"/>
        <v>24786.739127242836</v>
      </c>
      <c r="G12" s="44">
        <f t="shared" si="10"/>
        <v>88298.971213155979</v>
      </c>
      <c r="H12" s="65">
        <f t="shared" ref="H12:H52" si="11">IFERROR(B12/D12*100-100,"0.00")</f>
        <v>-0.52279635621366083</v>
      </c>
      <c r="I12" s="65">
        <f t="shared" ref="I12:I52" si="12">IFERROR(C12/E12*100-100,"0.00")</f>
        <v>-0.40331651835271032</v>
      </c>
      <c r="J12" s="65">
        <f t="shared" ref="J12:J52" si="13">IFERROR(B12/F12*100-100,"0.00")</f>
        <v>-4.7808519032712269</v>
      </c>
      <c r="K12" s="65">
        <f t="shared" ref="K12:K52" si="14">IFERROR(C12/G12*100-100,"0.00")</f>
        <v>-4.2563446793545552</v>
      </c>
      <c r="L12" s="44"/>
      <c r="M12" s="44"/>
      <c r="N12" s="43" t="s">
        <v>18</v>
      </c>
      <c r="O12" s="44">
        <f t="shared" ref="O12:R12" si="15">O13+O17+O21+O25+O29+O30+O31</f>
        <v>224644.91293120201</v>
      </c>
      <c r="P12" s="44">
        <f t="shared" si="15"/>
        <v>799608.97118637478</v>
      </c>
      <c r="Q12" s="44">
        <f t="shared" si="15"/>
        <v>238222.71852073719</v>
      </c>
      <c r="R12" s="44">
        <f t="shared" si="15"/>
        <v>854604.15011802432</v>
      </c>
      <c r="S12" s="65">
        <f t="shared" si="5"/>
        <v>-5.6996266661079318</v>
      </c>
      <c r="T12" s="65">
        <f t="shared" si="6"/>
        <v>-6.4351640375318198</v>
      </c>
    </row>
    <row r="13" spans="1:20" x14ac:dyDescent="0.35">
      <c r="A13" s="47" t="s">
        <v>19</v>
      </c>
      <c r="B13" s="48">
        <f t="shared" ref="B13:G13" si="16">SUM(B14:B16)</f>
        <v>3768.0717388904368</v>
      </c>
      <c r="C13" s="48">
        <f t="shared" si="16"/>
        <v>13497.120418</v>
      </c>
      <c r="D13" s="48">
        <f t="shared" si="16"/>
        <v>3536.1941069266736</v>
      </c>
      <c r="E13" s="48">
        <f t="shared" si="16"/>
        <v>12651.346418000001</v>
      </c>
      <c r="F13" s="48">
        <f t="shared" si="16"/>
        <v>2877.4608217896889</v>
      </c>
      <c r="G13" s="48">
        <f t="shared" si="16"/>
        <v>10250.514558041999</v>
      </c>
      <c r="H13" s="65">
        <f>IFERROR(B13/D13*100-100,"0.00")</f>
        <v>6.5572653805842549</v>
      </c>
      <c r="I13" s="65">
        <f t="shared" si="12"/>
        <v>6.6852489217800155</v>
      </c>
      <c r="J13" s="65">
        <f t="shared" si="13"/>
        <v>30.951278653615731</v>
      </c>
      <c r="K13" s="65">
        <f t="shared" si="14"/>
        <v>31.672613521736707</v>
      </c>
      <c r="L13" s="48"/>
      <c r="M13" s="48"/>
      <c r="N13" s="47" t="s">
        <v>19</v>
      </c>
      <c r="O13" s="48">
        <f t="shared" ref="O13:R13" si="17">SUM(O14:O16)</f>
        <v>30245.147013058842</v>
      </c>
      <c r="P13" s="48">
        <f t="shared" si="17"/>
        <v>107655.63560257039</v>
      </c>
      <c r="Q13" s="48">
        <f t="shared" si="17"/>
        <v>48839.889618882313</v>
      </c>
      <c r="R13" s="48">
        <f t="shared" si="17"/>
        <v>175209.03387713505</v>
      </c>
      <c r="S13" s="65">
        <f t="shared" si="5"/>
        <v>-38.072859604978369</v>
      </c>
      <c r="T13" s="65">
        <f t="shared" si="6"/>
        <v>-38.555887661555367</v>
      </c>
    </row>
    <row r="14" spans="1:20" x14ac:dyDescent="0.35">
      <c r="A14" s="49" t="s">
        <v>20</v>
      </c>
      <c r="B14" s="50">
        <v>0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65" t="str">
        <f t="shared" si="11"/>
        <v>0.00</v>
      </c>
      <c r="I14" s="65" t="str">
        <f t="shared" si="12"/>
        <v>0.00</v>
      </c>
      <c r="J14" s="65" t="str">
        <f t="shared" si="13"/>
        <v>0.00</v>
      </c>
      <c r="K14" s="65" t="str">
        <f t="shared" si="14"/>
        <v>0.00</v>
      </c>
      <c r="N14" s="49" t="s">
        <v>20</v>
      </c>
      <c r="O14" s="50">
        <v>0</v>
      </c>
      <c r="P14" s="50">
        <v>0</v>
      </c>
      <c r="Q14" s="50">
        <v>0</v>
      </c>
      <c r="R14" s="50">
        <v>0</v>
      </c>
      <c r="S14" s="65" t="str">
        <f t="shared" si="5"/>
        <v>0.00</v>
      </c>
      <c r="T14" s="65" t="str">
        <f t="shared" si="6"/>
        <v>0.00</v>
      </c>
    </row>
    <row r="15" spans="1:20" x14ac:dyDescent="0.35">
      <c r="A15" s="49" t="s">
        <v>21</v>
      </c>
      <c r="B15" s="50">
        <v>3589.8476608676392</v>
      </c>
      <c r="C15" s="50">
        <v>12858.727094</v>
      </c>
      <c r="D15" s="50">
        <v>3346.1320998175083</v>
      </c>
      <c r="E15" s="50">
        <v>11971.366694</v>
      </c>
      <c r="F15" s="50">
        <v>2460.017440898705</v>
      </c>
      <c r="G15" s="50">
        <v>8763.4362907800005</v>
      </c>
      <c r="H15" s="65">
        <f t="shared" si="11"/>
        <v>7.283500883405722</v>
      </c>
      <c r="I15" s="65">
        <f t="shared" si="12"/>
        <v>7.41235668977329</v>
      </c>
      <c r="J15" s="65">
        <f t="shared" si="13"/>
        <v>45.927732104052865</v>
      </c>
      <c r="K15" s="65">
        <f t="shared" si="14"/>
        <v>46.731563593708671</v>
      </c>
      <c r="N15" s="49" t="s">
        <v>21</v>
      </c>
      <c r="O15" s="50">
        <v>25890.472102004369</v>
      </c>
      <c r="P15" s="50">
        <v>92155.453203399986</v>
      </c>
      <c r="Q15" s="50">
        <v>21864.889192141425</v>
      </c>
      <c r="R15" s="50">
        <v>78438.467840119993</v>
      </c>
      <c r="S15" s="65">
        <f t="shared" si="5"/>
        <v>18.411174529573188</v>
      </c>
      <c r="T15" s="65">
        <f t="shared" si="6"/>
        <v>17.48757432544339</v>
      </c>
    </row>
    <row r="16" spans="1:20" x14ac:dyDescent="0.35">
      <c r="A16" s="49" t="s">
        <v>22</v>
      </c>
      <c r="B16" s="72">
        <v>178.22407802279756</v>
      </c>
      <c r="C16" s="50">
        <v>638.39332400000001</v>
      </c>
      <c r="D16" s="50">
        <v>190.06200710916508</v>
      </c>
      <c r="E16" s="50">
        <v>679.97972400000003</v>
      </c>
      <c r="F16" s="50">
        <v>417.44338089098375</v>
      </c>
      <c r="G16" s="50">
        <v>1487.0782672619998</v>
      </c>
      <c r="H16" s="65">
        <f t="shared" si="11"/>
        <v>-6.2284563161369846</v>
      </c>
      <c r="I16" s="65">
        <f t="shared" si="12"/>
        <v>-6.1158294184666033</v>
      </c>
      <c r="J16" s="65">
        <f t="shared" si="13"/>
        <v>-57.305808121235692</v>
      </c>
      <c r="K16" s="65">
        <f t="shared" si="14"/>
        <v>-57.070630507202139</v>
      </c>
      <c r="N16" s="49" t="s">
        <v>22</v>
      </c>
      <c r="O16" s="72">
        <v>4354.6749110544715</v>
      </c>
      <c r="P16" s="50">
        <v>15500.1823991704</v>
      </c>
      <c r="Q16" s="50">
        <v>26975.000426740891</v>
      </c>
      <c r="R16" s="50">
        <v>96770.566037015058</v>
      </c>
      <c r="S16" s="65">
        <f t="shared" si="5"/>
        <v>-83.856627091143281</v>
      </c>
      <c r="T16" s="65">
        <f t="shared" si="6"/>
        <v>-83.982544451335002</v>
      </c>
    </row>
    <row r="17" spans="1:20" x14ac:dyDescent="0.35">
      <c r="A17" s="47" t="s">
        <v>23</v>
      </c>
      <c r="B17" s="48">
        <f t="shared" ref="B17:G17" si="18">SUM(B18:B20)</f>
        <v>18540.468433258728</v>
      </c>
      <c r="C17" s="48">
        <f t="shared" si="18"/>
        <v>66411.404131999996</v>
      </c>
      <c r="D17" s="48">
        <f t="shared" si="18"/>
        <v>18710.522696736523</v>
      </c>
      <c r="E17" s="48">
        <f t="shared" si="18"/>
        <v>66940.133131999988</v>
      </c>
      <c r="F17" s="48">
        <f t="shared" si="18"/>
        <v>20841.361349167382</v>
      </c>
      <c r="G17" s="48">
        <f t="shared" si="18"/>
        <v>74244.165655113989</v>
      </c>
      <c r="H17" s="65">
        <f>IFERROR(B17/D17*100-100,"0.00")</f>
        <v>-0.90886965711256096</v>
      </c>
      <c r="I17" s="65">
        <f t="shared" si="12"/>
        <v>-0.78985352323303459</v>
      </c>
      <c r="J17" s="65">
        <f t="shared" si="13"/>
        <v>-11.040031777965282</v>
      </c>
      <c r="K17" s="65">
        <f t="shared" si="14"/>
        <v>-10.550002756444826</v>
      </c>
      <c r="L17" s="48"/>
      <c r="M17" s="48"/>
      <c r="N17" s="47" t="s">
        <v>23</v>
      </c>
      <c r="O17" s="48">
        <f t="shared" ref="O17:R17" si="19">SUM(O18:O20)</f>
        <v>181028.89611127021</v>
      </c>
      <c r="P17" s="48">
        <f t="shared" si="19"/>
        <v>644360.59328380437</v>
      </c>
      <c r="Q17" s="48">
        <f t="shared" si="19"/>
        <v>176478.39742973552</v>
      </c>
      <c r="R17" s="48">
        <f t="shared" si="19"/>
        <v>633101.54374088929</v>
      </c>
      <c r="S17" s="65">
        <f t="shared" si="5"/>
        <v>2.5785018154114141</v>
      </c>
      <c r="T17" s="65">
        <f t="shared" si="6"/>
        <v>1.7783955282097708</v>
      </c>
    </row>
    <row r="18" spans="1:20" x14ac:dyDescent="0.35">
      <c r="A18" s="49" t="s">
        <v>20</v>
      </c>
      <c r="B18" s="50">
        <v>7613.9448214138038</v>
      </c>
      <c r="C18" s="50">
        <v>27272.922924999999</v>
      </c>
      <c r="D18" s="50">
        <v>7608.910459669265</v>
      </c>
      <c r="E18" s="50">
        <v>27222.194024999997</v>
      </c>
      <c r="F18" s="50">
        <v>10035.141730790618</v>
      </c>
      <c r="G18" s="50">
        <v>35748.659243083996</v>
      </c>
      <c r="H18" s="65">
        <f>IFERROR(B18/D18*100-100,"0.00")</f>
        <v>6.6164029281495118E-2</v>
      </c>
      <c r="I18" s="65">
        <f t="shared" si="12"/>
        <v>0.18635125425016952</v>
      </c>
      <c r="J18" s="65">
        <f t="shared" si="13"/>
        <v>-24.127182000309034</v>
      </c>
      <c r="K18" s="65">
        <f t="shared" si="14"/>
        <v>-23.709242521378556</v>
      </c>
      <c r="N18" s="49" t="s">
        <v>20</v>
      </c>
      <c r="O18" s="50">
        <v>97944.997617982503</v>
      </c>
      <c r="P18" s="50">
        <v>348628.85500617541</v>
      </c>
      <c r="Q18" s="50">
        <v>95145.33004744965</v>
      </c>
      <c r="R18" s="50">
        <v>341325.94249536912</v>
      </c>
      <c r="S18" s="65">
        <f t="shared" si="5"/>
        <v>2.9425170622001389</v>
      </c>
      <c r="T18" s="65">
        <f t="shared" si="6"/>
        <v>2.1395714774611321</v>
      </c>
    </row>
    <row r="19" spans="1:20" x14ac:dyDescent="0.35">
      <c r="A19" s="49" t="s">
        <v>21</v>
      </c>
      <c r="B19" s="50">
        <v>1495.98260311731</v>
      </c>
      <c r="C19" s="50">
        <v>5358.5649999999996</v>
      </c>
      <c r="D19" s="50">
        <v>1642.9705534877889</v>
      </c>
      <c r="E19" s="50">
        <v>5878.0114999999996</v>
      </c>
      <c r="F19" s="50">
        <v>295.11438250952068</v>
      </c>
      <c r="G19" s="50">
        <v>1051.2999</v>
      </c>
      <c r="H19" s="65">
        <f t="shared" si="11"/>
        <v>-8.9464750331918452</v>
      </c>
      <c r="I19" s="65">
        <f t="shared" si="12"/>
        <v>-8.8371126868329668</v>
      </c>
      <c r="J19" s="65">
        <f t="shared" si="13"/>
        <v>406.91619649172742</v>
      </c>
      <c r="K19" s="65">
        <f t="shared" si="14"/>
        <v>409.70850468072905</v>
      </c>
      <c r="N19" s="49" t="s">
        <v>21</v>
      </c>
      <c r="O19" s="50">
        <v>10880.949682263648</v>
      </c>
      <c r="P19" s="50">
        <v>38730.033400000008</v>
      </c>
      <c r="Q19" s="50">
        <v>7200.4086563528344</v>
      </c>
      <c r="R19" s="50">
        <v>25830.866000000002</v>
      </c>
      <c r="S19" s="65">
        <f t="shared" si="5"/>
        <v>51.115724142455662</v>
      </c>
      <c r="T19" s="65">
        <f t="shared" si="6"/>
        <v>49.937030372888017</v>
      </c>
    </row>
    <row r="20" spans="1:20" x14ac:dyDescent="0.35">
      <c r="A20" s="49" t="s">
        <v>22</v>
      </c>
      <c r="B20" s="50">
        <v>9430.5410087276123</v>
      </c>
      <c r="C20" s="50">
        <v>33779.916207000002</v>
      </c>
      <c r="D20" s="50">
        <v>9458.6416835794716</v>
      </c>
      <c r="E20" s="50">
        <v>33839.927606999998</v>
      </c>
      <c r="F20" s="50">
        <v>10511.105235867242</v>
      </c>
      <c r="G20" s="50">
        <v>37444.206512029996</v>
      </c>
      <c r="H20" s="65">
        <f t="shared" si="11"/>
        <v>-0.29708996060864479</v>
      </c>
      <c r="I20" s="65">
        <f t="shared" si="12"/>
        <v>-0.1773390318588639</v>
      </c>
      <c r="J20" s="65">
        <f t="shared" si="13"/>
        <v>-10.280215095291794</v>
      </c>
      <c r="K20" s="65">
        <f t="shared" si="14"/>
        <v>-9.7860006830502329</v>
      </c>
      <c r="N20" s="49" t="s">
        <v>22</v>
      </c>
      <c r="O20" s="50">
        <v>72202.948811024064</v>
      </c>
      <c r="P20" s="50">
        <v>257001.704877629</v>
      </c>
      <c r="Q20" s="50">
        <v>74132.658725933026</v>
      </c>
      <c r="R20" s="50">
        <v>265944.73524552025</v>
      </c>
      <c r="S20" s="65">
        <f t="shared" si="5"/>
        <v>-2.6030496518991271</v>
      </c>
      <c r="T20" s="65">
        <f t="shared" si="6"/>
        <v>-3.3627401420957028</v>
      </c>
    </row>
    <row r="21" spans="1:20" x14ac:dyDescent="0.35">
      <c r="A21" s="47" t="s">
        <v>24</v>
      </c>
      <c r="B21" s="48">
        <f t="shared" ref="B21:G21" si="20">SUM(B22:B24)</f>
        <v>1168.239557459621</v>
      </c>
      <c r="C21" s="48">
        <f t="shared" si="20"/>
        <v>4184.5991999999997</v>
      </c>
      <c r="D21" s="48">
        <f t="shared" si="20"/>
        <v>1298.7636970347432</v>
      </c>
      <c r="E21" s="48">
        <f t="shared" si="20"/>
        <v>4646.5518999999995</v>
      </c>
      <c r="F21" s="48">
        <f t="shared" si="20"/>
        <v>731.52784929386667</v>
      </c>
      <c r="G21" s="48">
        <f t="shared" si="20"/>
        <v>2605.9562000000001</v>
      </c>
      <c r="H21" s="65">
        <f t="shared" si="11"/>
        <v>-10.049875883744434</v>
      </c>
      <c r="I21" s="65">
        <f t="shared" si="12"/>
        <v>-9.9418388073960813</v>
      </c>
      <c r="J21" s="65">
        <f t="shared" si="13"/>
        <v>59.698575876134555</v>
      </c>
      <c r="K21" s="65">
        <f t="shared" si="14"/>
        <v>60.578262980782227</v>
      </c>
      <c r="L21" s="48"/>
      <c r="M21" s="48"/>
      <c r="N21" s="47" t="s">
        <v>24</v>
      </c>
      <c r="O21" s="48">
        <f t="shared" ref="O21:R21" si="21">SUM(O22:O24)</f>
        <v>10298.295135779574</v>
      </c>
      <c r="P21" s="48">
        <f t="shared" si="21"/>
        <v>36656.112399999998</v>
      </c>
      <c r="Q21" s="48">
        <f t="shared" si="21"/>
        <v>9563.730649457897</v>
      </c>
      <c r="R21" s="48">
        <f t="shared" si="21"/>
        <v>34309.0867</v>
      </c>
      <c r="S21" s="65">
        <f t="shared" si="5"/>
        <v>7.6807316438100912</v>
      </c>
      <c r="T21" s="65">
        <f t="shared" si="6"/>
        <v>6.840828263726408</v>
      </c>
    </row>
    <row r="22" spans="1:20" x14ac:dyDescent="0.35">
      <c r="A22" s="49" t="s">
        <v>25</v>
      </c>
      <c r="B22" s="50">
        <v>0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  <c r="H22" s="65" t="str">
        <f t="shared" si="11"/>
        <v>0.00</v>
      </c>
      <c r="I22" s="65" t="str">
        <f t="shared" si="12"/>
        <v>0.00</v>
      </c>
      <c r="J22" s="65" t="str">
        <f t="shared" si="13"/>
        <v>0.00</v>
      </c>
      <c r="K22" s="65" t="str">
        <f t="shared" si="14"/>
        <v>0.00</v>
      </c>
      <c r="N22" s="49" t="s">
        <v>25</v>
      </c>
      <c r="O22" s="50">
        <v>0</v>
      </c>
      <c r="P22" s="50">
        <v>0</v>
      </c>
      <c r="Q22" s="50">
        <v>0</v>
      </c>
      <c r="R22" s="50">
        <v>0</v>
      </c>
      <c r="S22" s="65" t="str">
        <f t="shared" si="5"/>
        <v>0.00</v>
      </c>
      <c r="T22" s="65" t="str">
        <f t="shared" si="6"/>
        <v>0.00</v>
      </c>
    </row>
    <row r="23" spans="1:20" x14ac:dyDescent="0.35">
      <c r="A23" s="49" t="s">
        <v>26</v>
      </c>
      <c r="B23" s="50">
        <v>51.660062273635205</v>
      </c>
      <c r="C23" s="50">
        <v>185.04480000000001</v>
      </c>
      <c r="D23" s="50">
        <v>58.003986412819792</v>
      </c>
      <c r="E23" s="50">
        <v>207.51929999999999</v>
      </c>
      <c r="F23" s="50">
        <v>126.2871281955298</v>
      </c>
      <c r="G23" s="50">
        <v>449.87860000000001</v>
      </c>
      <c r="H23" s="65">
        <f t="shared" si="11"/>
        <v>-10.937048522896831</v>
      </c>
      <c r="I23" s="65">
        <f t="shared" si="12"/>
        <v>-10.830077009704624</v>
      </c>
      <c r="J23" s="65">
        <f t="shared" si="13"/>
        <v>-59.093168867020111</v>
      </c>
      <c r="K23" s="65">
        <f t="shared" si="14"/>
        <v>-58.867836789747273</v>
      </c>
      <c r="N23" s="49" t="s">
        <v>26</v>
      </c>
      <c r="O23" s="50">
        <v>857.98714652474905</v>
      </c>
      <c r="P23" s="50">
        <v>3053.9495000000002</v>
      </c>
      <c r="Q23" s="50">
        <v>1293.1757124304963</v>
      </c>
      <c r="R23" s="50">
        <v>4639.1601000000001</v>
      </c>
      <c r="S23" s="65">
        <f t="shared" si="5"/>
        <v>-33.652701773049813</v>
      </c>
      <c r="T23" s="65">
        <f t="shared" si="6"/>
        <v>-34.170206801011233</v>
      </c>
    </row>
    <row r="24" spans="1:20" x14ac:dyDescent="0.35">
      <c r="A24" s="49" t="s">
        <v>27</v>
      </c>
      <c r="B24" s="50">
        <v>1116.5794951859857</v>
      </c>
      <c r="C24" s="50">
        <v>3999.5544</v>
      </c>
      <c r="D24" s="50">
        <v>1240.7597106219234</v>
      </c>
      <c r="E24" s="50">
        <v>4439.0325999999995</v>
      </c>
      <c r="F24" s="50">
        <v>605.24072109833685</v>
      </c>
      <c r="G24" s="50">
        <v>2156.0776000000001</v>
      </c>
      <c r="H24" s="65">
        <f t="shared" si="11"/>
        <v>-10.008401656892389</v>
      </c>
      <c r="I24" s="65">
        <f t="shared" si="12"/>
        <v>-9.9003147667804825</v>
      </c>
      <c r="J24" s="65">
        <f t="shared" si="13"/>
        <v>84.485190150411057</v>
      </c>
      <c r="K24" s="65">
        <f t="shared" si="14"/>
        <v>85.501412379591528</v>
      </c>
      <c r="N24" s="49" t="s">
        <v>27</v>
      </c>
      <c r="O24" s="50">
        <v>9440.3079892548249</v>
      </c>
      <c r="P24" s="50">
        <v>33602.162899999996</v>
      </c>
      <c r="Q24" s="50">
        <v>8270.5549370274002</v>
      </c>
      <c r="R24" s="50">
        <v>29669.926600000003</v>
      </c>
      <c r="S24" s="65">
        <f t="shared" si="5"/>
        <v>14.143586024565565</v>
      </c>
      <c r="T24" s="65">
        <f t="shared" si="6"/>
        <v>13.253272760034378</v>
      </c>
    </row>
    <row r="25" spans="1:20" x14ac:dyDescent="0.35">
      <c r="A25" s="47" t="s">
        <v>28</v>
      </c>
      <c r="B25" s="48">
        <f t="shared" ref="B25:G25" si="22">SUM(B26:B28)</f>
        <v>0</v>
      </c>
      <c r="C25" s="48">
        <f t="shared" si="22"/>
        <v>0</v>
      </c>
      <c r="D25" s="48">
        <f t="shared" si="22"/>
        <v>0</v>
      </c>
      <c r="E25" s="48">
        <f t="shared" si="22"/>
        <v>0</v>
      </c>
      <c r="F25" s="48">
        <f t="shared" si="22"/>
        <v>0</v>
      </c>
      <c r="G25" s="48">
        <f t="shared" si="22"/>
        <v>0</v>
      </c>
      <c r="H25" s="65" t="str">
        <f t="shared" si="11"/>
        <v>0.00</v>
      </c>
      <c r="I25" s="65" t="str">
        <f t="shared" si="12"/>
        <v>0.00</v>
      </c>
      <c r="J25" s="65" t="str">
        <f t="shared" si="13"/>
        <v>0.00</v>
      </c>
      <c r="K25" s="65" t="str">
        <f t="shared" si="14"/>
        <v>0.00</v>
      </c>
      <c r="L25" s="48"/>
      <c r="M25" s="48"/>
      <c r="N25" s="47" t="s">
        <v>28</v>
      </c>
      <c r="O25" s="48">
        <f t="shared" ref="O25:R25" si="23">SUM(O26:O28)</f>
        <v>0</v>
      </c>
      <c r="P25" s="48">
        <f t="shared" si="23"/>
        <v>0</v>
      </c>
      <c r="Q25" s="48">
        <f t="shared" si="23"/>
        <v>0</v>
      </c>
      <c r="R25" s="48">
        <f t="shared" si="23"/>
        <v>0</v>
      </c>
      <c r="S25" s="65" t="str">
        <f t="shared" si="5"/>
        <v>0.00</v>
      </c>
      <c r="T25" s="65" t="str">
        <f t="shared" si="6"/>
        <v>0.00</v>
      </c>
    </row>
    <row r="26" spans="1:20" x14ac:dyDescent="0.35">
      <c r="A26" s="49" t="s">
        <v>29</v>
      </c>
      <c r="B26" s="50">
        <v>0</v>
      </c>
      <c r="C26" s="50">
        <v>0</v>
      </c>
      <c r="D26" s="50">
        <v>0</v>
      </c>
      <c r="E26" s="50">
        <v>0</v>
      </c>
      <c r="F26" s="50">
        <v>0</v>
      </c>
      <c r="G26" s="50">
        <v>0</v>
      </c>
      <c r="H26" s="65" t="str">
        <f t="shared" si="11"/>
        <v>0.00</v>
      </c>
      <c r="I26" s="65" t="str">
        <f t="shared" si="12"/>
        <v>0.00</v>
      </c>
      <c r="J26" s="65" t="str">
        <f t="shared" si="13"/>
        <v>0.00</v>
      </c>
      <c r="K26" s="65" t="str">
        <f t="shared" si="14"/>
        <v>0.00</v>
      </c>
      <c r="N26" s="49" t="s">
        <v>29</v>
      </c>
      <c r="O26" s="50">
        <v>0</v>
      </c>
      <c r="P26" s="50">
        <v>0</v>
      </c>
      <c r="Q26" s="50">
        <v>0</v>
      </c>
      <c r="R26" s="50">
        <v>0</v>
      </c>
      <c r="S26" s="65" t="str">
        <f t="shared" si="5"/>
        <v>0.00</v>
      </c>
      <c r="T26" s="65" t="str">
        <f t="shared" si="6"/>
        <v>0.00</v>
      </c>
    </row>
    <row r="27" spans="1:20" x14ac:dyDescent="0.35">
      <c r="A27" s="49" t="s">
        <v>30</v>
      </c>
      <c r="B27" s="50">
        <v>0</v>
      </c>
      <c r="C27" s="50">
        <v>0</v>
      </c>
      <c r="D27" s="50">
        <v>0</v>
      </c>
      <c r="E27" s="50">
        <v>0</v>
      </c>
      <c r="F27" s="50">
        <v>0</v>
      </c>
      <c r="G27" s="50">
        <v>0</v>
      </c>
      <c r="H27" s="65" t="str">
        <f t="shared" si="11"/>
        <v>0.00</v>
      </c>
      <c r="I27" s="65" t="str">
        <f t="shared" si="12"/>
        <v>0.00</v>
      </c>
      <c r="J27" s="65" t="str">
        <f t="shared" si="13"/>
        <v>0.00</v>
      </c>
      <c r="K27" s="65" t="str">
        <f t="shared" si="14"/>
        <v>0.00</v>
      </c>
      <c r="N27" s="49" t="s">
        <v>30</v>
      </c>
      <c r="O27" s="50">
        <v>0</v>
      </c>
      <c r="P27" s="50">
        <v>0</v>
      </c>
      <c r="Q27" s="50">
        <v>0</v>
      </c>
      <c r="R27" s="50">
        <v>0</v>
      </c>
      <c r="S27" s="65" t="str">
        <f t="shared" si="5"/>
        <v>0.00</v>
      </c>
      <c r="T27" s="65" t="str">
        <f t="shared" si="6"/>
        <v>0.00</v>
      </c>
    </row>
    <row r="28" spans="1:20" x14ac:dyDescent="0.35">
      <c r="A28" s="49" t="s">
        <v>31</v>
      </c>
      <c r="B28" s="50">
        <v>0</v>
      </c>
      <c r="C28" s="50">
        <v>0</v>
      </c>
      <c r="D28" s="50">
        <v>0</v>
      </c>
      <c r="E28" s="50">
        <v>0</v>
      </c>
      <c r="F28" s="50">
        <v>0</v>
      </c>
      <c r="G28" s="50">
        <v>0</v>
      </c>
      <c r="H28" s="65" t="str">
        <f t="shared" si="11"/>
        <v>0.00</v>
      </c>
      <c r="I28" s="65" t="str">
        <f t="shared" si="12"/>
        <v>0.00</v>
      </c>
      <c r="J28" s="65" t="str">
        <f t="shared" si="13"/>
        <v>0.00</v>
      </c>
      <c r="K28" s="65" t="str">
        <f t="shared" si="14"/>
        <v>0.00</v>
      </c>
      <c r="N28" s="49" t="s">
        <v>31</v>
      </c>
      <c r="O28" s="50">
        <v>0</v>
      </c>
      <c r="P28" s="50">
        <v>0</v>
      </c>
      <c r="Q28" s="50">
        <v>0</v>
      </c>
      <c r="R28" s="50">
        <v>0</v>
      </c>
      <c r="S28" s="65" t="str">
        <f t="shared" si="5"/>
        <v>0.00</v>
      </c>
      <c r="T28" s="65" t="str">
        <f t="shared" si="6"/>
        <v>0.00</v>
      </c>
    </row>
    <row r="29" spans="1:20" x14ac:dyDescent="0.35">
      <c r="A29" s="47" t="s">
        <v>32</v>
      </c>
      <c r="B29" s="48">
        <v>124.9421083103886</v>
      </c>
      <c r="C29" s="48">
        <v>447.53890000000001</v>
      </c>
      <c r="D29" s="48">
        <v>180.2787420262224</v>
      </c>
      <c r="E29" s="48">
        <v>644.97840000000008</v>
      </c>
      <c r="F29" s="48">
        <v>336.38910699189648</v>
      </c>
      <c r="G29" s="48">
        <v>1198.3348000000001</v>
      </c>
      <c r="H29" s="65">
        <f t="shared" si="11"/>
        <v>-30.695040964832572</v>
      </c>
      <c r="I29" s="65">
        <f t="shared" si="12"/>
        <v>-30.611800333158442</v>
      </c>
      <c r="J29" s="65">
        <f t="shared" si="13"/>
        <v>-62.857861413033675</v>
      </c>
      <c r="K29" s="65">
        <f t="shared" si="14"/>
        <v>-62.653266849965469</v>
      </c>
      <c r="N29" s="47" t="s">
        <v>32</v>
      </c>
      <c r="O29" s="48">
        <v>3072.5746710933663</v>
      </c>
      <c r="P29" s="48">
        <v>10936.6299</v>
      </c>
      <c r="Q29" s="48">
        <v>3340.700822661448</v>
      </c>
      <c r="R29" s="48">
        <v>11984.4858</v>
      </c>
      <c r="S29" s="65">
        <f t="shared" si="5"/>
        <v>-8.0260450067621605</v>
      </c>
      <c r="T29" s="65">
        <f t="shared" si="6"/>
        <v>-8.7434364518167342</v>
      </c>
    </row>
    <row r="30" spans="1:20" x14ac:dyDescent="0.35">
      <c r="A30" s="47" t="s">
        <v>33</v>
      </c>
      <c r="B30" s="48">
        <v>0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  <c r="H30" s="65" t="str">
        <f t="shared" si="11"/>
        <v>0.00</v>
      </c>
      <c r="I30" s="65" t="str">
        <f t="shared" si="12"/>
        <v>0.00</v>
      </c>
      <c r="J30" s="65" t="str">
        <f t="shared" si="13"/>
        <v>0.00</v>
      </c>
      <c r="K30" s="65" t="str">
        <f t="shared" si="14"/>
        <v>0.00</v>
      </c>
      <c r="N30" s="47" t="s">
        <v>33</v>
      </c>
      <c r="O30" s="48">
        <v>0</v>
      </c>
      <c r="P30" s="48">
        <v>0</v>
      </c>
      <c r="Q30" s="48">
        <v>0</v>
      </c>
      <c r="R30" s="48">
        <v>0</v>
      </c>
      <c r="S30" s="65" t="str">
        <f t="shared" si="5"/>
        <v>0.00</v>
      </c>
      <c r="T30" s="65" t="str">
        <f t="shared" si="6"/>
        <v>0.00</v>
      </c>
    </row>
    <row r="31" spans="1:20" ht="31" x14ac:dyDescent="0.35">
      <c r="A31" s="47" t="s">
        <v>34</v>
      </c>
      <c r="B31" s="48">
        <v>0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65" t="str">
        <f t="shared" si="11"/>
        <v>0.00</v>
      </c>
      <c r="I31" s="65" t="str">
        <f t="shared" si="12"/>
        <v>0.00</v>
      </c>
      <c r="J31" s="65" t="str">
        <f t="shared" si="13"/>
        <v>0.00</v>
      </c>
      <c r="K31" s="65" t="str">
        <f t="shared" si="14"/>
        <v>0.00</v>
      </c>
      <c r="N31" s="47" t="s">
        <v>34</v>
      </c>
      <c r="O31" s="48">
        <v>0</v>
      </c>
      <c r="P31" s="48">
        <v>0</v>
      </c>
      <c r="Q31" s="48">
        <v>0</v>
      </c>
      <c r="R31" s="48">
        <v>0</v>
      </c>
      <c r="S31" s="65" t="str">
        <f t="shared" si="5"/>
        <v>0.00</v>
      </c>
      <c r="T31" s="65" t="str">
        <f t="shared" si="6"/>
        <v>0.00</v>
      </c>
    </row>
    <row r="32" spans="1:20" ht="18" x14ac:dyDescent="0.4">
      <c r="A32" s="43" t="s">
        <v>35</v>
      </c>
      <c r="B32" s="44">
        <f t="shared" ref="B32:G32" si="24">B33+B36</f>
        <v>32696.23806749611</v>
      </c>
      <c r="C32" s="44">
        <f t="shared" si="24"/>
        <v>117116.948135</v>
      </c>
      <c r="D32" s="44">
        <f t="shared" si="24"/>
        <v>26703.774361973112</v>
      </c>
      <c r="E32" s="44">
        <f t="shared" si="24"/>
        <v>95537.374336910012</v>
      </c>
      <c r="F32" s="44">
        <f t="shared" si="24"/>
        <v>19985.448925940149</v>
      </c>
      <c r="G32" s="44">
        <f t="shared" si="24"/>
        <v>71195.108413999988</v>
      </c>
      <c r="H32" s="65">
        <f t="shared" si="11"/>
        <v>22.440512057563012</v>
      </c>
      <c r="I32" s="65">
        <f t="shared" si="12"/>
        <v>22.587572610055389</v>
      </c>
      <c r="J32" s="65">
        <f t="shared" si="13"/>
        <v>63.600218282102077</v>
      </c>
      <c r="K32" s="65">
        <f t="shared" si="14"/>
        <v>64.501397278538064</v>
      </c>
      <c r="L32" s="44"/>
      <c r="M32" s="44"/>
      <c r="N32" s="43" t="s">
        <v>35</v>
      </c>
      <c r="O32" s="44">
        <f t="shared" ref="O32:R32" si="25">O33+O36</f>
        <v>244214.93288003089</v>
      </c>
      <c r="P32" s="44">
        <f t="shared" si="25"/>
        <v>869267.18562442996</v>
      </c>
      <c r="Q32" s="44">
        <f t="shared" si="25"/>
        <v>174073.68082905174</v>
      </c>
      <c r="R32" s="44">
        <f t="shared" si="25"/>
        <v>624474.82333586994</v>
      </c>
      <c r="S32" s="65">
        <f t="shared" si="5"/>
        <v>40.294001779545908</v>
      </c>
      <c r="T32" s="65">
        <f t="shared" si="6"/>
        <v>39.19971680858302</v>
      </c>
    </row>
    <row r="33" spans="1:20" x14ac:dyDescent="0.35">
      <c r="A33" s="47" t="s">
        <v>36</v>
      </c>
      <c r="B33" s="48">
        <f t="shared" ref="B33:G33" si="26">SUM(B34:B35)</f>
        <v>251.79322332686905</v>
      </c>
      <c r="C33" s="48">
        <f t="shared" si="26"/>
        <v>901.91580499999998</v>
      </c>
      <c r="D33" s="48">
        <f t="shared" si="26"/>
        <v>373.14045631401012</v>
      </c>
      <c r="E33" s="48">
        <f t="shared" si="26"/>
        <v>1334.9745609700001</v>
      </c>
      <c r="F33" s="48">
        <f t="shared" si="26"/>
        <v>241.06298209015691</v>
      </c>
      <c r="G33" s="48">
        <f t="shared" si="26"/>
        <v>858.750044</v>
      </c>
      <c r="H33" s="65">
        <f t="shared" si="11"/>
        <v>-32.520524358533592</v>
      </c>
      <c r="I33" s="65">
        <f t="shared" si="12"/>
        <v>-32.439476274015078</v>
      </c>
      <c r="J33" s="65">
        <f t="shared" si="13"/>
        <v>4.4512189900227241</v>
      </c>
      <c r="K33" s="65">
        <f t="shared" si="14"/>
        <v>5.0265803538054712</v>
      </c>
      <c r="L33" s="48"/>
      <c r="M33" s="48"/>
      <c r="N33" s="47" t="s">
        <v>36</v>
      </c>
      <c r="O33" s="48">
        <f t="shared" ref="O33:R33" si="27">SUM(O34:O35)</f>
        <v>2669.7946063414861</v>
      </c>
      <c r="P33" s="48">
        <f t="shared" si="27"/>
        <v>9502.9604303100004</v>
      </c>
      <c r="Q33" s="48">
        <f t="shared" si="27"/>
        <v>2385.9341570553684</v>
      </c>
      <c r="R33" s="48">
        <f t="shared" si="27"/>
        <v>8559.3399537599998</v>
      </c>
      <c r="S33" s="65">
        <f t="shared" si="5"/>
        <v>11.897245715969291</v>
      </c>
      <c r="T33" s="65">
        <f t="shared" si="6"/>
        <v>11.024453773862348</v>
      </c>
    </row>
    <row r="34" spans="1:20" ht="46.5" x14ac:dyDescent="0.35">
      <c r="A34" s="49" t="s">
        <v>92</v>
      </c>
      <c r="B34" s="50">
        <v>0</v>
      </c>
      <c r="C34" s="50">
        <v>0</v>
      </c>
      <c r="D34" s="50">
        <v>0</v>
      </c>
      <c r="E34" s="50">
        <v>0</v>
      </c>
      <c r="F34" s="50">
        <v>0</v>
      </c>
      <c r="G34" s="50">
        <v>0</v>
      </c>
      <c r="H34" s="65" t="str">
        <f t="shared" si="11"/>
        <v>0.00</v>
      </c>
      <c r="I34" s="65" t="str">
        <f t="shared" si="12"/>
        <v>0.00</v>
      </c>
      <c r="J34" s="65" t="str">
        <f t="shared" si="13"/>
        <v>0.00</v>
      </c>
      <c r="K34" s="65" t="str">
        <f t="shared" si="14"/>
        <v>0.00</v>
      </c>
      <c r="N34" s="49" t="s">
        <v>92</v>
      </c>
      <c r="O34" s="50">
        <v>0</v>
      </c>
      <c r="P34" s="50">
        <v>0</v>
      </c>
      <c r="Q34" s="50">
        <v>0</v>
      </c>
      <c r="R34" s="50">
        <v>0</v>
      </c>
      <c r="S34" s="65" t="str">
        <f t="shared" si="5"/>
        <v>0.00</v>
      </c>
      <c r="T34" s="65" t="str">
        <f t="shared" si="6"/>
        <v>0.00</v>
      </c>
    </row>
    <row r="35" spans="1:20" x14ac:dyDescent="0.35">
      <c r="A35" s="49" t="s">
        <v>37</v>
      </c>
      <c r="B35" s="50">
        <v>251.79322332686905</v>
      </c>
      <c r="C35" s="50">
        <v>901.91580499999998</v>
      </c>
      <c r="D35" s="50">
        <v>373.14045631401012</v>
      </c>
      <c r="E35" s="50">
        <v>1334.9745609700001</v>
      </c>
      <c r="F35" s="50">
        <v>241.06298209015691</v>
      </c>
      <c r="G35" s="50">
        <v>858.750044</v>
      </c>
      <c r="H35" s="65">
        <f t="shared" si="11"/>
        <v>-32.520524358533592</v>
      </c>
      <c r="I35" s="65">
        <f t="shared" si="12"/>
        <v>-32.439476274015078</v>
      </c>
      <c r="J35" s="65">
        <f t="shared" si="13"/>
        <v>4.4512189900227241</v>
      </c>
      <c r="K35" s="65">
        <f t="shared" si="14"/>
        <v>5.0265803538054712</v>
      </c>
      <c r="N35" s="49" t="s">
        <v>37</v>
      </c>
      <c r="O35" s="50">
        <v>2669.7946063414861</v>
      </c>
      <c r="P35" s="50">
        <v>9502.9604303100004</v>
      </c>
      <c r="Q35" s="50">
        <v>2385.9341570553684</v>
      </c>
      <c r="R35" s="50">
        <v>8559.3399537599998</v>
      </c>
      <c r="S35" s="65">
        <f t="shared" si="5"/>
        <v>11.897245715969291</v>
      </c>
      <c r="T35" s="65">
        <f t="shared" si="6"/>
        <v>11.024453773862348</v>
      </c>
    </row>
    <row r="36" spans="1:20" x14ac:dyDescent="0.35">
      <c r="A36" s="47" t="s">
        <v>38</v>
      </c>
      <c r="B36" s="48">
        <f t="shared" ref="B36:G36" si="28">SUM(B37:B39)</f>
        <v>32444.44484416924</v>
      </c>
      <c r="C36" s="48">
        <f t="shared" si="28"/>
        <v>116215.03233</v>
      </c>
      <c r="D36" s="48">
        <f t="shared" si="28"/>
        <v>26330.633905659102</v>
      </c>
      <c r="E36" s="48">
        <f t="shared" si="28"/>
        <v>94202.399775940008</v>
      </c>
      <c r="F36" s="48">
        <f t="shared" si="28"/>
        <v>19744.385943849993</v>
      </c>
      <c r="G36" s="48">
        <f t="shared" si="28"/>
        <v>70336.358369999987</v>
      </c>
      <c r="H36" s="65">
        <f t="shared" si="11"/>
        <v>23.21938378094319</v>
      </c>
      <c r="I36" s="65">
        <f t="shared" si="12"/>
        <v>23.367379818791179</v>
      </c>
      <c r="J36" s="65">
        <f t="shared" si="13"/>
        <v>64.32237972067739</v>
      </c>
      <c r="K36" s="65">
        <f t="shared" si="14"/>
        <v>65.227536686869882</v>
      </c>
      <c r="L36" s="48"/>
      <c r="M36" s="48"/>
      <c r="N36" s="47" t="s">
        <v>38</v>
      </c>
      <c r="O36" s="48">
        <f t="shared" ref="O36:R36" si="29">SUM(O37:O39)</f>
        <v>241545.1382736894</v>
      </c>
      <c r="P36" s="48">
        <f t="shared" si="29"/>
        <v>859764.22519411996</v>
      </c>
      <c r="Q36" s="48">
        <f t="shared" si="29"/>
        <v>171687.74667199637</v>
      </c>
      <c r="R36" s="48">
        <f t="shared" si="29"/>
        <v>615915.4833821099</v>
      </c>
      <c r="S36" s="65">
        <f t="shared" si="5"/>
        <v>40.688629768758744</v>
      </c>
      <c r="T36" s="65">
        <f t="shared" si="6"/>
        <v>39.591266722666205</v>
      </c>
    </row>
    <row r="37" spans="1:20" x14ac:dyDescent="0.35">
      <c r="A37" s="49" t="s">
        <v>93</v>
      </c>
      <c r="B37" s="50">
        <v>144.86607679740504</v>
      </c>
      <c r="C37" s="50">
        <v>518.90596000000005</v>
      </c>
      <c r="D37" s="50">
        <v>103.14623718878315</v>
      </c>
      <c r="E37" s="50">
        <v>369.02351480999999</v>
      </c>
      <c r="F37" s="50">
        <v>361.6023258228808</v>
      </c>
      <c r="G37" s="50">
        <v>1288.1530400000001</v>
      </c>
      <c r="H37" s="65">
        <f t="shared" si="11"/>
        <v>40.447272480007456</v>
      </c>
      <c r="I37" s="65">
        <f t="shared" si="12"/>
        <v>40.61596054852231</v>
      </c>
      <c r="J37" s="65">
        <f t="shared" si="13"/>
        <v>-59.937736443552907</v>
      </c>
      <c r="K37" s="65">
        <f t="shared" si="14"/>
        <v>-59.71705660066602</v>
      </c>
      <c r="N37" s="49" t="s">
        <v>93</v>
      </c>
      <c r="O37" s="50">
        <v>1462.0458858072207</v>
      </c>
      <c r="P37" s="50">
        <v>5204.0573335199997</v>
      </c>
      <c r="Q37" s="50">
        <v>3578.9539488493715</v>
      </c>
      <c r="R37" s="50">
        <v>12839.199035089998</v>
      </c>
      <c r="S37" s="65">
        <f t="shared" si="5"/>
        <v>-59.148793007597476</v>
      </c>
      <c r="T37" s="65">
        <f t="shared" si="6"/>
        <v>-59.467430021942008</v>
      </c>
    </row>
    <row r="38" spans="1:20" ht="31" x14ac:dyDescent="0.35">
      <c r="A38" s="49" t="s">
        <v>94</v>
      </c>
      <c r="B38" s="50">
        <v>401.85929463059222</v>
      </c>
      <c r="C38" s="50">
        <v>1439.4479899999999</v>
      </c>
      <c r="D38" s="50">
        <v>344.06728771644742</v>
      </c>
      <c r="E38" s="50">
        <v>1230.96026869</v>
      </c>
      <c r="F38" s="50">
        <v>394.73231645105102</v>
      </c>
      <c r="G38" s="50">
        <v>1406.1735700000002</v>
      </c>
      <c r="H38" s="65">
        <f t="shared" si="11"/>
        <v>16.796716507897827</v>
      </c>
      <c r="I38" s="65">
        <f t="shared" si="12"/>
        <v>16.936998424155036</v>
      </c>
      <c r="J38" s="65">
        <f t="shared" si="13"/>
        <v>1.8055218391081382</v>
      </c>
      <c r="K38" s="65">
        <f t="shared" si="14"/>
        <v>2.3663095872296793</v>
      </c>
      <c r="N38" s="49" t="s">
        <v>94</v>
      </c>
      <c r="O38" s="50">
        <v>4332.4789242379411</v>
      </c>
      <c r="P38" s="50">
        <v>15421.177226289999</v>
      </c>
      <c r="Q38" s="50">
        <v>4284.2346442389589</v>
      </c>
      <c r="R38" s="50">
        <v>15369.334754390002</v>
      </c>
      <c r="S38" s="65">
        <f t="shared" si="5"/>
        <v>1.1260886483857036</v>
      </c>
      <c r="T38" s="65">
        <f t="shared" si="6"/>
        <v>0.3373110985509129</v>
      </c>
    </row>
    <row r="39" spans="1:20" x14ac:dyDescent="0.35">
      <c r="A39" s="51" t="s">
        <v>39</v>
      </c>
      <c r="B39" s="52">
        <f t="shared" ref="B39:G39" si="30">SUM(B40:B41)</f>
        <v>31897.719472741242</v>
      </c>
      <c r="C39" s="52">
        <f t="shared" si="30"/>
        <v>114256.67838</v>
      </c>
      <c r="D39" s="52">
        <f t="shared" si="30"/>
        <v>25883.420380753872</v>
      </c>
      <c r="E39" s="52">
        <f t="shared" si="30"/>
        <v>92602.415992440001</v>
      </c>
      <c r="F39" s="52">
        <f t="shared" si="30"/>
        <v>18988.051301576063</v>
      </c>
      <c r="G39" s="52">
        <f t="shared" si="30"/>
        <v>67642.031759999983</v>
      </c>
      <c r="H39" s="65">
        <f t="shared" si="11"/>
        <v>23.236106370468022</v>
      </c>
      <c r="I39" s="65">
        <f t="shared" si="12"/>
        <v>23.384122493443186</v>
      </c>
      <c r="J39" s="65">
        <f t="shared" si="13"/>
        <v>67.988378407707586</v>
      </c>
      <c r="K39" s="65">
        <f t="shared" si="14"/>
        <v>68.91372924070788</v>
      </c>
      <c r="L39" s="52"/>
      <c r="M39" s="52"/>
      <c r="N39" s="51" t="s">
        <v>39</v>
      </c>
      <c r="O39" s="52">
        <f t="shared" ref="O39:R39" si="31">SUM(O40:O41)</f>
        <v>235750.61346364423</v>
      </c>
      <c r="P39" s="52">
        <f t="shared" si="31"/>
        <v>839138.99063430994</v>
      </c>
      <c r="Q39" s="52">
        <f t="shared" si="31"/>
        <v>163824.55807890804</v>
      </c>
      <c r="R39" s="52">
        <f t="shared" si="31"/>
        <v>587706.94959262991</v>
      </c>
      <c r="S39" s="65">
        <f t="shared" si="5"/>
        <v>43.904318270824916</v>
      </c>
      <c r="T39" s="65">
        <f t="shared" si="6"/>
        <v>42.781873043352761</v>
      </c>
    </row>
    <row r="40" spans="1:20" x14ac:dyDescent="0.35">
      <c r="A40" s="53" t="s">
        <v>40</v>
      </c>
      <c r="B40" s="50">
        <v>141.98398967101735</v>
      </c>
      <c r="C40" s="50">
        <v>508.58241000000004</v>
      </c>
      <c r="D40" s="50">
        <v>75.214650195486684</v>
      </c>
      <c r="E40" s="50">
        <v>269.09342829000002</v>
      </c>
      <c r="F40" s="50">
        <v>248.96316538645934</v>
      </c>
      <c r="G40" s="50">
        <v>886.89323999999999</v>
      </c>
      <c r="H40" s="65">
        <f t="shared" si="11"/>
        <v>88.77172107028855</v>
      </c>
      <c r="I40" s="65">
        <f t="shared" si="12"/>
        <v>88.998450550009181</v>
      </c>
      <c r="J40" s="65">
        <f t="shared" si="13"/>
        <v>-42.969880925710783</v>
      </c>
      <c r="K40" s="65">
        <f t="shared" si="14"/>
        <v>-42.655734978879757</v>
      </c>
      <c r="N40" s="53" t="s">
        <v>40</v>
      </c>
      <c r="O40" s="50">
        <v>1247.1805593288575</v>
      </c>
      <c r="P40" s="50">
        <v>4439.2581648800005</v>
      </c>
      <c r="Q40" s="50">
        <v>1388.099855244978</v>
      </c>
      <c r="R40" s="50">
        <v>4979.6925517300006</v>
      </c>
      <c r="S40" s="65">
        <f t="shared" si="5"/>
        <v>-10.15195667542595</v>
      </c>
      <c r="T40" s="65">
        <f t="shared" si="6"/>
        <v>-10.852766134372033</v>
      </c>
    </row>
    <row r="41" spans="1:20" x14ac:dyDescent="0.35">
      <c r="A41" s="53" t="s">
        <v>41</v>
      </c>
      <c r="B41" s="50">
        <v>31755.735483070224</v>
      </c>
      <c r="C41" s="50">
        <v>113748.09596999999</v>
      </c>
      <c r="D41" s="50">
        <v>25808.205730558384</v>
      </c>
      <c r="E41" s="50">
        <v>92333.322564150003</v>
      </c>
      <c r="F41" s="50">
        <v>18739.088136189603</v>
      </c>
      <c r="G41" s="50">
        <v>66755.138519999979</v>
      </c>
      <c r="H41" s="65">
        <f t="shared" si="11"/>
        <v>23.045111367310682</v>
      </c>
      <c r="I41" s="65">
        <f t="shared" si="12"/>
        <v>23.192898090471886</v>
      </c>
      <c r="J41" s="65">
        <f t="shared" si="13"/>
        <v>69.462544027115172</v>
      </c>
      <c r="K41" s="65">
        <f t="shared" si="14"/>
        <v>70.396015186038198</v>
      </c>
      <c r="N41" s="53" t="s">
        <v>41</v>
      </c>
      <c r="O41" s="50">
        <v>234503.43290431538</v>
      </c>
      <c r="P41" s="50">
        <v>834699.73246942996</v>
      </c>
      <c r="Q41" s="50">
        <v>162436.45822366307</v>
      </c>
      <c r="R41" s="50">
        <v>582727.25704089995</v>
      </c>
      <c r="S41" s="65">
        <f t="shared" si="5"/>
        <v>44.366255869369809</v>
      </c>
      <c r="T41" s="65">
        <f t="shared" si="6"/>
        <v>43.240207555769928</v>
      </c>
    </row>
    <row r="42" spans="1:20" ht="18" x14ac:dyDescent="0.4">
      <c r="A42" s="43" t="s">
        <v>42</v>
      </c>
      <c r="B42" s="44">
        <f t="shared" ref="B42:G42" si="32">SUM(B43:B44)</f>
        <v>1152.6452900687341</v>
      </c>
      <c r="C42" s="44">
        <f t="shared" si="32"/>
        <v>4128.741</v>
      </c>
      <c r="D42" s="44">
        <f t="shared" si="32"/>
        <v>1663.9778111608196</v>
      </c>
      <c r="E42" s="44">
        <f t="shared" si="32"/>
        <v>5953.1686</v>
      </c>
      <c r="F42" s="44">
        <f t="shared" si="32"/>
        <v>1500.3803027891508</v>
      </c>
      <c r="G42" s="44">
        <f t="shared" si="32"/>
        <v>5344.8755999999994</v>
      </c>
      <c r="H42" s="65">
        <f t="shared" si="11"/>
        <v>-30.729527621247016</v>
      </c>
      <c r="I42" s="65">
        <f t="shared" si="12"/>
        <v>-30.646328410722319</v>
      </c>
      <c r="J42" s="65">
        <f t="shared" si="13"/>
        <v>-23.176458133580553</v>
      </c>
      <c r="K42" s="65">
        <f t="shared" si="14"/>
        <v>-22.753281666649073</v>
      </c>
      <c r="L42" s="44"/>
      <c r="M42" s="44"/>
      <c r="N42" s="43" t="s">
        <v>42</v>
      </c>
      <c r="O42" s="44">
        <f t="shared" ref="O42:R42" si="33">SUM(O43:O44)</f>
        <v>19789.942227655145</v>
      </c>
      <c r="P42" s="44">
        <f t="shared" si="33"/>
        <v>70441.013500000001</v>
      </c>
      <c r="Q42" s="44">
        <f t="shared" si="33"/>
        <v>11088.540146830122</v>
      </c>
      <c r="R42" s="44">
        <f t="shared" si="33"/>
        <v>39779.2137</v>
      </c>
      <c r="S42" s="65">
        <f t="shared" si="5"/>
        <v>78.472025763576198</v>
      </c>
      <c r="T42" s="65">
        <f t="shared" si="6"/>
        <v>77.079954448672282</v>
      </c>
    </row>
    <row r="43" spans="1:20" x14ac:dyDescent="0.35">
      <c r="A43" s="45" t="s">
        <v>43</v>
      </c>
      <c r="B43" s="50">
        <v>1152.6452900687341</v>
      </c>
      <c r="C43" s="46">
        <v>4128.741</v>
      </c>
      <c r="D43" s="46">
        <v>1663.9778111608196</v>
      </c>
      <c r="E43" s="46">
        <v>5953.1686</v>
      </c>
      <c r="F43" s="46">
        <v>1500.3803027891508</v>
      </c>
      <c r="G43" s="46">
        <v>5344.8755999999994</v>
      </c>
      <c r="H43" s="65">
        <f t="shared" si="11"/>
        <v>-30.729527621247016</v>
      </c>
      <c r="I43" s="65">
        <f t="shared" si="12"/>
        <v>-30.646328410722319</v>
      </c>
      <c r="J43" s="65">
        <f t="shared" si="13"/>
        <v>-23.176458133580553</v>
      </c>
      <c r="K43" s="65">
        <f t="shared" si="14"/>
        <v>-22.753281666649073</v>
      </c>
      <c r="N43" s="45" t="s">
        <v>43</v>
      </c>
      <c r="O43" s="50">
        <v>19789.942227655145</v>
      </c>
      <c r="P43" s="46">
        <v>70441.013500000001</v>
      </c>
      <c r="Q43" s="46">
        <v>11088.540146830122</v>
      </c>
      <c r="R43" s="46">
        <v>39779.2137</v>
      </c>
      <c r="S43" s="65">
        <f t="shared" si="5"/>
        <v>78.472025763576198</v>
      </c>
      <c r="T43" s="65">
        <f t="shared" si="6"/>
        <v>77.079954448672282</v>
      </c>
    </row>
    <row r="44" spans="1:20" ht="31" x14ac:dyDescent="0.35">
      <c r="A44" s="45" t="s">
        <v>44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46">
        <v>0</v>
      </c>
      <c r="H44" s="65" t="str">
        <f t="shared" si="11"/>
        <v>0.00</v>
      </c>
      <c r="I44" s="65" t="str">
        <f t="shared" si="12"/>
        <v>0.00</v>
      </c>
      <c r="J44" s="65" t="str">
        <f t="shared" si="13"/>
        <v>0.00</v>
      </c>
      <c r="K44" s="65" t="str">
        <f t="shared" si="14"/>
        <v>0.00</v>
      </c>
      <c r="N44" s="45" t="s">
        <v>44</v>
      </c>
      <c r="O44" s="46">
        <v>0</v>
      </c>
      <c r="P44" s="46">
        <v>0</v>
      </c>
      <c r="Q44" s="46">
        <v>0</v>
      </c>
      <c r="R44" s="46">
        <v>0</v>
      </c>
      <c r="S44" s="65" t="str">
        <f t="shared" si="5"/>
        <v>0.00</v>
      </c>
      <c r="T44" s="65" t="str">
        <f t="shared" si="6"/>
        <v>0.00</v>
      </c>
    </row>
    <row r="45" spans="1:20" ht="18" x14ac:dyDescent="0.4">
      <c r="A45" s="43" t="s">
        <v>45</v>
      </c>
      <c r="B45" s="44">
        <f t="shared" ref="B45:G45" si="34">B46+B50+B51+B52</f>
        <v>843.29419007258036</v>
      </c>
      <c r="C45" s="44">
        <f t="shared" si="34"/>
        <v>3020.6545999999998</v>
      </c>
      <c r="D45" s="44">
        <f t="shared" si="34"/>
        <v>970.50818630904598</v>
      </c>
      <c r="E45" s="44">
        <f t="shared" si="34"/>
        <v>3472.1610000000001</v>
      </c>
      <c r="F45" s="44">
        <f t="shared" si="34"/>
        <v>3941.5889957895192</v>
      </c>
      <c r="G45" s="44">
        <f t="shared" si="34"/>
        <v>14041.3086</v>
      </c>
      <c r="H45" s="65">
        <f t="shared" si="11"/>
        <v>-13.10797765861976</v>
      </c>
      <c r="I45" s="65">
        <f t="shared" si="12"/>
        <v>-13.003613599714996</v>
      </c>
      <c r="J45" s="65">
        <f t="shared" si="13"/>
        <v>-78.60522264057964</v>
      </c>
      <c r="K45" s="65">
        <f t="shared" si="14"/>
        <v>-78.487371184192909</v>
      </c>
      <c r="L45" s="44"/>
      <c r="M45" s="44"/>
      <c r="N45" s="43" t="s">
        <v>45</v>
      </c>
      <c r="O45" s="44">
        <f t="shared" ref="O45:R45" si="35">O46+O50+O51+O52</f>
        <v>16608.812547879461</v>
      </c>
      <c r="P45" s="44">
        <f t="shared" si="35"/>
        <v>59117.989100000006</v>
      </c>
      <c r="Q45" s="44">
        <f t="shared" si="35"/>
        <v>24432.35506607002</v>
      </c>
      <c r="R45" s="44">
        <f t="shared" si="35"/>
        <v>87649.037700000015</v>
      </c>
      <c r="S45" s="65">
        <f t="shared" si="5"/>
        <v>-32.021237809593543</v>
      </c>
      <c r="T45" s="65">
        <f t="shared" si="6"/>
        <v>-32.551468160613936</v>
      </c>
    </row>
    <row r="46" spans="1:20" x14ac:dyDescent="0.35">
      <c r="A46" s="47" t="s">
        <v>46</v>
      </c>
      <c r="B46" s="48">
        <f t="shared" ref="B46:G46" si="36">SUM(B47:B49)</f>
        <v>208.04215916557922</v>
      </c>
      <c r="C46" s="48">
        <f t="shared" si="36"/>
        <v>745.20080000000007</v>
      </c>
      <c r="D46" s="48">
        <f t="shared" si="36"/>
        <v>111.2861886712416</v>
      </c>
      <c r="E46" s="48">
        <f t="shared" si="36"/>
        <v>398.1456</v>
      </c>
      <c r="F46" s="48">
        <f t="shared" si="36"/>
        <v>563.3924983368621</v>
      </c>
      <c r="G46" s="48">
        <f t="shared" si="36"/>
        <v>2006.9996999999998</v>
      </c>
      <c r="H46" s="65">
        <f t="shared" si="11"/>
        <v>86.943376936172456</v>
      </c>
      <c r="I46" s="65">
        <f t="shared" si="12"/>
        <v>87.16791043276632</v>
      </c>
      <c r="J46" s="65">
        <f t="shared" si="13"/>
        <v>-63.073317486526562</v>
      </c>
      <c r="K46" s="65">
        <f t="shared" si="14"/>
        <v>-62.869909746374148</v>
      </c>
      <c r="L46" s="48"/>
      <c r="M46" s="48"/>
      <c r="N46" s="47" t="s">
        <v>46</v>
      </c>
      <c r="O46" s="48">
        <f t="shared" ref="O46:R46" si="37">SUM(O47:O49)</f>
        <v>5434.3795760546318</v>
      </c>
      <c r="P46" s="48">
        <f t="shared" si="37"/>
        <v>19343.321</v>
      </c>
      <c r="Q46" s="48">
        <f t="shared" si="37"/>
        <v>10088.800714222143</v>
      </c>
      <c r="R46" s="48">
        <f t="shared" si="37"/>
        <v>36192.731800000001</v>
      </c>
      <c r="S46" s="65">
        <f t="shared" si="5"/>
        <v>-46.134533429788064</v>
      </c>
      <c r="T46" s="65">
        <f t="shared" si="6"/>
        <v>-46.554680904191933</v>
      </c>
    </row>
    <row r="47" spans="1:20" x14ac:dyDescent="0.35">
      <c r="A47" s="49" t="s">
        <v>47</v>
      </c>
      <c r="B47" s="50">
        <v>37.656567500197802</v>
      </c>
      <c r="C47" s="50">
        <v>134.88470000000001</v>
      </c>
      <c r="D47" s="50">
        <v>35.959909575500802</v>
      </c>
      <c r="E47" s="50">
        <v>128.65280000000001</v>
      </c>
      <c r="F47" s="50">
        <v>39.279354698973101</v>
      </c>
      <c r="G47" s="50">
        <v>139.92670000000001</v>
      </c>
      <c r="H47" s="65">
        <f t="shared" si="11"/>
        <v>4.7181929674620733</v>
      </c>
      <c r="I47" s="65">
        <f t="shared" si="12"/>
        <v>4.8439676400357996</v>
      </c>
      <c r="J47" s="65">
        <f t="shared" si="13"/>
        <v>-4.1313998440451059</v>
      </c>
      <c r="K47" s="65">
        <f t="shared" si="14"/>
        <v>-3.6033151642967454</v>
      </c>
      <c r="N47" s="49" t="s">
        <v>47</v>
      </c>
      <c r="O47" s="50">
        <v>568.94857919915535</v>
      </c>
      <c r="P47" s="50">
        <v>2025.1355000000001</v>
      </c>
      <c r="Q47" s="50">
        <v>743.4199174321443</v>
      </c>
      <c r="R47" s="50">
        <v>2666.9569999999999</v>
      </c>
      <c r="S47" s="65">
        <f t="shared" si="5"/>
        <v>-23.468746820186425</v>
      </c>
      <c r="T47" s="65">
        <f t="shared" si="6"/>
        <v>-24.065686098426028</v>
      </c>
    </row>
    <row r="48" spans="1:20" x14ac:dyDescent="0.35">
      <c r="A48" s="49" t="s">
        <v>48</v>
      </c>
      <c r="B48" s="50">
        <v>0</v>
      </c>
      <c r="C48" s="50">
        <v>0</v>
      </c>
      <c r="D48" s="50">
        <v>0</v>
      </c>
      <c r="E48" s="50">
        <v>0</v>
      </c>
      <c r="F48" s="50">
        <v>0</v>
      </c>
      <c r="G48" s="50">
        <v>0</v>
      </c>
      <c r="H48" s="65" t="str">
        <f t="shared" si="11"/>
        <v>0.00</v>
      </c>
      <c r="I48" s="65" t="str">
        <f t="shared" si="12"/>
        <v>0.00</v>
      </c>
      <c r="J48" s="65" t="str">
        <f t="shared" si="13"/>
        <v>0.00</v>
      </c>
      <c r="K48" s="65" t="str">
        <f t="shared" si="14"/>
        <v>0.00</v>
      </c>
      <c r="N48" s="49" t="s">
        <v>48</v>
      </c>
      <c r="O48" s="50">
        <v>0</v>
      </c>
      <c r="P48" s="50">
        <v>0</v>
      </c>
      <c r="Q48" s="50">
        <v>0</v>
      </c>
      <c r="R48" s="50">
        <v>0</v>
      </c>
      <c r="S48" s="65" t="str">
        <f t="shared" si="5"/>
        <v>0.00</v>
      </c>
      <c r="T48" s="65" t="str">
        <f t="shared" si="6"/>
        <v>0.00</v>
      </c>
    </row>
    <row r="49" spans="1:20" x14ac:dyDescent="0.35">
      <c r="A49" s="49" t="s">
        <v>49</v>
      </c>
      <c r="B49" s="50">
        <v>170.38559166538141</v>
      </c>
      <c r="C49" s="50">
        <v>610.31610000000012</v>
      </c>
      <c r="D49" s="50">
        <v>75.326279095740801</v>
      </c>
      <c r="E49" s="50">
        <v>269.49279999999999</v>
      </c>
      <c r="F49" s="50">
        <v>524.11314363788904</v>
      </c>
      <c r="G49" s="50">
        <v>1867.0729999999999</v>
      </c>
      <c r="H49" s="65">
        <f t="shared" si="11"/>
        <v>126.19674529365619</v>
      </c>
      <c r="I49" s="65">
        <f t="shared" si="12"/>
        <v>126.46842513046735</v>
      </c>
      <c r="J49" s="65">
        <f t="shared" si="13"/>
        <v>-67.49068522061313</v>
      </c>
      <c r="K49" s="65">
        <f t="shared" si="14"/>
        <v>-67.311610204850041</v>
      </c>
      <c r="N49" s="49" t="s">
        <v>49</v>
      </c>
      <c r="O49" s="50">
        <v>4865.4309968554762</v>
      </c>
      <c r="P49" s="50">
        <v>17318.1855</v>
      </c>
      <c r="Q49" s="50">
        <v>9345.3807967899993</v>
      </c>
      <c r="R49" s="50">
        <v>33525.774799999999</v>
      </c>
      <c r="S49" s="65">
        <f t="shared" si="5"/>
        <v>-47.937584324796269</v>
      </c>
      <c r="T49" s="65">
        <f t="shared" si="6"/>
        <v>-48.343668108156592</v>
      </c>
    </row>
    <row r="50" spans="1:20" x14ac:dyDescent="0.35">
      <c r="A50" s="47" t="s">
        <v>50</v>
      </c>
      <c r="B50" s="48">
        <v>438.88978488325739</v>
      </c>
      <c r="C50" s="48">
        <v>1572.0901000000001</v>
      </c>
      <c r="D50" s="48">
        <v>390.65430899055241</v>
      </c>
      <c r="E50" s="48">
        <v>1397.6333999999999</v>
      </c>
      <c r="F50" s="48">
        <v>3007.9959755214968</v>
      </c>
      <c r="G50" s="48">
        <v>10715.526099999999</v>
      </c>
      <c r="H50" s="65">
        <f t="shared" si="11"/>
        <v>12.347355393914654</v>
      </c>
      <c r="I50" s="65">
        <f t="shared" si="12"/>
        <v>12.482293282344287</v>
      </c>
      <c r="J50" s="65">
        <f t="shared" si="13"/>
        <v>-85.409229651407131</v>
      </c>
      <c r="K50" s="65">
        <f t="shared" si="14"/>
        <v>-85.328857535049067</v>
      </c>
      <c r="N50" s="47" t="s">
        <v>50</v>
      </c>
      <c r="O50" s="48">
        <v>6759.1865376664646</v>
      </c>
      <c r="P50" s="48">
        <v>24058.885300000002</v>
      </c>
      <c r="Q50" s="48">
        <v>10143.802270632032</v>
      </c>
      <c r="R50" s="48">
        <v>36390.045299999998</v>
      </c>
      <c r="S50" s="65">
        <f t="shared" si="5"/>
        <v>-33.366341758894336</v>
      </c>
      <c r="T50" s="65">
        <f t="shared" si="6"/>
        <v>-33.886080378141202</v>
      </c>
    </row>
    <row r="51" spans="1:20" x14ac:dyDescent="0.35">
      <c r="A51" s="47" t="s">
        <v>51</v>
      </c>
      <c r="B51" s="48">
        <v>196.36224602374378</v>
      </c>
      <c r="C51" s="48">
        <v>703.36369999999999</v>
      </c>
      <c r="D51" s="48">
        <v>468.567688647252</v>
      </c>
      <c r="E51" s="48">
        <v>1676.3820000000001</v>
      </c>
      <c r="F51" s="48">
        <v>370.20052193116044</v>
      </c>
      <c r="G51" s="48">
        <v>1318.7828</v>
      </c>
      <c r="H51" s="65">
        <f t="shared" si="11"/>
        <v>-58.09308862276896</v>
      </c>
      <c r="I51" s="65">
        <f t="shared" si="12"/>
        <v>-58.042755171553978</v>
      </c>
      <c r="J51" s="65">
        <f t="shared" si="13"/>
        <v>-46.957868941022795</v>
      </c>
      <c r="K51" s="65">
        <f t="shared" si="14"/>
        <v>-46.665690514010336</v>
      </c>
      <c r="N51" s="47" t="s">
        <v>51</v>
      </c>
      <c r="O51" s="48">
        <v>4415.2464341583673</v>
      </c>
      <c r="P51" s="48">
        <v>15715.782799999999</v>
      </c>
      <c r="Q51" s="48">
        <v>4199.7520812158464</v>
      </c>
      <c r="R51" s="48">
        <v>15066.260600000001</v>
      </c>
      <c r="S51" s="65">
        <f t="shared" si="5"/>
        <v>5.1311208084486424</v>
      </c>
      <c r="T51" s="65">
        <f t="shared" si="6"/>
        <v>4.3111042430793844</v>
      </c>
    </row>
    <row r="52" spans="1:20" ht="31" x14ac:dyDescent="0.35">
      <c r="A52" s="54" t="s">
        <v>52</v>
      </c>
      <c r="B52" s="55">
        <v>0</v>
      </c>
      <c r="C52" s="55">
        <v>0</v>
      </c>
      <c r="D52" s="55">
        <v>0</v>
      </c>
      <c r="E52" s="55">
        <v>0</v>
      </c>
      <c r="F52" s="55">
        <v>0</v>
      </c>
      <c r="G52" s="55">
        <v>0</v>
      </c>
      <c r="H52" s="66" t="str">
        <f t="shared" si="11"/>
        <v>0.00</v>
      </c>
      <c r="I52" s="66" t="str">
        <f t="shared" si="12"/>
        <v>0.00</v>
      </c>
      <c r="J52" s="66" t="str">
        <f t="shared" si="13"/>
        <v>0.00</v>
      </c>
      <c r="K52" s="66" t="str">
        <f t="shared" si="14"/>
        <v>0.00</v>
      </c>
      <c r="N52" s="54" t="s">
        <v>52</v>
      </c>
      <c r="O52" s="55">
        <v>0</v>
      </c>
      <c r="P52" s="55">
        <v>0</v>
      </c>
      <c r="Q52" s="55">
        <v>0</v>
      </c>
      <c r="R52" s="55">
        <v>0</v>
      </c>
      <c r="S52" s="66" t="str">
        <f t="shared" si="5"/>
        <v>0.00</v>
      </c>
      <c r="T52" s="66" t="str">
        <f t="shared" si="6"/>
        <v>0.00</v>
      </c>
    </row>
    <row r="53" spans="1:20" x14ac:dyDescent="0.35">
      <c r="A53" s="56"/>
      <c r="B53" s="56"/>
      <c r="C53" s="56"/>
      <c r="D53" s="56"/>
      <c r="E53" s="56"/>
      <c r="F53" s="56"/>
      <c r="G53" s="56"/>
      <c r="J53" s="16" t="s">
        <v>12</v>
      </c>
      <c r="N53" s="56"/>
      <c r="O53" s="56"/>
      <c r="P53" s="56"/>
      <c r="Q53" s="56"/>
      <c r="R53" s="56"/>
    </row>
    <row r="54" spans="1:20" x14ac:dyDescent="0.35">
      <c r="A54" s="25"/>
      <c r="B54" s="95" t="s">
        <v>89</v>
      </c>
      <c r="C54" s="95"/>
      <c r="D54" s="95"/>
      <c r="E54" s="95"/>
      <c r="F54" s="95"/>
      <c r="G54" s="95"/>
      <c r="H54" s="26"/>
      <c r="I54" s="27" t="s">
        <v>9</v>
      </c>
      <c r="J54" s="28"/>
      <c r="K54" s="28"/>
      <c r="N54" s="25"/>
      <c r="O54" s="95" t="s">
        <v>89</v>
      </c>
      <c r="P54" s="95"/>
      <c r="Q54" s="95"/>
      <c r="R54" s="95"/>
      <c r="S54" s="26"/>
      <c r="T54" s="27" t="s">
        <v>9</v>
      </c>
    </row>
    <row r="55" spans="1:20" x14ac:dyDescent="0.35">
      <c r="A55" s="28"/>
      <c r="B55" s="29"/>
      <c r="C55" s="29"/>
      <c r="D55" s="29"/>
      <c r="E55" s="29"/>
      <c r="F55" s="29"/>
      <c r="G55" s="29"/>
      <c r="H55" s="30"/>
      <c r="I55" s="28" t="s">
        <v>8</v>
      </c>
      <c r="J55" s="31"/>
      <c r="K55" s="31"/>
      <c r="N55" s="28"/>
      <c r="O55" s="29"/>
      <c r="P55" s="29"/>
      <c r="Q55" s="29"/>
      <c r="R55" s="29"/>
      <c r="S55" s="30"/>
      <c r="T55" s="28" t="s">
        <v>8</v>
      </c>
    </row>
    <row r="56" spans="1:20" x14ac:dyDescent="0.35">
      <c r="A56" s="32"/>
      <c r="B56" s="77"/>
      <c r="C56" s="78"/>
      <c r="D56" s="89"/>
      <c r="E56" s="89"/>
      <c r="F56" s="77"/>
      <c r="G56" s="78"/>
      <c r="H56" s="77" t="s">
        <v>110</v>
      </c>
      <c r="I56" s="90"/>
      <c r="J56" s="90"/>
      <c r="K56" s="90"/>
      <c r="N56" s="32"/>
      <c r="O56" s="77"/>
      <c r="P56" s="78"/>
      <c r="Q56" s="89"/>
      <c r="R56" s="89"/>
      <c r="S56" s="77" t="s">
        <v>111</v>
      </c>
      <c r="T56" s="90"/>
    </row>
    <row r="57" spans="1:20" x14ac:dyDescent="0.35">
      <c r="A57" s="33"/>
      <c r="B57" s="89" t="s">
        <v>112</v>
      </c>
      <c r="C57" s="89"/>
      <c r="D57" s="79" t="s">
        <v>117</v>
      </c>
      <c r="E57" s="80"/>
      <c r="F57" s="89" t="s">
        <v>113</v>
      </c>
      <c r="G57" s="89"/>
      <c r="H57" s="91" t="s">
        <v>3</v>
      </c>
      <c r="I57" s="92"/>
      <c r="J57" s="92"/>
      <c r="K57" s="92"/>
      <c r="N57" s="33"/>
      <c r="O57" s="79" t="s">
        <v>114</v>
      </c>
      <c r="P57" s="80"/>
      <c r="Q57" s="79" t="s">
        <v>115</v>
      </c>
      <c r="R57" s="80"/>
      <c r="S57" s="91" t="s">
        <v>3</v>
      </c>
      <c r="T57" s="92"/>
    </row>
    <row r="58" spans="1:20" x14ac:dyDescent="0.35">
      <c r="A58" s="34" t="s">
        <v>0</v>
      </c>
      <c r="B58" s="35"/>
      <c r="C58" s="29"/>
      <c r="D58" s="35"/>
      <c r="E58" s="36"/>
      <c r="F58" s="35"/>
      <c r="G58" s="36"/>
      <c r="H58" s="91" t="s">
        <v>109</v>
      </c>
      <c r="I58" s="92"/>
      <c r="J58" s="93" t="s">
        <v>113</v>
      </c>
      <c r="K58" s="94"/>
      <c r="N58" s="34" t="s">
        <v>0</v>
      </c>
      <c r="O58" s="81"/>
      <c r="P58" s="82"/>
      <c r="Q58" s="81"/>
      <c r="R58" s="82"/>
      <c r="S58" s="93" t="s">
        <v>116</v>
      </c>
      <c r="T58" s="94"/>
    </row>
    <row r="59" spans="1:20" x14ac:dyDescent="0.35">
      <c r="A59" s="33"/>
      <c r="B59" s="37" t="s">
        <v>1</v>
      </c>
      <c r="C59" s="38" t="s">
        <v>2</v>
      </c>
      <c r="D59" s="37" t="s">
        <v>1</v>
      </c>
      <c r="E59" s="39" t="s">
        <v>2</v>
      </c>
      <c r="F59" s="37" t="s">
        <v>1</v>
      </c>
      <c r="G59" s="39" t="s">
        <v>2</v>
      </c>
      <c r="H59" s="40" t="s">
        <v>1</v>
      </c>
      <c r="I59" s="40" t="s">
        <v>2</v>
      </c>
      <c r="J59" s="40" t="s">
        <v>1</v>
      </c>
      <c r="K59" s="40" t="s">
        <v>2</v>
      </c>
      <c r="N59" s="33"/>
      <c r="O59" s="37" t="s">
        <v>1</v>
      </c>
      <c r="P59" s="38" t="s">
        <v>2</v>
      </c>
      <c r="Q59" s="37" t="s">
        <v>1</v>
      </c>
      <c r="R59" s="39" t="s">
        <v>2</v>
      </c>
      <c r="S59" s="40" t="s">
        <v>1</v>
      </c>
      <c r="T59" s="40" t="s">
        <v>2</v>
      </c>
    </row>
    <row r="60" spans="1:20" ht="18" x14ac:dyDescent="0.4">
      <c r="A60" s="57" t="s">
        <v>53</v>
      </c>
      <c r="B60" s="44">
        <f t="shared" ref="B60:G60" si="38">SUM(B61:B62)</f>
        <v>1218.7399897394935</v>
      </c>
      <c r="C60" s="44">
        <f t="shared" si="38"/>
        <v>4365.4902399999992</v>
      </c>
      <c r="D60" s="44">
        <f t="shared" si="38"/>
        <v>1325.9665431758799</v>
      </c>
      <c r="E60" s="44">
        <f t="shared" si="38"/>
        <v>4743.8747899999998</v>
      </c>
      <c r="F60" s="44">
        <f t="shared" si="38"/>
        <v>1045.1628773027346</v>
      </c>
      <c r="G60" s="44">
        <f t="shared" si="38"/>
        <v>3723.2330699999998</v>
      </c>
      <c r="H60" s="65">
        <f t="shared" ref="H60:H101" si="39">IFERROR(B60/D60*100-100,"0.00")</f>
        <v>-8.0866711146092314</v>
      </c>
      <c r="I60" s="65">
        <f t="shared" ref="I60:I101" si="40">IFERROR(C60/E60*100-100,"0.00")</f>
        <v>-7.9762760770505281</v>
      </c>
      <c r="J60" s="65">
        <f t="shared" ref="J60:J101" si="41">IFERROR(B60/F60*100-100,"0.00")</f>
        <v>16.607661466575578</v>
      </c>
      <c r="K60" s="65">
        <f t="shared" ref="K60:K101" si="42">IFERROR(C60/G60*100-100,"0.00")</f>
        <v>17.249985642182736</v>
      </c>
      <c r="L60" s="44"/>
      <c r="M60" s="44"/>
      <c r="N60" s="57" t="s">
        <v>53</v>
      </c>
      <c r="O60" s="44">
        <f t="shared" ref="O60:R60" si="43">SUM(O61:O62)</f>
        <v>17376.918090220239</v>
      </c>
      <c r="P60" s="44">
        <f t="shared" si="43"/>
        <v>61852.010869999998</v>
      </c>
      <c r="Q60" s="44">
        <f t="shared" si="43"/>
        <v>14367.168507369524</v>
      </c>
      <c r="R60" s="44">
        <f t="shared" si="43"/>
        <v>51541.019715020011</v>
      </c>
      <c r="S60" s="65">
        <f t="shared" ref="S60:S73" si="44">IFERROR(O60/Q60*100-100,"0.00")</f>
        <v>20.948801298647581</v>
      </c>
      <c r="T60" s="65">
        <f t="shared" ref="T60:T73" si="45">IFERROR(P60/R60*100-100,"0.00")</f>
        <v>20.005407754816247</v>
      </c>
    </row>
    <row r="61" spans="1:20" ht="31" x14ac:dyDescent="0.35">
      <c r="A61" s="45" t="s">
        <v>54</v>
      </c>
      <c r="B61" s="50">
        <v>1218.7399897394935</v>
      </c>
      <c r="C61" s="46">
        <v>4365.4902399999992</v>
      </c>
      <c r="D61" s="46">
        <v>1325.9665431758799</v>
      </c>
      <c r="E61" s="46">
        <v>4743.8747899999998</v>
      </c>
      <c r="F61" s="46">
        <v>1045.1628773027346</v>
      </c>
      <c r="G61" s="46">
        <v>3723.2330699999998</v>
      </c>
      <c r="H61" s="65">
        <f t="shared" si="39"/>
        <v>-8.0866711146092314</v>
      </c>
      <c r="I61" s="65">
        <f t="shared" si="40"/>
        <v>-7.9762760770505281</v>
      </c>
      <c r="J61" s="65">
        <f t="shared" si="41"/>
        <v>16.607661466575578</v>
      </c>
      <c r="K61" s="65">
        <f t="shared" si="42"/>
        <v>17.249985642182736</v>
      </c>
      <c r="N61" s="45" t="s">
        <v>54</v>
      </c>
      <c r="O61" s="50">
        <v>17376.918090220239</v>
      </c>
      <c r="P61" s="46">
        <v>61852.010869999998</v>
      </c>
      <c r="Q61" s="46">
        <v>14367.168507369524</v>
      </c>
      <c r="R61" s="46">
        <v>51541.019715020011</v>
      </c>
      <c r="S61" s="65">
        <f t="shared" si="44"/>
        <v>20.948801298647581</v>
      </c>
      <c r="T61" s="65">
        <f t="shared" si="45"/>
        <v>20.005407754816247</v>
      </c>
    </row>
    <row r="62" spans="1:20" ht="31" x14ac:dyDescent="0.35">
      <c r="A62" s="45" t="s">
        <v>55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v>0</v>
      </c>
      <c r="H62" s="65" t="str">
        <f t="shared" si="39"/>
        <v>0.00</v>
      </c>
      <c r="I62" s="65" t="str">
        <f t="shared" si="40"/>
        <v>0.00</v>
      </c>
      <c r="J62" s="65" t="str">
        <f t="shared" si="41"/>
        <v>0.00</v>
      </c>
      <c r="K62" s="65" t="str">
        <f t="shared" si="42"/>
        <v>0.00</v>
      </c>
      <c r="N62" s="45" t="s">
        <v>55</v>
      </c>
      <c r="O62" s="46">
        <v>0</v>
      </c>
      <c r="P62" s="46">
        <v>0</v>
      </c>
      <c r="Q62" s="46">
        <v>0</v>
      </c>
      <c r="R62" s="46">
        <v>0</v>
      </c>
      <c r="S62" s="65" t="str">
        <f t="shared" si="44"/>
        <v>0.00</v>
      </c>
      <c r="T62" s="65" t="str">
        <f t="shared" si="45"/>
        <v>0.00</v>
      </c>
    </row>
    <row r="63" spans="1:20" ht="35.5" x14ac:dyDescent="0.4">
      <c r="A63" s="43" t="s">
        <v>56</v>
      </c>
      <c r="B63" s="44">
        <v>198.514218184128</v>
      </c>
      <c r="C63" s="44">
        <v>711.072</v>
      </c>
      <c r="D63" s="44">
        <v>237.06948175103059</v>
      </c>
      <c r="E63" s="44">
        <v>848.15710000000001</v>
      </c>
      <c r="F63" s="44">
        <v>459.5827691885662</v>
      </c>
      <c r="G63" s="44">
        <v>1637.1933999999999</v>
      </c>
      <c r="H63" s="65">
        <f t="shared" si="39"/>
        <v>-16.26327576292303</v>
      </c>
      <c r="I63" s="65">
        <f t="shared" si="40"/>
        <v>-16.162701461792878</v>
      </c>
      <c r="J63" s="65">
        <f t="shared" si="41"/>
        <v>-56.805556802179005</v>
      </c>
      <c r="K63" s="65">
        <f t="shared" si="42"/>
        <v>-56.567623592912106</v>
      </c>
      <c r="N63" s="43" t="s">
        <v>56</v>
      </c>
      <c r="O63" s="44">
        <v>2455.4153509159837</v>
      </c>
      <c r="P63" s="44">
        <v>8739.8914000000004</v>
      </c>
      <c r="Q63" s="44">
        <v>2785.9766613788465</v>
      </c>
      <c r="R63" s="44">
        <v>9994.4591</v>
      </c>
      <c r="S63" s="65">
        <f t="shared" si="44"/>
        <v>-11.865185916498675</v>
      </c>
      <c r="T63" s="65">
        <f t="shared" si="45"/>
        <v>-12.552632288024469</v>
      </c>
    </row>
    <row r="64" spans="1:20" ht="35.5" x14ac:dyDescent="0.4">
      <c r="A64" s="43" t="s">
        <v>57</v>
      </c>
      <c r="B64" s="44">
        <f t="shared" ref="B64:G64" si="46">B65+B68+B75</f>
        <v>117885.48014777222</v>
      </c>
      <c r="C64" s="44">
        <f t="shared" si="46"/>
        <v>422262.26870000002</v>
      </c>
      <c r="D64" s="44">
        <f t="shared" si="46"/>
        <v>115612.26646195912</v>
      </c>
      <c r="E64" s="44">
        <f t="shared" si="46"/>
        <v>413622.89200000005</v>
      </c>
      <c r="F64" s="44">
        <f t="shared" si="46"/>
        <v>89166.741229309016</v>
      </c>
      <c r="G64" s="44">
        <f t="shared" si="46"/>
        <v>317642.89270000003</v>
      </c>
      <c r="H64" s="65">
        <f t="shared" si="39"/>
        <v>1.9662391849752936</v>
      </c>
      <c r="I64" s="65">
        <f t="shared" si="40"/>
        <v>2.0887085475916933</v>
      </c>
      <c r="J64" s="65">
        <f t="shared" si="41"/>
        <v>32.207904564559101</v>
      </c>
      <c r="K64" s="65">
        <f t="shared" si="42"/>
        <v>32.936161458146785</v>
      </c>
      <c r="L64" s="44"/>
      <c r="M64" s="44"/>
      <c r="N64" s="43" t="s">
        <v>57</v>
      </c>
      <c r="O64" s="44">
        <f t="shared" ref="O64:R64" si="47">O65+O68+O75</f>
        <v>1070444.6352196552</v>
      </c>
      <c r="P64" s="44">
        <f t="shared" si="47"/>
        <v>3810178.1265000002</v>
      </c>
      <c r="Q64" s="44">
        <f t="shared" si="47"/>
        <v>878395.23286888795</v>
      </c>
      <c r="R64" s="44">
        <f t="shared" si="47"/>
        <v>3151169.6957999994</v>
      </c>
      <c r="S64" s="65">
        <f t="shared" si="44"/>
        <v>21.863666281922221</v>
      </c>
      <c r="T64" s="65">
        <f t="shared" si="45"/>
        <v>20.913136844973863</v>
      </c>
    </row>
    <row r="65" spans="1:20" x14ac:dyDescent="0.35">
      <c r="A65" s="47" t="s">
        <v>58</v>
      </c>
      <c r="B65" s="48">
        <f t="shared" ref="B65:G65" si="48">SUM(B66:B67)</f>
        <v>21075.51812305762</v>
      </c>
      <c r="C65" s="48">
        <f t="shared" si="48"/>
        <v>75491.876400000008</v>
      </c>
      <c r="D65" s="48">
        <f t="shared" si="48"/>
        <v>15141.624451731652</v>
      </c>
      <c r="E65" s="48">
        <f t="shared" si="48"/>
        <v>54171.782000000007</v>
      </c>
      <c r="F65" s="48">
        <f t="shared" si="48"/>
        <v>13528.853598179883</v>
      </c>
      <c r="G65" s="48">
        <f t="shared" si="48"/>
        <v>48194.474000000002</v>
      </c>
      <c r="H65" s="65">
        <f t="shared" si="39"/>
        <v>39.189280451658192</v>
      </c>
      <c r="I65" s="65">
        <f t="shared" si="40"/>
        <v>39.356457574166569</v>
      </c>
      <c r="J65" s="65">
        <f t="shared" si="41"/>
        <v>55.781995644427951</v>
      </c>
      <c r="K65" s="65">
        <f t="shared" si="42"/>
        <v>56.640108573443513</v>
      </c>
      <c r="L65" s="48"/>
      <c r="M65" s="48"/>
      <c r="N65" s="47" t="s">
        <v>58</v>
      </c>
      <c r="O65" s="48">
        <f t="shared" ref="O65:R65" si="49">SUM(O66:O67)</f>
        <v>166072.43478641962</v>
      </c>
      <c r="P65" s="48">
        <f t="shared" si="49"/>
        <v>591124.04099999997</v>
      </c>
      <c r="Q65" s="48">
        <f t="shared" si="49"/>
        <v>125649.55745118462</v>
      </c>
      <c r="R65" s="48">
        <f t="shared" si="49"/>
        <v>450757.31619999994</v>
      </c>
      <c r="S65" s="65">
        <f t="shared" si="44"/>
        <v>32.171125911795968</v>
      </c>
      <c r="T65" s="65">
        <f t="shared" si="45"/>
        <v>31.140198895345179</v>
      </c>
    </row>
    <row r="66" spans="1:20" x14ac:dyDescent="0.35">
      <c r="A66" s="49" t="s">
        <v>59</v>
      </c>
      <c r="B66" s="50">
        <v>9424.9580177277312</v>
      </c>
      <c r="C66" s="50">
        <v>33759.918100000003</v>
      </c>
      <c r="D66" s="50">
        <v>10176.984987864673</v>
      </c>
      <c r="E66" s="50">
        <v>36409.925099999986</v>
      </c>
      <c r="F66" s="50">
        <v>8296.4454832753636</v>
      </c>
      <c r="G66" s="50">
        <v>29554.819500000001</v>
      </c>
      <c r="H66" s="65">
        <f t="shared" si="39"/>
        <v>-7.3894868768469308</v>
      </c>
      <c r="I66" s="65">
        <f t="shared" si="40"/>
        <v>-7.278254466939245</v>
      </c>
      <c r="J66" s="65">
        <f t="shared" si="41"/>
        <v>13.602361839504809</v>
      </c>
      <c r="K66" s="65">
        <f t="shared" si="42"/>
        <v>14.228131557359021</v>
      </c>
      <c r="N66" s="49" t="s">
        <v>59</v>
      </c>
      <c r="O66" s="50">
        <v>90693.574083695916</v>
      </c>
      <c r="P66" s="50">
        <v>322817.88409999997</v>
      </c>
      <c r="Q66" s="50">
        <v>75181.809021870096</v>
      </c>
      <c r="R66" s="50">
        <v>269708.47449999995</v>
      </c>
      <c r="S66" s="65">
        <f t="shared" si="44"/>
        <v>20.632338146204376</v>
      </c>
      <c r="T66" s="65">
        <f t="shared" si="45"/>
        <v>19.691412996368427</v>
      </c>
    </row>
    <row r="67" spans="1:20" ht="31" x14ac:dyDescent="0.35">
      <c r="A67" s="49" t="s">
        <v>60</v>
      </c>
      <c r="B67" s="50">
        <v>11650.560105329887</v>
      </c>
      <c r="C67" s="50">
        <v>41731.958300000006</v>
      </c>
      <c r="D67" s="50">
        <v>4964.639463866979</v>
      </c>
      <c r="E67" s="50">
        <v>17761.856900000021</v>
      </c>
      <c r="F67" s="50">
        <v>5232.4081149045196</v>
      </c>
      <c r="G67" s="50">
        <v>18639.654500000001</v>
      </c>
      <c r="H67" s="65">
        <f t="shared" si="39"/>
        <v>134.67081930366837</v>
      </c>
      <c r="I67" s="65">
        <f t="shared" si="40"/>
        <v>134.95267716068557</v>
      </c>
      <c r="J67" s="65">
        <f t="shared" si="41"/>
        <v>122.66153269167316</v>
      </c>
      <c r="K67" s="65">
        <f t="shared" si="42"/>
        <v>123.88804631545077</v>
      </c>
      <c r="N67" s="49" t="s">
        <v>60</v>
      </c>
      <c r="O67" s="50">
        <v>75378.860702723687</v>
      </c>
      <c r="P67" s="50">
        <v>268306.15690000006</v>
      </c>
      <c r="Q67" s="50">
        <v>50467.748429314524</v>
      </c>
      <c r="R67" s="50">
        <v>181048.84169999999</v>
      </c>
      <c r="S67" s="65">
        <f t="shared" si="44"/>
        <v>49.360459003436318</v>
      </c>
      <c r="T67" s="65">
        <f t="shared" si="45"/>
        <v>48.195456198823109</v>
      </c>
    </row>
    <row r="68" spans="1:20" x14ac:dyDescent="0.35">
      <c r="A68" s="47" t="s">
        <v>61</v>
      </c>
      <c r="B68" s="48">
        <f t="shared" ref="B68:G68" si="50">SUM(B69:B74)</f>
        <v>96699.121541532513</v>
      </c>
      <c r="C68" s="48">
        <f t="shared" si="50"/>
        <v>346373.36499999999</v>
      </c>
      <c r="D68" s="48">
        <f t="shared" si="50"/>
        <v>100346.41903299952</v>
      </c>
      <c r="E68" s="48">
        <f t="shared" si="50"/>
        <v>359006.68080000003</v>
      </c>
      <c r="F68" s="48">
        <f t="shared" si="50"/>
        <v>75484.901421082075</v>
      </c>
      <c r="G68" s="48">
        <f t="shared" si="50"/>
        <v>268903.42870000005</v>
      </c>
      <c r="H68" s="65">
        <f t="shared" si="39"/>
        <v>-3.6347061774746265</v>
      </c>
      <c r="I68" s="65">
        <f t="shared" si="40"/>
        <v>-3.51896398469475</v>
      </c>
      <c r="J68" s="65">
        <f t="shared" si="41"/>
        <v>28.103925051328929</v>
      </c>
      <c r="K68" s="65">
        <f t="shared" si="42"/>
        <v>28.809575495011131</v>
      </c>
      <c r="L68" s="48"/>
      <c r="M68" s="48"/>
      <c r="N68" s="47" t="s">
        <v>61</v>
      </c>
      <c r="O68" s="48">
        <f t="shared" ref="O68:R68" si="51">SUM(O69:O74)</f>
        <v>903269.02372882678</v>
      </c>
      <c r="P68" s="48">
        <f t="shared" si="51"/>
        <v>3215127.3997</v>
      </c>
      <c r="Q68" s="48">
        <f t="shared" si="51"/>
        <v>747097.38044699514</v>
      </c>
      <c r="R68" s="48">
        <f t="shared" si="51"/>
        <v>2680149.5920999995</v>
      </c>
      <c r="S68" s="65">
        <f t="shared" si="44"/>
        <v>20.903786757810977</v>
      </c>
      <c r="T68" s="65">
        <f t="shared" si="45"/>
        <v>19.96074432475335</v>
      </c>
    </row>
    <row r="69" spans="1:20" ht="31" x14ac:dyDescent="0.35">
      <c r="A69" s="49" t="s">
        <v>62</v>
      </c>
      <c r="B69" s="50">
        <v>22.161854261639402</v>
      </c>
      <c r="C69" s="50">
        <v>79.383099999999999</v>
      </c>
      <c r="D69" s="50">
        <v>319.23920336868093</v>
      </c>
      <c r="E69" s="50">
        <v>1142.1334999999999</v>
      </c>
      <c r="F69" s="50">
        <v>287.59464949401604</v>
      </c>
      <c r="G69" s="50">
        <v>1024.5119999999999</v>
      </c>
      <c r="H69" s="65">
        <f t="shared" si="39"/>
        <v>-93.057915811158921</v>
      </c>
      <c r="I69" s="65">
        <f t="shared" si="40"/>
        <v>-93.049577829561954</v>
      </c>
      <c r="J69" s="65">
        <f t="shared" si="41"/>
        <v>-92.294065866444242</v>
      </c>
      <c r="K69" s="65">
        <f t="shared" si="42"/>
        <v>-92.251618331459269</v>
      </c>
      <c r="N69" s="49" t="s">
        <v>62</v>
      </c>
      <c r="O69" s="50">
        <v>1753.8789883360821</v>
      </c>
      <c r="P69" s="50">
        <v>6242.8182999999999</v>
      </c>
      <c r="Q69" s="50">
        <v>1434.9183221280232</v>
      </c>
      <c r="R69" s="50">
        <v>5147.6499000000003</v>
      </c>
      <c r="S69" s="65">
        <f t="shared" si="44"/>
        <v>22.228489335548488</v>
      </c>
      <c r="T69" s="65">
        <f t="shared" si="45"/>
        <v>21.27511430021687</v>
      </c>
    </row>
    <row r="70" spans="1:20" ht="31" x14ac:dyDescent="0.35">
      <c r="A70" s="49" t="s">
        <v>63</v>
      </c>
      <c r="B70" s="50">
        <v>30986.172401963853</v>
      </c>
      <c r="C70" s="50">
        <v>110991.54399999999</v>
      </c>
      <c r="D70" s="50">
        <v>33426.481246848904</v>
      </c>
      <c r="E70" s="50">
        <v>119589.0217</v>
      </c>
      <c r="F70" s="50">
        <v>23830.005995111987</v>
      </c>
      <c r="G70" s="50">
        <v>84890.755599999989</v>
      </c>
      <c r="H70" s="65">
        <f t="shared" si="39"/>
        <v>-7.3005256726359562</v>
      </c>
      <c r="I70" s="65">
        <f t="shared" si="40"/>
        <v>-7.1891864134214387</v>
      </c>
      <c r="J70" s="65">
        <f t="shared" si="41"/>
        <v>30.030065491044098</v>
      </c>
      <c r="K70" s="65">
        <f t="shared" si="42"/>
        <v>30.746325928567899</v>
      </c>
      <c r="N70" s="49" t="s">
        <v>63</v>
      </c>
      <c r="O70" s="50">
        <v>294310.08397649502</v>
      </c>
      <c r="P70" s="50">
        <v>1047577.621</v>
      </c>
      <c r="Q70" s="50">
        <v>254404.82743707806</v>
      </c>
      <c r="R70" s="50">
        <v>912656.11729999993</v>
      </c>
      <c r="S70" s="65">
        <f t="shared" si="44"/>
        <v>15.68573086502721</v>
      </c>
      <c r="T70" s="65">
        <f t="shared" si="45"/>
        <v>14.783388961348521</v>
      </c>
    </row>
    <row r="71" spans="1:20" ht="31" x14ac:dyDescent="0.35">
      <c r="A71" s="49" t="s">
        <v>64</v>
      </c>
      <c r="B71" s="50">
        <v>17.512820519409601</v>
      </c>
      <c r="C71" s="50">
        <v>62.730400000000003</v>
      </c>
      <c r="D71" s="50">
        <v>13.325504902149801</v>
      </c>
      <c r="E71" s="50">
        <v>47.674300000000002</v>
      </c>
      <c r="F71" s="50">
        <v>9.8714128163621986</v>
      </c>
      <c r="G71" s="50">
        <v>35.165399999999998</v>
      </c>
      <c r="H71" s="65">
        <f t="shared" si="39"/>
        <v>31.423316774918305</v>
      </c>
      <c r="I71" s="65">
        <f t="shared" si="40"/>
        <v>31.581166372657805</v>
      </c>
      <c r="J71" s="65">
        <f t="shared" si="41"/>
        <v>77.409463520576423</v>
      </c>
      <c r="K71" s="65">
        <f t="shared" si="42"/>
        <v>78.38670966347604</v>
      </c>
      <c r="N71" s="49" t="s">
        <v>64</v>
      </c>
      <c r="O71" s="50">
        <v>155.07795371582978</v>
      </c>
      <c r="P71" s="50">
        <v>551.98990000000003</v>
      </c>
      <c r="Q71" s="50">
        <v>332.58171877219314</v>
      </c>
      <c r="R71" s="50">
        <v>1193.1092000000001</v>
      </c>
      <c r="S71" s="65">
        <f t="shared" si="44"/>
        <v>-53.371473847589087</v>
      </c>
      <c r="T71" s="65">
        <f t="shared" si="45"/>
        <v>-53.735173611937618</v>
      </c>
    </row>
    <row r="72" spans="1:20" ht="31" x14ac:dyDescent="0.35">
      <c r="A72" s="49" t="s">
        <v>65</v>
      </c>
      <c r="B72" s="50">
        <v>19139.869039579778</v>
      </c>
      <c r="C72" s="50">
        <v>68558.439199999993</v>
      </c>
      <c r="D72" s="50">
        <v>16054.121971308166</v>
      </c>
      <c r="E72" s="50">
        <v>57436.399799999999</v>
      </c>
      <c r="F72" s="50">
        <v>12509.877884634361</v>
      </c>
      <c r="G72" s="50">
        <v>44564.528700000003</v>
      </c>
      <c r="H72" s="65">
        <f t="shared" si="39"/>
        <v>19.220902107174979</v>
      </c>
      <c r="I72" s="65">
        <f t="shared" si="40"/>
        <v>19.364095658377238</v>
      </c>
      <c r="J72" s="65">
        <f t="shared" si="41"/>
        <v>52.998048550808846</v>
      </c>
      <c r="K72" s="65">
        <f t="shared" si="42"/>
        <v>53.840826325175499</v>
      </c>
      <c r="L72" s="50"/>
      <c r="M72" s="50"/>
      <c r="N72" s="49" t="s">
        <v>65</v>
      </c>
      <c r="O72" s="50">
        <v>152307.63895187428</v>
      </c>
      <c r="P72" s="50">
        <v>542129.1446</v>
      </c>
      <c r="Q72" s="50">
        <v>136725.72741518996</v>
      </c>
      <c r="R72" s="50">
        <v>490492.15289999999</v>
      </c>
      <c r="S72" s="65">
        <f t="shared" si="44"/>
        <v>11.396473678554514</v>
      </c>
      <c r="T72" s="65">
        <f t="shared" si="45"/>
        <v>10.527587728916757</v>
      </c>
    </row>
    <row r="73" spans="1:20" ht="31" x14ac:dyDescent="0.35">
      <c r="A73" s="49" t="s">
        <v>104</v>
      </c>
      <c r="B73" s="50">
        <v>28730.814175667576</v>
      </c>
      <c r="C73" s="50">
        <v>102912.9182000009</v>
      </c>
      <c r="D73" s="50">
        <v>31579.073679080626</v>
      </c>
      <c r="E73" s="50">
        <v>112979.60139999723</v>
      </c>
      <c r="F73" s="50">
        <v>20981.697513518197</v>
      </c>
      <c r="G73" s="50">
        <v>74744.091799999995</v>
      </c>
      <c r="H73" s="65">
        <f t="shared" si="39"/>
        <v>-9.0194523511304254</v>
      </c>
      <c r="I73" s="65">
        <f t="shared" si="40"/>
        <v>-8.9101776561911095</v>
      </c>
      <c r="J73" s="65">
        <f t="shared" si="41"/>
        <v>36.932744155503798</v>
      </c>
      <c r="K73" s="65">
        <f t="shared" si="42"/>
        <v>37.687027458136697</v>
      </c>
      <c r="N73" s="49" t="s">
        <v>104</v>
      </c>
      <c r="O73" s="50">
        <v>269504.04279589164</v>
      </c>
      <c r="P73" s="50">
        <v>959282.12919999799</v>
      </c>
      <c r="Q73" s="50">
        <v>179031.91343236133</v>
      </c>
      <c r="R73" s="50">
        <v>642262.06959999993</v>
      </c>
      <c r="S73" s="65">
        <f t="shared" si="44"/>
        <v>50.53407944372492</v>
      </c>
      <c r="T73" s="65">
        <f t="shared" si="45"/>
        <v>49.359922468633044</v>
      </c>
    </row>
    <row r="74" spans="1:20" x14ac:dyDescent="0.35">
      <c r="A74" s="49" t="s">
        <v>105</v>
      </c>
      <c r="B74" s="50">
        <v>17802.591249540252</v>
      </c>
      <c r="C74" s="50">
        <v>63768.350099999123</v>
      </c>
      <c r="D74" s="50">
        <v>18954.177427491006</v>
      </c>
      <c r="E74" s="50">
        <v>67811.85010000279</v>
      </c>
      <c r="F74" s="50">
        <v>17865.853965507147</v>
      </c>
      <c r="G74" s="50">
        <v>63644.375200000039</v>
      </c>
      <c r="H74" s="65">
        <f t="shared" si="39"/>
        <v>-6.0756325741706974</v>
      </c>
      <c r="I74" s="65">
        <f t="shared" si="40"/>
        <v>-5.9628221233319607</v>
      </c>
      <c r="J74" s="65">
        <f t="shared" si="41"/>
        <v>-0.3540984723654077</v>
      </c>
      <c r="K74" s="65">
        <f t="shared" si="42"/>
        <v>0.19479317631683557</v>
      </c>
      <c r="N74" s="49" t="s">
        <v>105</v>
      </c>
      <c r="O74" s="50">
        <v>185238.30106251402</v>
      </c>
      <c r="P74" s="50">
        <v>659343.69670000183</v>
      </c>
      <c r="Q74" s="50">
        <v>175167.41212146569</v>
      </c>
      <c r="R74" s="50">
        <v>628398.49319999979</v>
      </c>
      <c r="S74" s="65">
        <f t="shared" ref="S74" si="52">IFERROR(O74/Q74*100-100,"0.00")</f>
        <v>5.7492936723098325</v>
      </c>
      <c r="T74" s="65">
        <f t="shared" ref="T74" si="53">IFERROR(P74/R74*100-100,"0.00")</f>
        <v>4.9244553949229726</v>
      </c>
    </row>
    <row r="75" spans="1:20" x14ac:dyDescent="0.35">
      <c r="A75" s="47" t="s">
        <v>66</v>
      </c>
      <c r="B75" s="48">
        <f t="shared" ref="B75:G75" si="54">SUM(B76:B77)</f>
        <v>110.8404831820902</v>
      </c>
      <c r="C75" s="48">
        <f t="shared" si="54"/>
        <v>397.02729999999997</v>
      </c>
      <c r="D75" s="48">
        <f t="shared" si="54"/>
        <v>124.2229772279512</v>
      </c>
      <c r="E75" s="48">
        <f t="shared" si="54"/>
        <v>444.42920000000004</v>
      </c>
      <c r="F75" s="48">
        <f t="shared" si="54"/>
        <v>152.98621004707002</v>
      </c>
      <c r="G75" s="48">
        <f t="shared" si="54"/>
        <v>544.99</v>
      </c>
      <c r="H75" s="65">
        <f t="shared" si="39"/>
        <v>-10.772961930628909</v>
      </c>
      <c r="I75" s="65">
        <f t="shared" si="40"/>
        <v>-10.665793336711459</v>
      </c>
      <c r="J75" s="65">
        <f t="shared" si="41"/>
        <v>-27.548709685672094</v>
      </c>
      <c r="K75" s="65">
        <f t="shared" si="42"/>
        <v>-27.149617424172916</v>
      </c>
      <c r="L75" s="48"/>
      <c r="M75" s="48"/>
      <c r="N75" s="47" t="s">
        <v>66</v>
      </c>
      <c r="O75" s="48">
        <f t="shared" ref="O75:R75" si="55">SUM(O76:O77)</f>
        <v>1103.1767044089142</v>
      </c>
      <c r="P75" s="48">
        <f t="shared" si="55"/>
        <v>3926.6858000000002</v>
      </c>
      <c r="Q75" s="48">
        <f t="shared" si="55"/>
        <v>5648.2949707082207</v>
      </c>
      <c r="R75" s="48">
        <f t="shared" si="55"/>
        <v>20262.787499999995</v>
      </c>
      <c r="S75" s="65">
        <f t="shared" ref="S75:S90" si="56">IFERROR(O75/Q75*100-100,"0.00")</f>
        <v>-80.468854581250895</v>
      </c>
      <c r="T75" s="65">
        <f t="shared" ref="T75:T90" si="57">IFERROR(P75/R75*100-100,"0.00")</f>
        <v>-80.621196367972573</v>
      </c>
    </row>
    <row r="76" spans="1:20" x14ac:dyDescent="0.35">
      <c r="A76" s="49" t="s">
        <v>67</v>
      </c>
      <c r="B76" s="46">
        <v>77.732390238287408</v>
      </c>
      <c r="C76" s="46">
        <v>278.43510000000003</v>
      </c>
      <c r="D76" s="46">
        <v>86.105743644845177</v>
      </c>
      <c r="E76" s="46">
        <v>308.05819999999994</v>
      </c>
      <c r="F76" s="46">
        <v>111.3114684096693</v>
      </c>
      <c r="G76" s="46">
        <v>396.5301</v>
      </c>
      <c r="H76" s="65">
        <f t="shared" si="39"/>
        <v>-9.7245004248436686</v>
      </c>
      <c r="I76" s="65">
        <f t="shared" si="40"/>
        <v>-9.6160725473303188</v>
      </c>
      <c r="J76" s="65">
        <f t="shared" si="41"/>
        <v>-30.166773155662526</v>
      </c>
      <c r="K76" s="65">
        <f t="shared" si="42"/>
        <v>-29.782102291856276</v>
      </c>
      <c r="N76" s="49" t="s">
        <v>67</v>
      </c>
      <c r="O76" s="46">
        <v>743.83484505234446</v>
      </c>
      <c r="P76" s="46">
        <v>2647.6318000000001</v>
      </c>
      <c r="Q76" s="46">
        <v>5193.2236330318146</v>
      </c>
      <c r="R76" s="46">
        <v>18630.256999999998</v>
      </c>
      <c r="S76" s="65">
        <f t="shared" si="56"/>
        <v>-85.676818530957576</v>
      </c>
      <c r="T76" s="65">
        <f t="shared" si="57"/>
        <v>-85.788538504863354</v>
      </c>
    </row>
    <row r="77" spans="1:20" x14ac:dyDescent="0.35">
      <c r="A77" s="49" t="s">
        <v>68</v>
      </c>
      <c r="B77" s="46">
        <v>33.108092943802781</v>
      </c>
      <c r="C77" s="46">
        <v>118.59219999999993</v>
      </c>
      <c r="D77" s="46">
        <v>38.117233583106028</v>
      </c>
      <c r="E77" s="46">
        <v>136.37100000000009</v>
      </c>
      <c r="F77" s="46">
        <v>41.6747416374007</v>
      </c>
      <c r="G77" s="46">
        <v>148.4599</v>
      </c>
      <c r="H77" s="65">
        <f t="shared" si="39"/>
        <v>-13.141406572389229</v>
      </c>
      <c r="I77" s="65">
        <f t="shared" si="40"/>
        <v>-13.037082664202899</v>
      </c>
      <c r="J77" s="65">
        <f t="shared" si="41"/>
        <v>-20.5559731314803</v>
      </c>
      <c r="K77" s="65">
        <f t="shared" si="42"/>
        <v>-20.118361928035839</v>
      </c>
      <c r="N77" s="49" t="s">
        <v>68</v>
      </c>
      <c r="O77" s="46">
        <v>359.34185935656973</v>
      </c>
      <c r="P77" s="46">
        <v>1279.0540000000001</v>
      </c>
      <c r="Q77" s="46">
        <v>455.07133767640636</v>
      </c>
      <c r="R77" s="46">
        <v>1632.5304999999978</v>
      </c>
      <c r="S77" s="65">
        <f t="shared" si="56"/>
        <v>-21.036147608994938</v>
      </c>
      <c r="T77" s="65">
        <f t="shared" si="57"/>
        <v>-21.65206101815545</v>
      </c>
    </row>
    <row r="78" spans="1:20" ht="18" x14ac:dyDescent="0.4">
      <c r="A78" s="43" t="s">
        <v>69</v>
      </c>
      <c r="B78" s="44">
        <f t="shared" ref="B78:G78" si="58">B79+B80+B86</f>
        <v>52941.975967442741</v>
      </c>
      <c r="C78" s="44">
        <f t="shared" si="58"/>
        <v>189636.57656099999</v>
      </c>
      <c r="D78" s="44">
        <f t="shared" si="58"/>
        <v>54837.525580572648</v>
      </c>
      <c r="E78" s="44">
        <f t="shared" si="58"/>
        <v>196190.73836100003</v>
      </c>
      <c r="F78" s="44">
        <f t="shared" si="58"/>
        <v>48436.568011987103</v>
      </c>
      <c r="G78" s="44">
        <f t="shared" si="58"/>
        <v>172547.87338500001</v>
      </c>
      <c r="H78" s="65">
        <f t="shared" si="39"/>
        <v>-3.4566651085391982</v>
      </c>
      <c r="I78" s="65">
        <f t="shared" si="40"/>
        <v>-3.3407090746251527</v>
      </c>
      <c r="J78" s="65">
        <f t="shared" si="41"/>
        <v>9.3016663656694902</v>
      </c>
      <c r="K78" s="65">
        <f t="shared" si="42"/>
        <v>9.9037460391473928</v>
      </c>
      <c r="L78" s="44"/>
      <c r="M78" s="44"/>
      <c r="N78" s="43" t="s">
        <v>69</v>
      </c>
      <c r="O78" s="44">
        <f t="shared" ref="O78:R78" si="59">O79+O80+O86</f>
        <v>495060.29286408448</v>
      </c>
      <c r="P78" s="44">
        <f t="shared" si="59"/>
        <v>1762134.9457109999</v>
      </c>
      <c r="Q78" s="44">
        <f t="shared" si="59"/>
        <v>391026.16066556016</v>
      </c>
      <c r="R78" s="44">
        <f t="shared" si="59"/>
        <v>1402773.7647549999</v>
      </c>
      <c r="S78" s="65">
        <f t="shared" si="56"/>
        <v>26.605414845249541</v>
      </c>
      <c r="T78" s="65">
        <f t="shared" si="57"/>
        <v>25.617900048106762</v>
      </c>
    </row>
    <row r="79" spans="1:20" ht="31" x14ac:dyDescent="0.35">
      <c r="A79" s="47" t="s">
        <v>70</v>
      </c>
      <c r="B79" s="48">
        <v>740.79841634133709</v>
      </c>
      <c r="C79" s="48">
        <v>2653.5177999999996</v>
      </c>
      <c r="D79" s="48">
        <v>1007.1867473519814</v>
      </c>
      <c r="E79" s="48">
        <v>3603.3849</v>
      </c>
      <c r="F79" s="48">
        <v>1238.0753554061598</v>
      </c>
      <c r="G79" s="48">
        <v>4410.4542999999994</v>
      </c>
      <c r="H79" s="65">
        <f t="shared" si="39"/>
        <v>-26.448752598364919</v>
      </c>
      <c r="I79" s="65">
        <f t="shared" si="40"/>
        <v>-26.360411844984981</v>
      </c>
      <c r="J79" s="65">
        <f t="shared" si="41"/>
        <v>-40.165320866247868</v>
      </c>
      <c r="K79" s="65">
        <f t="shared" si="42"/>
        <v>-39.835726219859026</v>
      </c>
      <c r="N79" s="47" t="s">
        <v>70</v>
      </c>
      <c r="O79" s="48">
        <v>8306.6544537617228</v>
      </c>
      <c r="P79" s="48">
        <v>29566.996800000001</v>
      </c>
      <c r="Q79" s="48">
        <v>7182.2730713073524</v>
      </c>
      <c r="R79" s="48">
        <v>25765.806100000002</v>
      </c>
      <c r="S79" s="65">
        <f t="shared" si="56"/>
        <v>15.654951730339945</v>
      </c>
      <c r="T79" s="65">
        <f t="shared" si="57"/>
        <v>14.752849902103392</v>
      </c>
    </row>
    <row r="80" spans="1:20" ht="31" x14ac:dyDescent="0.35">
      <c r="A80" s="47" t="s">
        <v>71</v>
      </c>
      <c r="B80" s="48">
        <f t="shared" ref="B80:G80" si="60">B81+B85</f>
        <v>13582.409860922649</v>
      </c>
      <c r="C80" s="48">
        <f t="shared" si="60"/>
        <v>48651.786420999997</v>
      </c>
      <c r="D80" s="48">
        <f t="shared" si="60"/>
        <v>15078.321580081969</v>
      </c>
      <c r="E80" s="48">
        <f t="shared" si="60"/>
        <v>53945.305021</v>
      </c>
      <c r="F80" s="48">
        <f t="shared" si="60"/>
        <v>11034.366647811685</v>
      </c>
      <c r="G80" s="48">
        <f t="shared" si="60"/>
        <v>39308.245348000004</v>
      </c>
      <c r="H80" s="65">
        <f t="shared" si="39"/>
        <v>-9.9209431979178362</v>
      </c>
      <c r="I80" s="65">
        <f t="shared" si="40"/>
        <v>-9.8127512634126788</v>
      </c>
      <c r="J80" s="65">
        <f t="shared" si="41"/>
        <v>23.091884604145235</v>
      </c>
      <c r="K80" s="65">
        <f t="shared" si="42"/>
        <v>23.769926615346606</v>
      </c>
      <c r="L80" s="48"/>
      <c r="M80" s="48"/>
      <c r="N80" s="47" t="s">
        <v>71</v>
      </c>
      <c r="O80" s="48">
        <f t="shared" ref="O80:R80" si="61">O81+O85</f>
        <v>131778.65267570672</v>
      </c>
      <c r="P80" s="48">
        <f t="shared" si="61"/>
        <v>469057.55182899995</v>
      </c>
      <c r="Q80" s="48">
        <f t="shared" si="61"/>
        <v>109581.53838035988</v>
      </c>
      <c r="R80" s="48">
        <f t="shared" si="61"/>
        <v>393114.63683099998</v>
      </c>
      <c r="S80" s="65">
        <f t="shared" si="56"/>
        <v>20.256253583792699</v>
      </c>
      <c r="T80" s="65">
        <f t="shared" si="57"/>
        <v>19.318261871446893</v>
      </c>
    </row>
    <row r="81" spans="1:20" ht="46.5" x14ac:dyDescent="0.35">
      <c r="A81" s="51" t="s">
        <v>72</v>
      </c>
      <c r="B81" s="52">
        <f t="shared" ref="B81:G81" si="62">SUM(B82:B84)</f>
        <v>10693.721221920659</v>
      </c>
      <c r="C81" s="52">
        <f t="shared" si="62"/>
        <v>38304.589999999997</v>
      </c>
      <c r="D81" s="52">
        <f t="shared" si="62"/>
        <v>12295.794436593726</v>
      </c>
      <c r="E81" s="52">
        <f t="shared" si="62"/>
        <v>43990.332600000002</v>
      </c>
      <c r="F81" s="52">
        <f t="shared" si="62"/>
        <v>8311.7936221931559</v>
      </c>
      <c r="G81" s="52">
        <f t="shared" si="62"/>
        <v>29609.494900000002</v>
      </c>
      <c r="H81" s="65">
        <f t="shared" si="39"/>
        <v>-13.029440455714749</v>
      </c>
      <c r="I81" s="65">
        <f t="shared" si="40"/>
        <v>-12.924982067537272</v>
      </c>
      <c r="J81" s="65">
        <f t="shared" si="41"/>
        <v>28.657203342580175</v>
      </c>
      <c r="K81" s="65">
        <f t="shared" si="42"/>
        <v>29.3659014764213</v>
      </c>
      <c r="L81" s="52"/>
      <c r="M81" s="52"/>
      <c r="N81" s="51" t="s">
        <v>72</v>
      </c>
      <c r="O81" s="52">
        <f t="shared" ref="O81:R81" si="63">SUM(O82:O84)</f>
        <v>102429.38946205097</v>
      </c>
      <c r="P81" s="52">
        <f t="shared" si="63"/>
        <v>364590.75639999995</v>
      </c>
      <c r="Q81" s="52">
        <f t="shared" si="63"/>
        <v>81173.372872501001</v>
      </c>
      <c r="R81" s="52">
        <f t="shared" si="63"/>
        <v>291202.71049999999</v>
      </c>
      <c r="S81" s="65">
        <f t="shared" si="56"/>
        <v>26.185947235353638</v>
      </c>
      <c r="T81" s="65">
        <f t="shared" si="57"/>
        <v>25.201704260922384</v>
      </c>
    </row>
    <row r="82" spans="1:20" x14ac:dyDescent="0.35">
      <c r="A82" s="58" t="s">
        <v>73</v>
      </c>
      <c r="B82" s="69">
        <v>653.83300662053216</v>
      </c>
      <c r="C82" s="70">
        <v>2342.0102999999999</v>
      </c>
      <c r="D82" s="69">
        <v>617.14853713803018</v>
      </c>
      <c r="E82" s="70">
        <v>2207.9557</v>
      </c>
      <c r="F82" s="69">
        <v>610.93438281899728</v>
      </c>
      <c r="G82" s="70">
        <v>2176.3604</v>
      </c>
      <c r="H82" s="65">
        <f t="shared" si="39"/>
        <v>5.9441880317213247</v>
      </c>
      <c r="I82" s="65">
        <f t="shared" si="40"/>
        <v>6.0714352194656698</v>
      </c>
      <c r="J82" s="65">
        <f t="shared" si="41"/>
        <v>7.0218054520995139</v>
      </c>
      <c r="K82" s="65">
        <f t="shared" si="42"/>
        <v>7.611326690193394</v>
      </c>
      <c r="N82" s="58" t="s">
        <v>73</v>
      </c>
      <c r="O82" s="69">
        <v>6132.9608910139714</v>
      </c>
      <c r="P82" s="70">
        <v>21829.875800000002</v>
      </c>
      <c r="Q82" s="69">
        <v>4924.3622237253176</v>
      </c>
      <c r="R82" s="70">
        <v>17665.739099999999</v>
      </c>
      <c r="S82" s="65">
        <f t="shared" si="56"/>
        <v>24.543252758005679</v>
      </c>
      <c r="T82" s="65">
        <f t="shared" si="57"/>
        <v>23.57182270398188</v>
      </c>
    </row>
    <row r="83" spans="1:20" ht="46.5" x14ac:dyDescent="0.35">
      <c r="A83" s="58" t="s">
        <v>74</v>
      </c>
      <c r="B83" s="69">
        <v>2659.8932858416838</v>
      </c>
      <c r="C83" s="70">
        <v>9527.6582999999991</v>
      </c>
      <c r="D83" s="69">
        <v>2830.8008050942226</v>
      </c>
      <c r="E83" s="70">
        <v>10127.6798</v>
      </c>
      <c r="F83" s="69">
        <v>1812.8086909802221</v>
      </c>
      <c r="G83" s="70">
        <v>6457.8540000000003</v>
      </c>
      <c r="H83" s="65">
        <f t="shared" si="39"/>
        <v>-6.0374265453428819</v>
      </c>
      <c r="I83" s="65">
        <f t="shared" si="40"/>
        <v>-5.9245702060999292</v>
      </c>
      <c r="J83" s="65">
        <f t="shared" si="41"/>
        <v>46.727743477632259</v>
      </c>
      <c r="K83" s="65">
        <f t="shared" si="42"/>
        <v>47.535981767317736</v>
      </c>
      <c r="N83" s="58" t="s">
        <v>74</v>
      </c>
      <c r="O83" s="69">
        <v>22120.516867354756</v>
      </c>
      <c r="P83" s="70">
        <v>78736.542499999996</v>
      </c>
      <c r="Q83" s="69">
        <v>15895.565345211522</v>
      </c>
      <c r="R83" s="70">
        <v>57024.016000000011</v>
      </c>
      <c r="S83" s="65">
        <f t="shared" si="56"/>
        <v>39.161561020026738</v>
      </c>
      <c r="T83" s="65">
        <f t="shared" si="57"/>
        <v>38.07610902045198</v>
      </c>
    </row>
    <row r="84" spans="1:20" ht="46.5" x14ac:dyDescent="0.35">
      <c r="A84" s="58" t="s">
        <v>75</v>
      </c>
      <c r="B84" s="46">
        <v>7379.994929458443</v>
      </c>
      <c r="C84" s="46">
        <v>26434.921399999999</v>
      </c>
      <c r="D84" s="46">
        <v>8847.8450943614716</v>
      </c>
      <c r="E84" s="46">
        <v>31654.697100000001</v>
      </c>
      <c r="F84" s="46">
        <v>5888.0505483939369</v>
      </c>
      <c r="G84" s="46">
        <v>20975.280500000001</v>
      </c>
      <c r="H84" s="65">
        <f t="shared" si="39"/>
        <v>-16.589917084313058</v>
      </c>
      <c r="I84" s="65">
        <f t="shared" si="40"/>
        <v>-16.489735104746899</v>
      </c>
      <c r="J84" s="65">
        <f t="shared" si="41"/>
        <v>25.338511767217398</v>
      </c>
      <c r="K84" s="65">
        <f t="shared" si="42"/>
        <v>26.028929148289578</v>
      </c>
      <c r="N84" s="58" t="s">
        <v>75</v>
      </c>
      <c r="O84" s="46">
        <v>74175.911703682243</v>
      </c>
      <c r="P84" s="46">
        <v>264024.33809999999</v>
      </c>
      <c r="Q84" s="46">
        <v>60353.445303564156</v>
      </c>
      <c r="R84" s="46">
        <v>216512.95539999998</v>
      </c>
      <c r="S84" s="65">
        <f t="shared" si="56"/>
        <v>22.902530801007657</v>
      </c>
      <c r="T84" s="65">
        <f t="shared" si="57"/>
        <v>21.943898281848504</v>
      </c>
    </row>
    <row r="85" spans="1:20" ht="46.5" x14ac:dyDescent="0.35">
      <c r="A85" s="51" t="s">
        <v>76</v>
      </c>
      <c r="B85" s="52">
        <v>2888.6886390019895</v>
      </c>
      <c r="C85" s="52">
        <v>10347.196421000001</v>
      </c>
      <c r="D85" s="52">
        <v>2782.5271434882434</v>
      </c>
      <c r="E85" s="52">
        <v>9954.9724210000004</v>
      </c>
      <c r="F85" s="52">
        <v>2722.5730256185293</v>
      </c>
      <c r="G85" s="52">
        <v>9698.7504480000007</v>
      </c>
      <c r="H85" s="65">
        <f t="shared" si="39"/>
        <v>3.8152905628320042</v>
      </c>
      <c r="I85" s="65">
        <f t="shared" si="40"/>
        <v>3.9399807795811057</v>
      </c>
      <c r="J85" s="65">
        <f t="shared" si="41"/>
        <v>6.1014199369627988</v>
      </c>
      <c r="K85" s="65">
        <f t="shared" si="42"/>
        <v>6.6858713034906145</v>
      </c>
      <c r="N85" s="51" t="s">
        <v>76</v>
      </c>
      <c r="O85" s="52">
        <v>29349.263213655759</v>
      </c>
      <c r="P85" s="52">
        <v>104466.79542900001</v>
      </c>
      <c r="Q85" s="52">
        <v>28408.165507858888</v>
      </c>
      <c r="R85" s="52">
        <v>101911.92633100002</v>
      </c>
      <c r="S85" s="65">
        <f t="shared" si="56"/>
        <v>3.3127718350434208</v>
      </c>
      <c r="T85" s="65">
        <f t="shared" si="57"/>
        <v>2.5069382848303974</v>
      </c>
    </row>
    <row r="86" spans="1:20" ht="31" x14ac:dyDescent="0.35">
      <c r="A86" s="47" t="s">
        <v>95</v>
      </c>
      <c r="B86" s="48">
        <v>38618.767690178756</v>
      </c>
      <c r="C86" s="48">
        <v>138331.27234</v>
      </c>
      <c r="D86" s="48">
        <v>38752.0172531387</v>
      </c>
      <c r="E86" s="48">
        <v>138642.04844000001</v>
      </c>
      <c r="F86" s="48">
        <v>36164.126008769257</v>
      </c>
      <c r="G86" s="48">
        <v>128829.173737</v>
      </c>
      <c r="H86" s="65">
        <f t="shared" si="39"/>
        <v>-0.34385193960233096</v>
      </c>
      <c r="I86" s="65">
        <f t="shared" si="40"/>
        <v>-0.22415717561653992</v>
      </c>
      <c r="J86" s="65">
        <f t="shared" si="41"/>
        <v>6.787504503259072</v>
      </c>
      <c r="K86" s="65">
        <f t="shared" si="42"/>
        <v>7.3757351129164022</v>
      </c>
      <c r="N86" s="47" t="s">
        <v>95</v>
      </c>
      <c r="O86" s="48">
        <v>354974.985734616</v>
      </c>
      <c r="P86" s="48">
        <v>1263510.397082</v>
      </c>
      <c r="Q86" s="48">
        <v>274262.34921389294</v>
      </c>
      <c r="R86" s="48">
        <v>983893.32182399998</v>
      </c>
      <c r="S86" s="65">
        <f t="shared" si="56"/>
        <v>29.428988977913463</v>
      </c>
      <c r="T86" s="65">
        <f t="shared" si="57"/>
        <v>28.419450468433837</v>
      </c>
    </row>
    <row r="87" spans="1:20" ht="46.5" x14ac:dyDescent="0.35">
      <c r="A87" s="49" t="s">
        <v>77</v>
      </c>
      <c r="B87" s="46">
        <v>2209.49078630742</v>
      </c>
      <c r="C87" s="46">
        <v>7914.33</v>
      </c>
      <c r="D87" s="46">
        <v>2448.8650121365822</v>
      </c>
      <c r="E87" s="46">
        <v>8761.2384000000002</v>
      </c>
      <c r="F87" s="46">
        <v>2208.2981290237867</v>
      </c>
      <c r="G87" s="46">
        <v>7866.7246999999979</v>
      </c>
      <c r="H87" s="65">
        <f t="shared" si="39"/>
        <v>-9.7749048903399256</v>
      </c>
      <c r="I87" s="65">
        <f t="shared" si="40"/>
        <v>-9.6665375524994346</v>
      </c>
      <c r="J87" s="65">
        <f t="shared" si="41"/>
        <v>5.4007983249988456E-2</v>
      </c>
      <c r="K87" s="65">
        <f t="shared" si="42"/>
        <v>0.60514765439805274</v>
      </c>
      <c r="N87" s="49" t="s">
        <v>77</v>
      </c>
      <c r="O87" s="46">
        <v>28065.720966804765</v>
      </c>
      <c r="P87" s="46">
        <v>99898.11020000001</v>
      </c>
      <c r="Q87" s="46">
        <v>21591.006219462666</v>
      </c>
      <c r="R87" s="46">
        <v>77455.935499999992</v>
      </c>
      <c r="S87" s="65">
        <f t="shared" si="56"/>
        <v>29.988017610340137</v>
      </c>
      <c r="T87" s="65">
        <f t="shared" si="57"/>
        <v>28.974118710373091</v>
      </c>
    </row>
    <row r="88" spans="1:20" ht="46.5" x14ac:dyDescent="0.35">
      <c r="A88" s="49" t="s">
        <v>96</v>
      </c>
      <c r="B88" s="46">
        <v>148.93401691679281</v>
      </c>
      <c r="C88" s="46">
        <v>533.47720000000004</v>
      </c>
      <c r="D88" s="46">
        <v>185.91480759712641</v>
      </c>
      <c r="E88" s="46">
        <v>665.14240000000007</v>
      </c>
      <c r="F88" s="46">
        <v>215.64427963984144</v>
      </c>
      <c r="G88" s="46">
        <v>768.1998000000001</v>
      </c>
      <c r="H88" s="65">
        <f t="shared" si="39"/>
        <v>-19.89125619325074</v>
      </c>
      <c r="I88" s="65">
        <f t="shared" si="40"/>
        <v>-19.795039378033934</v>
      </c>
      <c r="J88" s="65">
        <f t="shared" si="41"/>
        <v>-30.935326842179563</v>
      </c>
      <c r="K88" s="65">
        <f t="shared" si="42"/>
        <v>-30.554889496196182</v>
      </c>
      <c r="N88" s="49" t="s">
        <v>96</v>
      </c>
      <c r="O88" s="46">
        <v>1264.7564202976821</v>
      </c>
      <c r="P88" s="46">
        <v>4501.8182999999999</v>
      </c>
      <c r="Q88" s="46">
        <v>530.48889447425563</v>
      </c>
      <c r="R88" s="46">
        <v>1903.0847000000001</v>
      </c>
      <c r="S88" s="65">
        <f t="shared" si="56"/>
        <v>138.41336425169217</v>
      </c>
      <c r="T88" s="65">
        <f t="shared" si="57"/>
        <v>136.55375401841022</v>
      </c>
    </row>
    <row r="89" spans="1:20" ht="31" x14ac:dyDescent="0.35">
      <c r="A89" s="49" t="s">
        <v>78</v>
      </c>
      <c r="B89" s="46">
        <v>1.6498183359504004</v>
      </c>
      <c r="C89" s="46">
        <v>5.9096000000000011</v>
      </c>
      <c r="D89" s="46">
        <v>0.3941947666458</v>
      </c>
      <c r="E89" s="46">
        <v>1.4102999999999999</v>
      </c>
      <c r="F89" s="46">
        <v>6.4451886872799999E-2</v>
      </c>
      <c r="G89" s="46">
        <v>0.2296</v>
      </c>
      <c r="H89" s="65">
        <f t="shared" si="39"/>
        <v>318.52872629149573</v>
      </c>
      <c r="I89" s="65">
        <f t="shared" si="40"/>
        <v>319.03141175636404</v>
      </c>
      <c r="J89" s="65">
        <f t="shared" si="41"/>
        <v>2459.7673179164244</v>
      </c>
      <c r="K89" s="65">
        <f t="shared" si="42"/>
        <v>2473.8675958188155</v>
      </c>
      <c r="N89" s="49" t="s">
        <v>78</v>
      </c>
      <c r="O89" s="46">
        <v>12.076579486033921</v>
      </c>
      <c r="P89" s="46">
        <v>42.985799999999998</v>
      </c>
      <c r="Q89" s="46">
        <v>31.860199890691863</v>
      </c>
      <c r="R89" s="46">
        <v>114.29581200000001</v>
      </c>
      <c r="S89" s="65">
        <f t="shared" si="56"/>
        <v>-62.095091909444797</v>
      </c>
      <c r="T89" s="65">
        <f t="shared" si="57"/>
        <v>-62.390747965463518</v>
      </c>
    </row>
    <row r="90" spans="1:20" x14ac:dyDescent="0.35">
      <c r="A90" s="49" t="s">
        <v>97</v>
      </c>
      <c r="B90" s="46">
        <v>603.3833955349661</v>
      </c>
      <c r="C90" s="46">
        <v>2161.3012999999996</v>
      </c>
      <c r="D90" s="46">
        <v>1164.653930451786</v>
      </c>
      <c r="E90" s="46">
        <v>4166.7510000000002</v>
      </c>
      <c r="F90" s="46">
        <v>649.70665612229516</v>
      </c>
      <c r="G90" s="46">
        <v>2314.4807000000001</v>
      </c>
      <c r="H90" s="65">
        <f t="shared" si="39"/>
        <v>-48.192044026253789</v>
      </c>
      <c r="I90" s="65">
        <f t="shared" si="40"/>
        <v>-48.12981865247049</v>
      </c>
      <c r="J90" s="65">
        <f t="shared" si="41"/>
        <v>-7.1298731744268196</v>
      </c>
      <c r="K90" s="65">
        <f t="shared" si="42"/>
        <v>-6.6183053503103508</v>
      </c>
      <c r="N90" s="49" t="s">
        <v>97</v>
      </c>
      <c r="O90" s="46">
        <v>8351.0005926598678</v>
      </c>
      <c r="P90" s="46">
        <v>29724.844000000001</v>
      </c>
      <c r="Q90" s="46">
        <v>5734.3127458703557</v>
      </c>
      <c r="R90" s="46">
        <v>20571.3691</v>
      </c>
      <c r="S90" s="65">
        <f t="shared" si="56"/>
        <v>45.632109073122251</v>
      </c>
      <c r="T90" s="65">
        <f t="shared" si="57"/>
        <v>44.496187178907803</v>
      </c>
    </row>
    <row r="91" spans="1:20" x14ac:dyDescent="0.35">
      <c r="A91" s="49" t="s">
        <v>106</v>
      </c>
      <c r="B91" s="46">
        <v>15907.130971317476</v>
      </c>
      <c r="C91" s="46">
        <v>56978.868000000155</v>
      </c>
      <c r="D91" s="46">
        <v>16209.077633698582</v>
      </c>
      <c r="E91" s="46">
        <v>57990.780499999499</v>
      </c>
      <c r="F91" s="46">
        <v>6003.7819396885288</v>
      </c>
      <c r="G91" s="46">
        <v>21387.555899999999</v>
      </c>
      <c r="H91" s="65">
        <f t="shared" si="39"/>
        <v>-1.8628244567930352</v>
      </c>
      <c r="I91" s="65">
        <f t="shared" si="40"/>
        <v>-1.7449540966246389</v>
      </c>
      <c r="J91" s="65">
        <f t="shared" si="41"/>
        <v>164.95184420609928</v>
      </c>
      <c r="K91" s="65">
        <f t="shared" si="42"/>
        <v>166.41131070053757</v>
      </c>
      <c r="N91" s="49" t="s">
        <v>106</v>
      </c>
      <c r="O91" s="46">
        <v>130776.57349618938</v>
      </c>
      <c r="P91" s="46">
        <v>465490.71609999973</v>
      </c>
      <c r="Q91" s="46">
        <v>43312.151852255964</v>
      </c>
      <c r="R91" s="46">
        <v>155378.7353</v>
      </c>
      <c r="S91" s="65">
        <f t="shared" ref="S91" si="64">IFERROR(O91/Q91*100-100,"0.00")</f>
        <v>201.93968182944883</v>
      </c>
      <c r="T91" s="65">
        <f t="shared" ref="T91" si="65">IFERROR(P91/R91*100-100,"0.00")</f>
        <v>199.58457005152349</v>
      </c>
    </row>
    <row r="92" spans="1:20" ht="31" x14ac:dyDescent="0.35">
      <c r="A92" s="49" t="s">
        <v>107</v>
      </c>
      <c r="B92" s="46">
        <v>19748.178701766155</v>
      </c>
      <c r="C92" s="46">
        <v>70737.386239999847</v>
      </c>
      <c r="D92" s="46">
        <v>18743.111674487969</v>
      </c>
      <c r="E92" s="46">
        <v>67056.725840000508</v>
      </c>
      <c r="F92" s="46">
        <v>27086.630552407933</v>
      </c>
      <c r="G92" s="46">
        <v>96491.983036999998</v>
      </c>
      <c r="H92" s="65">
        <f t="shared" si="39"/>
        <v>5.3623274765322293</v>
      </c>
      <c r="I92" s="65">
        <f t="shared" si="40"/>
        <v>5.4888758046157875</v>
      </c>
      <c r="J92" s="65">
        <f t="shared" si="41"/>
        <v>-27.092523879790605</v>
      </c>
      <c r="K92" s="65">
        <f t="shared" si="42"/>
        <v>-26.690918754488152</v>
      </c>
      <c r="N92" s="49" t="s">
        <v>107</v>
      </c>
      <c r="O92" s="46">
        <v>186504.85767917827</v>
      </c>
      <c r="P92" s="46">
        <v>663851.92268200021</v>
      </c>
      <c r="Q92" s="46">
        <v>203062.52930193901</v>
      </c>
      <c r="R92" s="46">
        <v>728469.90141199995</v>
      </c>
      <c r="S92" s="65">
        <f t="shared" ref="S92:S101" si="66">IFERROR(O92/Q92*100-100,"0.00")</f>
        <v>-8.1539768462849764</v>
      </c>
      <c r="T92" s="65">
        <f t="shared" ref="T92:T101" si="67">IFERROR(P92/R92*100-100,"0.00")</f>
        <v>-8.8703704305078617</v>
      </c>
    </row>
    <row r="93" spans="1:20" ht="35.5" x14ac:dyDescent="0.4">
      <c r="A93" s="43" t="s">
        <v>79</v>
      </c>
      <c r="B93" s="44">
        <f t="shared" ref="B93:G93" si="68">B94+B97</f>
        <v>4494.8854905986072</v>
      </c>
      <c r="C93" s="44">
        <f t="shared" si="68"/>
        <v>16100.545567000001</v>
      </c>
      <c r="D93" s="44">
        <f t="shared" si="68"/>
        <v>1091.6032832671417</v>
      </c>
      <c r="E93" s="44">
        <f t="shared" si="68"/>
        <v>3905.3996669999997</v>
      </c>
      <c r="F93" s="44">
        <f t="shared" si="68"/>
        <v>1445.3512534250613</v>
      </c>
      <c r="G93" s="44">
        <f t="shared" si="68"/>
        <v>5148.8430190000017</v>
      </c>
      <c r="H93" s="65">
        <f t="shared" si="39"/>
        <v>311.76914356152594</v>
      </c>
      <c r="I93" s="65">
        <f t="shared" si="40"/>
        <v>312.26371024320576</v>
      </c>
      <c r="J93" s="65">
        <f t="shared" si="41"/>
        <v>210.98914398469151</v>
      </c>
      <c r="K93" s="65">
        <f t="shared" si="42"/>
        <v>212.70220334134439</v>
      </c>
      <c r="L93" s="44"/>
      <c r="M93" s="44"/>
      <c r="N93" s="43" t="s">
        <v>79</v>
      </c>
      <c r="O93" s="44">
        <f t="shared" ref="O93:R93" si="69">O94+O97</f>
        <v>20457.490141179576</v>
      </c>
      <c r="P93" s="44">
        <f t="shared" si="69"/>
        <v>72817.106923999992</v>
      </c>
      <c r="Q93" s="44">
        <f t="shared" si="69"/>
        <v>11885.362964163181</v>
      </c>
      <c r="R93" s="44">
        <f t="shared" si="69"/>
        <v>42637.749152999997</v>
      </c>
      <c r="S93" s="65">
        <f t="shared" si="66"/>
        <v>72.123394151807787</v>
      </c>
      <c r="T93" s="65">
        <f t="shared" si="67"/>
        <v>70.780841790464365</v>
      </c>
    </row>
    <row r="94" spans="1:20" ht="31" x14ac:dyDescent="0.35">
      <c r="A94" s="47" t="s">
        <v>80</v>
      </c>
      <c r="B94" s="48">
        <f t="shared" ref="B94:G94" si="70">SUM(B95:B96)</f>
        <v>363.65508911874861</v>
      </c>
      <c r="C94" s="48">
        <f t="shared" si="70"/>
        <v>1302.6016669999999</v>
      </c>
      <c r="D94" s="48">
        <f t="shared" si="70"/>
        <v>333.33838628660635</v>
      </c>
      <c r="E94" s="48">
        <f t="shared" si="70"/>
        <v>1192.575767</v>
      </c>
      <c r="F94" s="48">
        <f t="shared" si="70"/>
        <v>539.46645302303443</v>
      </c>
      <c r="G94" s="48">
        <f t="shared" si="70"/>
        <v>1921.7668189999999</v>
      </c>
      <c r="H94" s="65">
        <f t="shared" si="39"/>
        <v>9.094872981738078</v>
      </c>
      <c r="I94" s="65">
        <f t="shared" si="40"/>
        <v>9.2259043865009005</v>
      </c>
      <c r="J94" s="65">
        <f t="shared" si="41"/>
        <v>-32.589860392445743</v>
      </c>
      <c r="K94" s="65">
        <f t="shared" si="42"/>
        <v>-32.218536915013729</v>
      </c>
      <c r="L94" s="48"/>
      <c r="M94" s="48"/>
      <c r="N94" s="47" t="s">
        <v>80</v>
      </c>
      <c r="O94" s="48">
        <f t="shared" ref="O94:R94" si="71">SUM(O95:O96)</f>
        <v>4819.7077079416349</v>
      </c>
      <c r="P94" s="48">
        <f t="shared" si="71"/>
        <v>17155.436424</v>
      </c>
      <c r="Q94" s="48">
        <f t="shared" si="71"/>
        <v>3931.9898062919783</v>
      </c>
      <c r="R94" s="48">
        <f t="shared" si="71"/>
        <v>14105.685753</v>
      </c>
      <c r="S94" s="65">
        <f t="shared" si="66"/>
        <v>22.576810861236936</v>
      </c>
      <c r="T94" s="65">
        <f t="shared" si="67"/>
        <v>21.620718938470461</v>
      </c>
    </row>
    <row r="95" spans="1:20" x14ac:dyDescent="0.35">
      <c r="A95" s="49" t="s">
        <v>81</v>
      </c>
      <c r="B95" s="46">
        <v>331.07919854698918</v>
      </c>
      <c r="C95" s="46">
        <v>1185.9158</v>
      </c>
      <c r="D95" s="46">
        <v>300.99642411870479</v>
      </c>
      <c r="E95" s="46">
        <v>1076.8668</v>
      </c>
      <c r="F95" s="46">
        <v>487.84803750539129</v>
      </c>
      <c r="G95" s="46">
        <v>1737.8841</v>
      </c>
      <c r="H95" s="65">
        <f t="shared" si="39"/>
        <v>9.9943959521660446</v>
      </c>
      <c r="I95" s="65">
        <f t="shared" si="40"/>
        <v>10.126507753790889</v>
      </c>
      <c r="J95" s="65">
        <f t="shared" si="41"/>
        <v>-32.134768802194813</v>
      </c>
      <c r="K95" s="65">
        <f t="shared" si="42"/>
        <v>-31.760938488360651</v>
      </c>
      <c r="N95" s="49" t="s">
        <v>81</v>
      </c>
      <c r="O95" s="46">
        <v>3553.4627019657837</v>
      </c>
      <c r="P95" s="46">
        <v>12648.319600000001</v>
      </c>
      <c r="Q95" s="46">
        <v>3104.0482451769772</v>
      </c>
      <c r="R95" s="46">
        <v>11135.5144</v>
      </c>
      <c r="S95" s="65">
        <f t="shared" si="66"/>
        <v>14.478333495205817</v>
      </c>
      <c r="T95" s="65">
        <f t="shared" si="67"/>
        <v>13.585409220071611</v>
      </c>
    </row>
    <row r="96" spans="1:20" x14ac:dyDescent="0.35">
      <c r="A96" s="49" t="s">
        <v>82</v>
      </c>
      <c r="B96" s="46">
        <v>32.575890571759437</v>
      </c>
      <c r="C96" s="46">
        <v>116.68586699999992</v>
      </c>
      <c r="D96" s="46">
        <v>32.341962167901571</v>
      </c>
      <c r="E96" s="46">
        <v>115.70896700000003</v>
      </c>
      <c r="F96" s="46">
        <v>51.61841551764315</v>
      </c>
      <c r="G96" s="46">
        <v>183.88271899999995</v>
      </c>
      <c r="H96" s="65">
        <f t="shared" si="39"/>
        <v>0.72329688175207707</v>
      </c>
      <c r="I96" s="65">
        <f t="shared" si="40"/>
        <v>0.84427337424928339</v>
      </c>
      <c r="J96" s="65">
        <f t="shared" si="41"/>
        <v>-36.890952104825814</v>
      </c>
      <c r="K96" s="65">
        <f t="shared" si="42"/>
        <v>-36.543320854419207</v>
      </c>
      <c r="N96" s="49" t="s">
        <v>82</v>
      </c>
      <c r="O96" s="46">
        <v>1266.2450059758514</v>
      </c>
      <c r="P96" s="46">
        <v>4507.1168239999988</v>
      </c>
      <c r="Q96" s="46">
        <v>827.94156111500126</v>
      </c>
      <c r="R96" s="46">
        <v>2970.1713529999997</v>
      </c>
      <c r="S96" s="65">
        <f t="shared" si="66"/>
        <v>52.938934998090957</v>
      </c>
      <c r="T96" s="65">
        <f t="shared" si="67"/>
        <v>51.746020290971387</v>
      </c>
    </row>
    <row r="97" spans="1:20" ht="31" x14ac:dyDescent="0.35">
      <c r="A97" s="47" t="s">
        <v>83</v>
      </c>
      <c r="B97" s="48">
        <v>4131.2304014798583</v>
      </c>
      <c r="C97" s="48">
        <v>14797.9439</v>
      </c>
      <c r="D97" s="48">
        <v>758.26489698053535</v>
      </c>
      <c r="E97" s="48">
        <v>2712.8238999999999</v>
      </c>
      <c r="F97" s="48">
        <v>905.88480040202694</v>
      </c>
      <c r="G97" s="48">
        <v>3227.0762000000013</v>
      </c>
      <c r="H97" s="65">
        <f t="shared" si="39"/>
        <v>444.82680365802389</v>
      </c>
      <c r="I97" s="65">
        <f t="shared" si="40"/>
        <v>445.48118291054573</v>
      </c>
      <c r="J97" s="65">
        <f t="shared" si="41"/>
        <v>356.04368233647807</v>
      </c>
      <c r="K97" s="65">
        <f t="shared" si="42"/>
        <v>358.55576326335256</v>
      </c>
      <c r="N97" s="47" t="s">
        <v>83</v>
      </c>
      <c r="O97" s="48">
        <v>15637.78243323794</v>
      </c>
      <c r="P97" s="48">
        <v>55661.670499999993</v>
      </c>
      <c r="Q97" s="48">
        <v>7953.3731578712022</v>
      </c>
      <c r="R97" s="48">
        <v>28532.063399999999</v>
      </c>
      <c r="S97" s="65">
        <f t="shared" si="66"/>
        <v>96.618241378021111</v>
      </c>
      <c r="T97" s="65">
        <f t="shared" si="67"/>
        <v>95.08463064749813</v>
      </c>
    </row>
    <row r="98" spans="1:20" ht="18" x14ac:dyDescent="0.4">
      <c r="A98" s="43" t="s">
        <v>84</v>
      </c>
      <c r="B98" s="44">
        <f t="shared" ref="B98:G98" si="72">SUM(B99+B100+B101)</f>
        <v>18391.526474622999</v>
      </c>
      <c r="C98" s="44">
        <f t="shared" si="72"/>
        <v>65877.898484999998</v>
      </c>
      <c r="D98" s="44">
        <f t="shared" si="72"/>
        <v>28513.780621856044</v>
      </c>
      <c r="E98" s="44">
        <f t="shared" si="72"/>
        <v>102012.984985</v>
      </c>
      <c r="F98" s="44">
        <f t="shared" si="72"/>
        <v>20063.127026312533</v>
      </c>
      <c r="G98" s="44">
        <f t="shared" si="72"/>
        <v>71471.824778886206</v>
      </c>
      <c r="H98" s="65">
        <f t="shared" si="39"/>
        <v>-35.499516116337986</v>
      </c>
      <c r="I98" s="65">
        <f t="shared" si="40"/>
        <v>-35.422046031996132</v>
      </c>
      <c r="J98" s="65">
        <f t="shared" si="41"/>
        <v>-8.3317049705026136</v>
      </c>
      <c r="K98" s="65">
        <f t="shared" si="42"/>
        <v>-7.8267573427602315</v>
      </c>
      <c r="L98" s="44"/>
      <c r="M98" s="44"/>
      <c r="N98" s="43" t="s">
        <v>84</v>
      </c>
      <c r="O98" s="44">
        <f t="shared" ref="O98:R98" si="73">SUM(O99+O100+O101)</f>
        <v>207968.84881839115</v>
      </c>
      <c r="P98" s="44">
        <f t="shared" si="73"/>
        <v>740251.60451069847</v>
      </c>
      <c r="Q98" s="44">
        <f t="shared" si="73"/>
        <v>210655.00211751414</v>
      </c>
      <c r="R98" s="44">
        <f t="shared" si="73"/>
        <v>755707.26491007442</v>
      </c>
      <c r="S98" s="65">
        <f t="shared" si="66"/>
        <v>-1.2751433728711135</v>
      </c>
      <c r="T98" s="65">
        <f t="shared" si="67"/>
        <v>-2.0451914540235521</v>
      </c>
    </row>
    <row r="99" spans="1:20" x14ac:dyDescent="0.35">
      <c r="A99" s="45" t="s">
        <v>85</v>
      </c>
      <c r="B99" s="46">
        <v>2039.6991443184834</v>
      </c>
      <c r="C99" s="46">
        <v>7306.1414100000002</v>
      </c>
      <c r="D99" s="46">
        <v>3622.1889662082722</v>
      </c>
      <c r="E99" s="46">
        <v>12959.00791</v>
      </c>
      <c r="F99" s="46">
        <v>4556.931776195298</v>
      </c>
      <c r="G99" s="46">
        <v>16233.373242886209</v>
      </c>
      <c r="H99" s="65">
        <f t="shared" si="39"/>
        <v>-43.688770427301819</v>
      </c>
      <c r="I99" s="65">
        <f t="shared" si="40"/>
        <v>-43.621136272614557</v>
      </c>
      <c r="J99" s="65">
        <f t="shared" si="41"/>
        <v>-55.239638324770318</v>
      </c>
      <c r="K99" s="65">
        <f t="shared" si="42"/>
        <v>-54.993079376144458</v>
      </c>
      <c r="N99" s="45" t="s">
        <v>85</v>
      </c>
      <c r="O99" s="46">
        <v>25961.877518465564</v>
      </c>
      <c r="P99" s="46">
        <v>92409.616143698382</v>
      </c>
      <c r="Q99" s="46">
        <v>37212.647475554462</v>
      </c>
      <c r="R99" s="46">
        <v>133497.27165807449</v>
      </c>
      <c r="S99" s="65">
        <f t="shared" si="66"/>
        <v>-30.23372622031178</v>
      </c>
      <c r="T99" s="65">
        <f t="shared" si="67"/>
        <v>-30.777899056704015</v>
      </c>
    </row>
    <row r="100" spans="1:20" x14ac:dyDescent="0.35">
      <c r="A100" s="45" t="s">
        <v>86</v>
      </c>
      <c r="B100" s="46">
        <v>48.117654174743997</v>
      </c>
      <c r="C100" s="46">
        <v>172.35599999999999</v>
      </c>
      <c r="D100" s="46">
        <v>3110.4946678662377</v>
      </c>
      <c r="E100" s="46">
        <v>11128.333000000001</v>
      </c>
      <c r="F100" s="46">
        <v>4.969476277479</v>
      </c>
      <c r="G100" s="46">
        <v>17.702999999999999</v>
      </c>
      <c r="H100" s="65">
        <f t="shared" si="39"/>
        <v>-98.453054600226906</v>
      </c>
      <c r="I100" s="65">
        <f t="shared" si="40"/>
        <v>-98.451196598807741</v>
      </c>
      <c r="J100" s="65">
        <f t="shared" si="41"/>
        <v>868.26408836695225</v>
      </c>
      <c r="K100" s="65">
        <f t="shared" si="42"/>
        <v>873.59769530588039</v>
      </c>
      <c r="N100" s="45" t="s">
        <v>86</v>
      </c>
      <c r="O100" s="46">
        <v>12758.658583761038</v>
      </c>
      <c r="P100" s="46">
        <v>45413.616230000007</v>
      </c>
      <c r="Q100" s="46">
        <v>20179.64165702265</v>
      </c>
      <c r="R100" s="46">
        <v>72392.782749999998</v>
      </c>
      <c r="S100" s="65">
        <f t="shared" si="66"/>
        <v>-36.774602836810331</v>
      </c>
      <c r="T100" s="65">
        <f t="shared" si="67"/>
        <v>-37.267757219900474</v>
      </c>
    </row>
    <row r="101" spans="1:20" x14ac:dyDescent="0.35">
      <c r="A101" s="59" t="s">
        <v>87</v>
      </c>
      <c r="B101" s="73">
        <v>16303.709676129771</v>
      </c>
      <c r="C101" s="60">
        <v>58399.401075000002</v>
      </c>
      <c r="D101" s="60">
        <v>21781.096987781533</v>
      </c>
      <c r="E101" s="60">
        <v>77925.644075000004</v>
      </c>
      <c r="F101" s="60">
        <v>15501.225773839757</v>
      </c>
      <c r="G101" s="60">
        <v>55220.748535999999</v>
      </c>
      <c r="H101" s="66">
        <f t="shared" si="39"/>
        <v>-25.147435479142274</v>
      </c>
      <c r="I101" s="66">
        <f t="shared" si="40"/>
        <v>-25.057531742961089</v>
      </c>
      <c r="J101" s="66">
        <f t="shared" si="41"/>
        <v>5.1769060976087928</v>
      </c>
      <c r="K101" s="66">
        <f t="shared" si="42"/>
        <v>5.7562648520197826</v>
      </c>
      <c r="N101" s="59" t="s">
        <v>87</v>
      </c>
      <c r="O101" s="73">
        <v>169248.31271616454</v>
      </c>
      <c r="P101" s="60">
        <v>602428.37213700009</v>
      </c>
      <c r="Q101" s="60">
        <v>153262.71298493704</v>
      </c>
      <c r="R101" s="60">
        <v>549817.21050199994</v>
      </c>
      <c r="S101" s="66">
        <f t="shared" si="66"/>
        <v>10.430194937759325</v>
      </c>
      <c r="T101" s="66">
        <f t="shared" si="67"/>
        <v>9.5688459055264019</v>
      </c>
    </row>
    <row r="102" spans="1:20" x14ac:dyDescent="0.35">
      <c r="A102" s="56" t="s">
        <v>88</v>
      </c>
      <c r="B102" s="56"/>
      <c r="C102" s="56"/>
      <c r="D102" s="56"/>
      <c r="E102" s="56"/>
      <c r="F102" s="56"/>
      <c r="G102" s="56"/>
      <c r="H102" s="56"/>
      <c r="I102" s="56"/>
      <c r="K102" s="56"/>
      <c r="N102" s="56" t="s">
        <v>88</v>
      </c>
      <c r="O102" s="56"/>
      <c r="P102" s="56"/>
      <c r="Q102" s="56"/>
      <c r="R102" s="56"/>
      <c r="S102" s="56"/>
      <c r="T102" s="56"/>
    </row>
    <row r="103" spans="1:20" x14ac:dyDescent="0.35">
      <c r="A103" s="64" t="s">
        <v>99</v>
      </c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N103" s="64" t="s">
        <v>99</v>
      </c>
      <c r="O103" s="56"/>
      <c r="P103" s="56"/>
      <c r="Q103" s="56"/>
      <c r="R103" s="56"/>
      <c r="S103" s="56"/>
      <c r="T103" s="56"/>
    </row>
    <row r="104" spans="1:20" x14ac:dyDescent="0.35">
      <c r="A104" s="25"/>
      <c r="B104" s="95" t="s">
        <v>90</v>
      </c>
      <c r="C104" s="95"/>
      <c r="D104" s="95"/>
      <c r="E104" s="95"/>
      <c r="F104" s="95"/>
      <c r="G104" s="95"/>
      <c r="H104" s="26"/>
      <c r="I104" s="27" t="s">
        <v>9</v>
      </c>
      <c r="J104" s="28"/>
      <c r="K104" s="28"/>
      <c r="N104" s="25"/>
      <c r="O104" s="95" t="s">
        <v>90</v>
      </c>
      <c r="P104" s="95"/>
      <c r="Q104" s="95"/>
      <c r="R104" s="95"/>
      <c r="S104" s="26"/>
      <c r="T104" s="27" t="s">
        <v>9</v>
      </c>
    </row>
    <row r="105" spans="1:20" x14ac:dyDescent="0.35">
      <c r="A105" s="28"/>
      <c r="B105" s="29"/>
      <c r="C105" s="29"/>
      <c r="D105" s="29"/>
      <c r="E105" s="29"/>
      <c r="F105" s="29"/>
      <c r="G105" s="29"/>
      <c r="H105" s="30"/>
      <c r="I105" s="28" t="s">
        <v>8</v>
      </c>
      <c r="J105" s="31"/>
      <c r="K105" s="31"/>
      <c r="N105" s="28"/>
      <c r="O105" s="29"/>
      <c r="P105" s="29"/>
      <c r="Q105" s="29"/>
      <c r="R105" s="29"/>
      <c r="S105" s="30"/>
      <c r="T105" s="28" t="s">
        <v>8</v>
      </c>
    </row>
    <row r="106" spans="1:20" x14ac:dyDescent="0.35">
      <c r="A106" s="32"/>
      <c r="B106" s="77"/>
      <c r="C106" s="78"/>
      <c r="D106" s="89"/>
      <c r="E106" s="89"/>
      <c r="F106" s="77"/>
      <c r="G106" s="78"/>
      <c r="H106" s="77" t="s">
        <v>110</v>
      </c>
      <c r="I106" s="90"/>
      <c r="J106" s="90"/>
      <c r="K106" s="90"/>
      <c r="N106" s="32"/>
      <c r="O106" s="77"/>
      <c r="P106" s="78"/>
      <c r="Q106" s="89"/>
      <c r="R106" s="89"/>
      <c r="S106" s="77" t="s">
        <v>111</v>
      </c>
      <c r="T106" s="90"/>
    </row>
    <row r="107" spans="1:20" x14ac:dyDescent="0.35">
      <c r="A107" s="33"/>
      <c r="B107" s="89" t="s">
        <v>112</v>
      </c>
      <c r="C107" s="89"/>
      <c r="D107" s="79" t="s">
        <v>117</v>
      </c>
      <c r="E107" s="80"/>
      <c r="F107" s="89" t="s">
        <v>113</v>
      </c>
      <c r="G107" s="89"/>
      <c r="H107" s="91" t="s">
        <v>3</v>
      </c>
      <c r="I107" s="92"/>
      <c r="J107" s="92"/>
      <c r="K107" s="92"/>
      <c r="N107" s="33"/>
      <c r="O107" s="79" t="s">
        <v>114</v>
      </c>
      <c r="P107" s="80"/>
      <c r="Q107" s="79" t="s">
        <v>115</v>
      </c>
      <c r="R107" s="80"/>
      <c r="S107" s="91" t="s">
        <v>3</v>
      </c>
      <c r="T107" s="92"/>
    </row>
    <row r="108" spans="1:20" x14ac:dyDescent="0.35">
      <c r="A108" s="34" t="s">
        <v>0</v>
      </c>
      <c r="B108" s="35"/>
      <c r="C108" s="29"/>
      <c r="D108" s="35"/>
      <c r="E108" s="36"/>
      <c r="F108" s="35"/>
      <c r="G108" s="36"/>
      <c r="H108" s="91" t="s">
        <v>109</v>
      </c>
      <c r="I108" s="92"/>
      <c r="J108" s="93" t="s">
        <v>113</v>
      </c>
      <c r="K108" s="94"/>
      <c r="N108" s="34" t="s">
        <v>0</v>
      </c>
      <c r="O108" s="81"/>
      <c r="P108" s="82"/>
      <c r="Q108" s="81"/>
      <c r="R108" s="82"/>
      <c r="S108" s="93" t="s">
        <v>116</v>
      </c>
      <c r="T108" s="94"/>
    </row>
    <row r="109" spans="1:20" x14ac:dyDescent="0.35">
      <c r="A109" s="33"/>
      <c r="B109" s="37" t="s">
        <v>1</v>
      </c>
      <c r="C109" s="38" t="s">
        <v>2</v>
      </c>
      <c r="D109" s="37" t="s">
        <v>1</v>
      </c>
      <c r="E109" s="39" t="s">
        <v>2</v>
      </c>
      <c r="F109" s="37" t="s">
        <v>1</v>
      </c>
      <c r="G109" s="39" t="s">
        <v>2</v>
      </c>
      <c r="H109" s="40" t="s">
        <v>1</v>
      </c>
      <c r="I109" s="40" t="s">
        <v>2</v>
      </c>
      <c r="J109" s="40" t="s">
        <v>1</v>
      </c>
      <c r="K109" s="40" t="s">
        <v>2</v>
      </c>
      <c r="N109" s="33"/>
      <c r="O109" s="37" t="s">
        <v>1</v>
      </c>
      <c r="P109" s="38" t="s">
        <v>2</v>
      </c>
      <c r="Q109" s="37" t="s">
        <v>1</v>
      </c>
      <c r="R109" s="39" t="s">
        <v>2</v>
      </c>
      <c r="S109" s="40" t="s">
        <v>1</v>
      </c>
      <c r="T109" s="40" t="s">
        <v>2</v>
      </c>
    </row>
    <row r="110" spans="1:20" ht="20" x14ac:dyDescent="0.4">
      <c r="A110" s="41" t="s">
        <v>91</v>
      </c>
      <c r="B110" s="42">
        <f t="shared" ref="B110:G110" si="74">B111+B114+B115+B135+B145+B148+B163+B166+B167+B181+B196+B201</f>
        <v>248164.68545299745</v>
      </c>
      <c r="C110" s="42">
        <f t="shared" si="74"/>
        <v>888918.49071867997</v>
      </c>
      <c r="D110" s="42">
        <f t="shared" si="74"/>
        <v>237730.12142264404</v>
      </c>
      <c r="E110" s="42">
        <f t="shared" si="74"/>
        <v>850520.65276049008</v>
      </c>
      <c r="F110" s="42">
        <f t="shared" si="74"/>
        <v>256781.29483844675</v>
      </c>
      <c r="G110" s="42">
        <f t="shared" si="74"/>
        <v>914744.13171584613</v>
      </c>
      <c r="H110" s="65">
        <f t="shared" ref="H110:H155" si="75">IFERROR(B110/D110*100-100,"0.00")</f>
        <v>4.3892477604058087</v>
      </c>
      <c r="I110" s="65">
        <f t="shared" ref="I110:I155" si="76">IFERROR(C110/E110*100-100,"0.00")</f>
        <v>4.5146273442701244</v>
      </c>
      <c r="J110" s="65">
        <f t="shared" ref="J110:J155" si="77">IFERROR(B110/F110*100-100,"0.00")</f>
        <v>-3.3556219080795699</v>
      </c>
      <c r="K110" s="65">
        <f t="shared" ref="K110:K155" si="78">IFERROR(C110/G110*100-100,"0.00")</f>
        <v>-2.8232639162957298</v>
      </c>
      <c r="L110" s="42"/>
      <c r="M110" s="42"/>
      <c r="N110" s="41" t="s">
        <v>91</v>
      </c>
      <c r="O110" s="42">
        <f t="shared" ref="O110" si="79">O111+O114+O115+O135+O145+O148+O163+O166+O167+O181+O196+O201</f>
        <v>2896548.6723092454</v>
      </c>
      <c r="P110" s="42">
        <f t="shared" ref="P110" si="80">P111+P114+P115+P135+P145+P148+P163+P166+P167+P181+P196+P201</f>
        <v>10310076.794686947</v>
      </c>
      <c r="Q110" s="42">
        <f t="shared" ref="Q110" si="81">Q111+Q114+Q115+Q135+Q145+Q148+Q163+Q166+Q167+Q181+Q196+Q201</f>
        <v>2647328.090977734</v>
      </c>
      <c r="R110" s="42">
        <f t="shared" ref="R110" si="82">R111+R114+R115+R135+R145+R148+R163+R166+R167+R181+R196+R201</f>
        <v>9497068.9081304222</v>
      </c>
      <c r="S110" s="65">
        <f t="shared" ref="S110:S128" si="83">IFERROR(O110/Q110*100-100,"0.00")</f>
        <v>9.4140421121534388</v>
      </c>
      <c r="T110" s="65">
        <f t="shared" ref="T110:T128" si="84">IFERROR(P110/R110*100-100,"0.00")</f>
        <v>8.5606190122566233</v>
      </c>
    </row>
    <row r="111" spans="1:20" ht="35.5" x14ac:dyDescent="0.4">
      <c r="A111" s="43" t="s">
        <v>14</v>
      </c>
      <c r="B111" s="44">
        <f t="shared" ref="B111:G111" si="85">SUM(B112:B113)</f>
        <v>0</v>
      </c>
      <c r="C111" s="44">
        <f t="shared" si="85"/>
        <v>0</v>
      </c>
      <c r="D111" s="44">
        <f t="shared" si="85"/>
        <v>0</v>
      </c>
      <c r="E111" s="44">
        <f t="shared" si="85"/>
        <v>0</v>
      </c>
      <c r="F111" s="44">
        <f t="shared" si="85"/>
        <v>0</v>
      </c>
      <c r="G111" s="44">
        <f t="shared" si="85"/>
        <v>0</v>
      </c>
      <c r="H111" s="65" t="str">
        <f t="shared" si="75"/>
        <v>0.00</v>
      </c>
      <c r="I111" s="65" t="str">
        <f t="shared" si="76"/>
        <v>0.00</v>
      </c>
      <c r="J111" s="65" t="str">
        <f t="shared" si="77"/>
        <v>0.00</v>
      </c>
      <c r="K111" s="65" t="str">
        <f t="shared" si="78"/>
        <v>0.00</v>
      </c>
      <c r="L111" s="44"/>
      <c r="M111" s="44"/>
      <c r="N111" s="43" t="s">
        <v>14</v>
      </c>
      <c r="O111" s="44">
        <f t="shared" ref="O111:R111" si="86">SUM(O112:O113)</f>
        <v>0</v>
      </c>
      <c r="P111" s="44">
        <f t="shared" si="86"/>
        <v>0</v>
      </c>
      <c r="Q111" s="44">
        <f t="shared" si="86"/>
        <v>0</v>
      </c>
      <c r="R111" s="44">
        <f t="shared" si="86"/>
        <v>0</v>
      </c>
      <c r="S111" s="65" t="str">
        <f t="shared" si="83"/>
        <v>0.00</v>
      </c>
      <c r="T111" s="65" t="str">
        <f t="shared" si="84"/>
        <v>0.00</v>
      </c>
    </row>
    <row r="112" spans="1:20" ht="31" x14ac:dyDescent="0.35">
      <c r="A112" s="45" t="s">
        <v>15</v>
      </c>
      <c r="B112" s="46">
        <v>0</v>
      </c>
      <c r="C112" s="46">
        <v>0</v>
      </c>
      <c r="D112" s="46">
        <v>0</v>
      </c>
      <c r="E112" s="46">
        <v>0</v>
      </c>
      <c r="F112" s="46">
        <v>0</v>
      </c>
      <c r="G112" s="46">
        <v>0</v>
      </c>
      <c r="H112" s="65" t="str">
        <f t="shared" si="75"/>
        <v>0.00</v>
      </c>
      <c r="I112" s="65" t="str">
        <f t="shared" si="76"/>
        <v>0.00</v>
      </c>
      <c r="J112" s="65" t="str">
        <f t="shared" si="77"/>
        <v>0.00</v>
      </c>
      <c r="K112" s="65" t="str">
        <f t="shared" si="78"/>
        <v>0.00</v>
      </c>
      <c r="N112" s="45" t="s">
        <v>15</v>
      </c>
      <c r="O112" s="46">
        <v>0</v>
      </c>
      <c r="P112" s="46">
        <v>0</v>
      </c>
      <c r="Q112" s="46">
        <v>0</v>
      </c>
      <c r="R112" s="46">
        <v>0</v>
      </c>
      <c r="S112" s="65" t="str">
        <f t="shared" si="83"/>
        <v>0.00</v>
      </c>
      <c r="T112" s="65" t="str">
        <f t="shared" si="84"/>
        <v>0.00</v>
      </c>
    </row>
    <row r="113" spans="1:20" x14ac:dyDescent="0.35">
      <c r="A113" s="45" t="s">
        <v>16</v>
      </c>
      <c r="B113" s="46">
        <v>0</v>
      </c>
      <c r="C113" s="46">
        <v>0</v>
      </c>
      <c r="D113" s="46">
        <v>0</v>
      </c>
      <c r="E113" s="46">
        <v>0</v>
      </c>
      <c r="F113" s="46">
        <v>0</v>
      </c>
      <c r="G113" s="46">
        <v>0</v>
      </c>
      <c r="H113" s="65" t="str">
        <f t="shared" si="75"/>
        <v>0.00</v>
      </c>
      <c r="I113" s="65" t="str">
        <f t="shared" si="76"/>
        <v>0.00</v>
      </c>
      <c r="J113" s="65" t="str">
        <f t="shared" si="77"/>
        <v>0.00</v>
      </c>
      <c r="K113" s="65" t="str">
        <f t="shared" si="78"/>
        <v>0.00</v>
      </c>
      <c r="N113" s="45" t="s">
        <v>16</v>
      </c>
      <c r="O113" s="46">
        <v>0</v>
      </c>
      <c r="P113" s="46">
        <v>0</v>
      </c>
      <c r="Q113" s="46">
        <v>0</v>
      </c>
      <c r="R113" s="46">
        <v>0</v>
      </c>
      <c r="S113" s="65" t="str">
        <f t="shared" si="83"/>
        <v>0.00</v>
      </c>
      <c r="T113" s="65" t="str">
        <f t="shared" si="84"/>
        <v>0.00</v>
      </c>
    </row>
    <row r="114" spans="1:20" ht="35.5" x14ac:dyDescent="0.4">
      <c r="A114" s="43" t="s">
        <v>17</v>
      </c>
      <c r="B114" s="44">
        <v>1042.2570133375693</v>
      </c>
      <c r="C114" s="44">
        <v>3733.3334900000004</v>
      </c>
      <c r="D114" s="44">
        <v>1035.638589674609</v>
      </c>
      <c r="E114" s="44">
        <v>3705.1762899999999</v>
      </c>
      <c r="F114" s="44">
        <v>1653.0829913157918</v>
      </c>
      <c r="G114" s="44">
        <v>5888.8555979000002</v>
      </c>
      <c r="H114" s="65">
        <f t="shared" si="75"/>
        <v>0.63906692247147134</v>
      </c>
      <c r="I114" s="65">
        <f t="shared" si="76"/>
        <v>0.75994224825402057</v>
      </c>
      <c r="J114" s="65">
        <f t="shared" si="77"/>
        <v>-36.950714585238572</v>
      </c>
      <c r="K114" s="65">
        <f t="shared" si="78"/>
        <v>-36.603412531777337</v>
      </c>
      <c r="N114" s="43" t="s">
        <v>17</v>
      </c>
      <c r="O114" s="44">
        <v>13354.440798040898</v>
      </c>
      <c r="P114" s="44">
        <v>47534.264310543702</v>
      </c>
      <c r="Q114" s="44">
        <v>14641.209671226217</v>
      </c>
      <c r="R114" s="44">
        <v>52524.119552807802</v>
      </c>
      <c r="S114" s="65">
        <f t="shared" si="83"/>
        <v>-8.7886786821594001</v>
      </c>
      <c r="T114" s="65">
        <f t="shared" si="84"/>
        <v>-9.5001216293540978</v>
      </c>
    </row>
    <row r="115" spans="1:20" ht="18" x14ac:dyDescent="0.4">
      <c r="A115" s="43" t="s">
        <v>18</v>
      </c>
      <c r="B115" s="44">
        <f t="shared" ref="B115:F115" si="87">B116+B120+B124+B128+B132+B133+B134</f>
        <v>105092.15815937895</v>
      </c>
      <c r="C115" s="44">
        <f t="shared" si="87"/>
        <v>376436.97146867996</v>
      </c>
      <c r="D115" s="44">
        <f t="shared" si="87"/>
        <v>99558.885672243006</v>
      </c>
      <c r="E115" s="44">
        <f t="shared" si="87"/>
        <v>356189.14390541997</v>
      </c>
      <c r="F115" s="44">
        <f t="shared" si="87"/>
        <v>106506.68491491152</v>
      </c>
      <c r="G115" s="44">
        <f t="shared" ref="G115:R115" si="88">G116+G120+G124+G128+G132+G133+G134</f>
        <v>379413.79287661682</v>
      </c>
      <c r="H115" s="65">
        <f t="shared" ref="H115" si="89">IFERROR(B115/D115*100-100,"0.00")</f>
        <v>5.5577886893511277</v>
      </c>
      <c r="I115" s="65">
        <f t="shared" ref="I115" si="90">IFERROR(C115/E115*100-100,"0.00")</f>
        <v>5.6845717815129433</v>
      </c>
      <c r="J115" s="65">
        <f t="shared" ref="J115" si="91">IFERROR(B115/F115*100-100,"0.00")</f>
        <v>-1.3281107722605725</v>
      </c>
      <c r="K115" s="65">
        <f t="shared" ref="K115" si="92">IFERROR(C115/G115*100-100,"0.00")</f>
        <v>-0.7845843940905155</v>
      </c>
      <c r="L115" s="44"/>
      <c r="M115" s="44"/>
      <c r="N115" s="43" t="s">
        <v>18</v>
      </c>
      <c r="O115" s="44">
        <f t="shared" si="88"/>
        <v>1182138.6860590912</v>
      </c>
      <c r="P115" s="44">
        <f t="shared" si="88"/>
        <v>4207745.8430977575</v>
      </c>
      <c r="Q115" s="44">
        <f t="shared" si="88"/>
        <v>1099952.274106798</v>
      </c>
      <c r="R115" s="44">
        <f t="shared" si="88"/>
        <v>3945987.1175200264</v>
      </c>
      <c r="S115" s="65">
        <f t="shared" si="83"/>
        <v>7.4718161766638218</v>
      </c>
      <c r="T115" s="65">
        <f t="shared" si="84"/>
        <v>6.6335423249491328</v>
      </c>
    </row>
    <row r="116" spans="1:20" x14ac:dyDescent="0.35">
      <c r="A116" s="47" t="s">
        <v>19</v>
      </c>
      <c r="B116" s="48">
        <f t="shared" ref="B116:F116" si="93">SUM(B117:B119)</f>
        <v>61186.756055875536</v>
      </c>
      <c r="C116" s="48">
        <f t="shared" si="93"/>
        <v>219169.13256967999</v>
      </c>
      <c r="D116" s="48">
        <f t="shared" si="93"/>
        <v>53446.377350815383</v>
      </c>
      <c r="E116" s="48">
        <f t="shared" si="93"/>
        <v>191213.66480641998</v>
      </c>
      <c r="F116" s="48">
        <f t="shared" si="93"/>
        <v>59282.05401484677</v>
      </c>
      <c r="G116" s="48">
        <f t="shared" ref="G116:R116" si="94">SUM(G117:G119)</f>
        <v>211183.26029261685</v>
      </c>
      <c r="H116" s="48">
        <f t="shared" si="94"/>
        <v>14.021330906482362</v>
      </c>
      <c r="I116" s="48">
        <f t="shared" si="94"/>
        <v>14.278387126187383</v>
      </c>
      <c r="J116" s="48">
        <f t="shared" si="94"/>
        <v>-7.2239518567261314</v>
      </c>
      <c r="K116" s="48">
        <f t="shared" si="94"/>
        <v>-6.162060085267143</v>
      </c>
      <c r="L116" s="48"/>
      <c r="M116" s="48"/>
      <c r="N116" s="47" t="s">
        <v>19</v>
      </c>
      <c r="O116" s="48">
        <f t="shared" si="94"/>
        <v>589014.52761819516</v>
      </c>
      <c r="P116" s="48">
        <f t="shared" si="94"/>
        <v>2096558.9396046223</v>
      </c>
      <c r="Q116" s="48">
        <f t="shared" si="94"/>
        <v>581636.1680215532</v>
      </c>
      <c r="R116" s="48">
        <f t="shared" si="94"/>
        <v>2086571.2814317262</v>
      </c>
      <c r="S116" s="65">
        <f t="shared" si="83"/>
        <v>1.2685524048031027</v>
      </c>
      <c r="T116" s="65">
        <f t="shared" si="84"/>
        <v>0.47866364603864042</v>
      </c>
    </row>
    <row r="117" spans="1:20" x14ac:dyDescent="0.35">
      <c r="A117" s="49" t="s">
        <v>20</v>
      </c>
      <c r="B117" s="50">
        <v>0</v>
      </c>
      <c r="C117" s="50">
        <v>0</v>
      </c>
      <c r="D117" s="50">
        <v>0</v>
      </c>
      <c r="E117" s="50">
        <v>0</v>
      </c>
      <c r="F117" s="50">
        <v>0</v>
      </c>
      <c r="G117" s="50">
        <v>0</v>
      </c>
      <c r="H117" s="65" t="str">
        <f t="shared" si="75"/>
        <v>0.00</v>
      </c>
      <c r="I117" s="65" t="str">
        <f t="shared" si="76"/>
        <v>0.00</v>
      </c>
      <c r="J117" s="65" t="str">
        <f t="shared" si="77"/>
        <v>0.00</v>
      </c>
      <c r="K117" s="65" t="str">
        <f t="shared" si="78"/>
        <v>0.00</v>
      </c>
      <c r="N117" s="49" t="s">
        <v>20</v>
      </c>
      <c r="O117" s="50">
        <v>0</v>
      </c>
      <c r="P117" s="50">
        <v>0</v>
      </c>
      <c r="Q117" s="50">
        <v>0</v>
      </c>
      <c r="R117" s="50">
        <v>0</v>
      </c>
      <c r="S117" s="65" t="str">
        <f t="shared" si="83"/>
        <v>0.00</v>
      </c>
      <c r="T117" s="65" t="str">
        <f t="shared" si="84"/>
        <v>0.00</v>
      </c>
    </row>
    <row r="118" spans="1:20" x14ac:dyDescent="0.35">
      <c r="A118" s="49" t="s">
        <v>21</v>
      </c>
      <c r="B118" s="50">
        <v>56349.893715555118</v>
      </c>
      <c r="C118" s="50">
        <v>201843.63614168001</v>
      </c>
      <c r="D118" s="50">
        <v>48502.877597193561</v>
      </c>
      <c r="E118" s="50">
        <v>173527.43887841998</v>
      </c>
      <c r="F118" s="50">
        <v>53786.221410229169</v>
      </c>
      <c r="G118" s="50">
        <v>191605.19629411001</v>
      </c>
      <c r="H118" s="65">
        <f t="shared" si="75"/>
        <v>16.178454778558532</v>
      </c>
      <c r="I118" s="65">
        <f t="shared" si="76"/>
        <v>16.317994114521241</v>
      </c>
      <c r="J118" s="65">
        <f t="shared" si="77"/>
        <v>4.7664108727265813</v>
      </c>
      <c r="K118" s="65">
        <f t="shared" si="78"/>
        <v>5.3435084463232556</v>
      </c>
      <c r="N118" s="49" t="s">
        <v>21</v>
      </c>
      <c r="O118" s="50">
        <v>536620.03049868066</v>
      </c>
      <c r="P118" s="50">
        <v>1910064.1314609232</v>
      </c>
      <c r="Q118" s="50">
        <v>521440.62398624135</v>
      </c>
      <c r="R118" s="50">
        <v>1870624.7836726902</v>
      </c>
      <c r="S118" s="65">
        <f t="shared" si="83"/>
        <v>2.9110517696909994</v>
      </c>
      <c r="T118" s="65">
        <f t="shared" si="84"/>
        <v>2.1083516123848085</v>
      </c>
    </row>
    <row r="119" spans="1:20" x14ac:dyDescent="0.35">
      <c r="A119" s="49" t="s">
        <v>22</v>
      </c>
      <c r="B119" s="50">
        <v>4836.8623403204201</v>
      </c>
      <c r="C119" s="50">
        <v>17325.496427999999</v>
      </c>
      <c r="D119" s="50">
        <v>4943.4997536218234</v>
      </c>
      <c r="E119" s="50">
        <v>17686.225928</v>
      </c>
      <c r="F119" s="50">
        <v>5495.8326046175989</v>
      </c>
      <c r="G119" s="50">
        <v>19578.06399850683</v>
      </c>
      <c r="H119" s="65">
        <f t="shared" si="75"/>
        <v>-2.1571238720761698</v>
      </c>
      <c r="I119" s="65">
        <f t="shared" si="76"/>
        <v>-2.0396069883338583</v>
      </c>
      <c r="J119" s="65">
        <f t="shared" si="77"/>
        <v>-11.990362729452713</v>
      </c>
      <c r="K119" s="65">
        <f t="shared" si="78"/>
        <v>-11.505568531590399</v>
      </c>
      <c r="N119" s="49" t="s">
        <v>22</v>
      </c>
      <c r="O119" s="50">
        <v>52394.497119514526</v>
      </c>
      <c r="P119" s="50">
        <v>186494.80814369902</v>
      </c>
      <c r="Q119" s="50">
        <v>60195.544035311861</v>
      </c>
      <c r="R119" s="50">
        <v>215946.4977590359</v>
      </c>
      <c r="S119" s="65">
        <f t="shared" si="83"/>
        <v>-12.959508948405045</v>
      </c>
      <c r="T119" s="65">
        <f t="shared" si="84"/>
        <v>-13.638419664578478</v>
      </c>
    </row>
    <row r="120" spans="1:20" x14ac:dyDescent="0.35">
      <c r="A120" s="47" t="s">
        <v>23</v>
      </c>
      <c r="B120" s="48">
        <f t="shared" ref="B120:G120" si="95">SUM(B121:B123)</f>
        <v>42250.634590046073</v>
      </c>
      <c r="C120" s="48">
        <f t="shared" si="95"/>
        <v>151340.51109299998</v>
      </c>
      <c r="D120" s="48">
        <f t="shared" si="95"/>
        <v>42017.746690228676</v>
      </c>
      <c r="E120" s="48">
        <f t="shared" si="95"/>
        <v>150325.76069299999</v>
      </c>
      <c r="F120" s="48">
        <f t="shared" si="95"/>
        <v>39744.111290886904</v>
      </c>
      <c r="G120" s="48">
        <f t="shared" si="95"/>
        <v>141582.324353</v>
      </c>
      <c r="H120" s="65">
        <f t="shared" si="75"/>
        <v>0.55426080207095652</v>
      </c>
      <c r="I120" s="65">
        <f t="shared" si="76"/>
        <v>0.67503426912460895</v>
      </c>
      <c r="J120" s="65">
        <f t="shared" si="77"/>
        <v>6.306653282077292</v>
      </c>
      <c r="K120" s="65">
        <f t="shared" si="78"/>
        <v>6.8922351604218619</v>
      </c>
      <c r="L120" s="48"/>
      <c r="M120" s="48"/>
      <c r="N120" s="47" t="s">
        <v>23</v>
      </c>
      <c r="O120" s="48">
        <f t="shared" ref="O120:R120" si="96">SUM(O121:O123)</f>
        <v>520684.89996610326</v>
      </c>
      <c r="P120" s="48">
        <f t="shared" si="96"/>
        <v>1853344.0697216354</v>
      </c>
      <c r="Q120" s="48">
        <f t="shared" si="96"/>
        <v>451402.22552489524</v>
      </c>
      <c r="R120" s="48">
        <f t="shared" si="96"/>
        <v>1619367.8659263004</v>
      </c>
      <c r="S120" s="65">
        <f t="shared" si="83"/>
        <v>15.348323628809183</v>
      </c>
      <c r="T120" s="65">
        <f t="shared" si="84"/>
        <v>14.448613481748794</v>
      </c>
    </row>
    <row r="121" spans="1:20" x14ac:dyDescent="0.35">
      <c r="A121" s="49" t="s">
        <v>20</v>
      </c>
      <c r="B121" s="50">
        <v>25297.083326118212</v>
      </c>
      <c r="C121" s="50">
        <v>90613.396860999987</v>
      </c>
      <c r="D121" s="50">
        <v>25327.467085446471</v>
      </c>
      <c r="E121" s="50">
        <v>90613.396860999987</v>
      </c>
      <c r="F121" s="50">
        <v>24709.500773372871</v>
      </c>
      <c r="G121" s="50">
        <v>88023.821378000008</v>
      </c>
      <c r="H121" s="65">
        <f t="shared" si="75"/>
        <v>-0.11996367116282158</v>
      </c>
      <c r="I121" s="65">
        <f t="shared" si="76"/>
        <v>0</v>
      </c>
      <c r="J121" s="65">
        <f t="shared" si="77"/>
        <v>2.37796205651604</v>
      </c>
      <c r="K121" s="65">
        <f t="shared" si="78"/>
        <v>2.941903046766825</v>
      </c>
      <c r="N121" s="49" t="s">
        <v>20</v>
      </c>
      <c r="O121" s="50">
        <v>355771.68287683051</v>
      </c>
      <c r="P121" s="50">
        <v>1266346.1887940001</v>
      </c>
      <c r="Q121" s="50">
        <v>337869.28443758906</v>
      </c>
      <c r="R121" s="50">
        <v>1212077.9011790003</v>
      </c>
      <c r="S121" s="65">
        <f t="shared" si="83"/>
        <v>5.2986167325157965</v>
      </c>
      <c r="T121" s="65">
        <f t="shared" si="84"/>
        <v>4.4772937087799818</v>
      </c>
    </row>
    <row r="122" spans="1:20" x14ac:dyDescent="0.35">
      <c r="A122" s="49" t="s">
        <v>21</v>
      </c>
      <c r="B122" s="50">
        <v>1254.3831010305671</v>
      </c>
      <c r="C122" s="50">
        <v>4493.1628000000001</v>
      </c>
      <c r="D122" s="50">
        <v>1023.1817806933312</v>
      </c>
      <c r="E122" s="50">
        <v>3660.6098999999999</v>
      </c>
      <c r="F122" s="50">
        <v>825.41718106892176</v>
      </c>
      <c r="G122" s="50">
        <v>2940.4225999999999</v>
      </c>
      <c r="H122" s="65">
        <f t="shared" si="75"/>
        <v>22.596309345986271</v>
      </c>
      <c r="I122" s="65">
        <f t="shared" si="76"/>
        <v>22.743557023107002</v>
      </c>
      <c r="J122" s="65">
        <f t="shared" si="77"/>
        <v>51.969589414910303</v>
      </c>
      <c r="K122" s="65">
        <f t="shared" si="78"/>
        <v>52.806702002630516</v>
      </c>
      <c r="N122" s="49" t="s">
        <v>21</v>
      </c>
      <c r="O122" s="50">
        <v>10771.507650787495</v>
      </c>
      <c r="P122" s="50">
        <v>38340.481600000006</v>
      </c>
      <c r="Q122" s="50">
        <v>7512.4739682234804</v>
      </c>
      <c r="R122" s="50">
        <v>26950.374300000003</v>
      </c>
      <c r="S122" s="65">
        <f t="shared" si="83"/>
        <v>43.381630290489994</v>
      </c>
      <c r="T122" s="65">
        <f t="shared" si="84"/>
        <v>42.263261998554157</v>
      </c>
    </row>
    <row r="123" spans="1:20" x14ac:dyDescent="0.35">
      <c r="A123" s="49" t="s">
        <v>22</v>
      </c>
      <c r="B123" s="50">
        <v>15699.168162897293</v>
      </c>
      <c r="C123" s="50">
        <v>56233.951431999994</v>
      </c>
      <c r="D123" s="50">
        <v>15667.097824088874</v>
      </c>
      <c r="E123" s="50">
        <v>56051.753932</v>
      </c>
      <c r="F123" s="50">
        <v>14209.193336445112</v>
      </c>
      <c r="G123" s="50">
        <v>50618.080374999998</v>
      </c>
      <c r="H123" s="65">
        <f t="shared" si="75"/>
        <v>0.20469865681893396</v>
      </c>
      <c r="I123" s="65">
        <f t="shared" si="76"/>
        <v>0.32505227262117842</v>
      </c>
      <c r="J123" s="65">
        <f t="shared" si="77"/>
        <v>10.4859916476085</v>
      </c>
      <c r="K123" s="65">
        <f t="shared" si="78"/>
        <v>11.094595084197721</v>
      </c>
      <c r="N123" s="49" t="s">
        <v>22</v>
      </c>
      <c r="O123" s="50">
        <v>154141.7094384853</v>
      </c>
      <c r="P123" s="50">
        <v>548657.39932763518</v>
      </c>
      <c r="Q123" s="50">
        <v>106020.46711908269</v>
      </c>
      <c r="R123" s="50">
        <v>380339.59044730006</v>
      </c>
      <c r="S123" s="65">
        <f t="shared" si="83"/>
        <v>45.388634503329058</v>
      </c>
      <c r="T123" s="65">
        <f t="shared" si="84"/>
        <v>44.254611696453736</v>
      </c>
    </row>
    <row r="124" spans="1:20" x14ac:dyDescent="0.35">
      <c r="A124" s="47" t="s">
        <v>24</v>
      </c>
      <c r="B124" s="48">
        <f t="shared" ref="B124:G124" si="97">SUM(B125:B127)</f>
        <v>756.47822325065749</v>
      </c>
      <c r="C124" s="48">
        <f t="shared" si="97"/>
        <v>2709.6823999999997</v>
      </c>
      <c r="D124" s="48">
        <f t="shared" si="97"/>
        <v>705.19724758524717</v>
      </c>
      <c r="E124" s="48">
        <f t="shared" si="97"/>
        <v>2522.9652000000001</v>
      </c>
      <c r="F124" s="48">
        <f t="shared" si="97"/>
        <v>1558.3868606177743</v>
      </c>
      <c r="G124" s="48">
        <f t="shared" si="97"/>
        <v>5551.5150999999996</v>
      </c>
      <c r="H124" s="65">
        <f t="shared" si="75"/>
        <v>7.2718627080590466</v>
      </c>
      <c r="I124" s="65">
        <f t="shared" si="76"/>
        <v>7.4007045360752386</v>
      </c>
      <c r="J124" s="65">
        <f t="shared" si="77"/>
        <v>-51.45761027844042</v>
      </c>
      <c r="K124" s="65">
        <f t="shared" si="78"/>
        <v>-51.190218324363386</v>
      </c>
      <c r="L124" s="48"/>
      <c r="M124" s="48"/>
      <c r="N124" s="47" t="s">
        <v>24</v>
      </c>
      <c r="O124" s="48">
        <f t="shared" ref="O124:R124" si="98">SUM(O125:O127)</f>
        <v>22139.802834685383</v>
      </c>
      <c r="P124" s="48">
        <f t="shared" si="98"/>
        <v>78805.189647599997</v>
      </c>
      <c r="Q124" s="48">
        <f t="shared" si="98"/>
        <v>35048.387567746227</v>
      </c>
      <c r="R124" s="48">
        <f t="shared" si="98"/>
        <v>125733.16959999998</v>
      </c>
      <c r="S124" s="65">
        <f t="shared" si="83"/>
        <v>-36.830752079847898</v>
      </c>
      <c r="T124" s="65">
        <f t="shared" si="84"/>
        <v>-37.323468502141374</v>
      </c>
    </row>
    <row r="125" spans="1:20" x14ac:dyDescent="0.35">
      <c r="A125" s="49" t="s">
        <v>25</v>
      </c>
      <c r="B125" s="50">
        <v>0</v>
      </c>
      <c r="C125" s="50">
        <v>0</v>
      </c>
      <c r="D125" s="50">
        <v>0</v>
      </c>
      <c r="E125" s="50">
        <v>0</v>
      </c>
      <c r="F125" s="50">
        <v>0</v>
      </c>
      <c r="G125" s="50">
        <v>0</v>
      </c>
      <c r="H125" s="65" t="str">
        <f t="shared" si="75"/>
        <v>0.00</v>
      </c>
      <c r="I125" s="65" t="str">
        <f t="shared" si="76"/>
        <v>0.00</v>
      </c>
      <c r="J125" s="65" t="str">
        <f t="shared" si="77"/>
        <v>0.00</v>
      </c>
      <c r="K125" s="65" t="str">
        <f t="shared" si="78"/>
        <v>0.00</v>
      </c>
      <c r="N125" s="49" t="s">
        <v>25</v>
      </c>
      <c r="O125" s="50">
        <v>0</v>
      </c>
      <c r="P125" s="50">
        <v>0</v>
      </c>
      <c r="Q125" s="50">
        <v>0</v>
      </c>
      <c r="R125" s="50">
        <v>0</v>
      </c>
      <c r="S125" s="65" t="str">
        <f t="shared" si="83"/>
        <v>0.00</v>
      </c>
      <c r="T125" s="65" t="str">
        <f t="shared" si="84"/>
        <v>0.00</v>
      </c>
    </row>
    <row r="126" spans="1:20" x14ac:dyDescent="0.35">
      <c r="A126" s="49" t="s">
        <v>26</v>
      </c>
      <c r="B126" s="50">
        <v>112.61017968127616</v>
      </c>
      <c r="C126" s="50">
        <v>403.36629999999985</v>
      </c>
      <c r="D126" s="50">
        <v>157.66127573680299</v>
      </c>
      <c r="E126" s="50">
        <v>564.06049999999993</v>
      </c>
      <c r="F126" s="50">
        <v>365.58839431217041</v>
      </c>
      <c r="G126" s="50">
        <v>1302.3527999999999</v>
      </c>
      <c r="H126" s="65">
        <f t="shared" si="75"/>
        <v>-28.574610883356257</v>
      </c>
      <c r="I126" s="65">
        <f t="shared" si="76"/>
        <v>-28.488823450675966</v>
      </c>
      <c r="J126" s="65">
        <f t="shared" si="77"/>
        <v>-69.197550733757694</v>
      </c>
      <c r="K126" s="65">
        <f t="shared" si="78"/>
        <v>-69.027877853067167</v>
      </c>
      <c r="N126" s="49" t="s">
        <v>26</v>
      </c>
      <c r="O126" s="50">
        <v>2866.4584490163302</v>
      </c>
      <c r="P126" s="50">
        <v>10202.972599999999</v>
      </c>
      <c r="Q126" s="50">
        <v>2519.5681034761978</v>
      </c>
      <c r="R126" s="50">
        <v>9038.7405999999992</v>
      </c>
      <c r="S126" s="65">
        <f t="shared" si="83"/>
        <v>13.767849539829257</v>
      </c>
      <c r="T126" s="65">
        <f t="shared" si="84"/>
        <v>12.88046699780277</v>
      </c>
    </row>
    <row r="127" spans="1:20" x14ac:dyDescent="0.35">
      <c r="A127" s="49" t="s">
        <v>27</v>
      </c>
      <c r="B127" s="50">
        <v>643.86804356938137</v>
      </c>
      <c r="C127" s="50">
        <v>2306.3161</v>
      </c>
      <c r="D127" s="50">
        <v>547.53597184844421</v>
      </c>
      <c r="E127" s="50">
        <v>1958.9047</v>
      </c>
      <c r="F127" s="50">
        <v>1192.7984663056041</v>
      </c>
      <c r="G127" s="50">
        <v>4249.1623</v>
      </c>
      <c r="H127" s="65">
        <f t="shared" si="75"/>
        <v>17.593743000250115</v>
      </c>
      <c r="I127" s="65">
        <f t="shared" si="76"/>
        <v>17.734982207148704</v>
      </c>
      <c r="J127" s="65">
        <f t="shared" si="77"/>
        <v>-46.020383010417333</v>
      </c>
      <c r="K127" s="65">
        <f t="shared" si="78"/>
        <v>-45.723040515538791</v>
      </c>
      <c r="N127" s="49" t="s">
        <v>27</v>
      </c>
      <c r="O127" s="50">
        <v>19273.344385669054</v>
      </c>
      <c r="P127" s="50">
        <v>68602.217047600003</v>
      </c>
      <c r="Q127" s="50">
        <v>32528.819464270033</v>
      </c>
      <c r="R127" s="50">
        <v>116694.42899999997</v>
      </c>
      <c r="S127" s="65">
        <f t="shared" si="83"/>
        <v>-40.749942041889717</v>
      </c>
      <c r="T127" s="65">
        <f t="shared" si="84"/>
        <v>-41.212089012749686</v>
      </c>
    </row>
    <row r="128" spans="1:20" x14ac:dyDescent="0.35">
      <c r="A128" s="47" t="s">
        <v>28</v>
      </c>
      <c r="B128" s="48">
        <f t="shared" ref="B128:G128" si="99">SUM(B129:B131)</f>
        <v>0</v>
      </c>
      <c r="C128" s="48">
        <f t="shared" si="99"/>
        <v>0</v>
      </c>
      <c r="D128" s="48">
        <f t="shared" si="99"/>
        <v>0</v>
      </c>
      <c r="E128" s="48">
        <f t="shared" si="99"/>
        <v>0</v>
      </c>
      <c r="F128" s="48">
        <f t="shared" si="99"/>
        <v>0</v>
      </c>
      <c r="G128" s="48">
        <f t="shared" si="99"/>
        <v>0</v>
      </c>
      <c r="H128" s="65" t="str">
        <f t="shared" si="75"/>
        <v>0.00</v>
      </c>
      <c r="I128" s="65" t="str">
        <f t="shared" si="76"/>
        <v>0.00</v>
      </c>
      <c r="J128" s="65" t="str">
        <f t="shared" si="77"/>
        <v>0.00</v>
      </c>
      <c r="K128" s="65" t="str">
        <f t="shared" si="78"/>
        <v>0.00</v>
      </c>
      <c r="L128" s="48"/>
      <c r="M128" s="48"/>
      <c r="N128" s="47" t="s">
        <v>28</v>
      </c>
      <c r="O128" s="48">
        <f t="shared" ref="O128:R128" si="100">SUM(O129:O131)</f>
        <v>0</v>
      </c>
      <c r="P128" s="48">
        <f t="shared" si="100"/>
        <v>0</v>
      </c>
      <c r="Q128" s="48">
        <f t="shared" si="100"/>
        <v>0</v>
      </c>
      <c r="R128" s="48">
        <f t="shared" si="100"/>
        <v>0</v>
      </c>
      <c r="S128" s="65" t="str">
        <f t="shared" si="83"/>
        <v>0.00</v>
      </c>
      <c r="T128" s="65" t="str">
        <f t="shared" si="84"/>
        <v>0.00</v>
      </c>
    </row>
    <row r="129" spans="1:20" x14ac:dyDescent="0.35">
      <c r="A129" s="49" t="s">
        <v>29</v>
      </c>
      <c r="B129" s="50">
        <v>0</v>
      </c>
      <c r="C129" s="50">
        <v>0</v>
      </c>
      <c r="D129" s="50">
        <v>0</v>
      </c>
      <c r="E129" s="50">
        <v>0</v>
      </c>
      <c r="F129" s="50">
        <v>0</v>
      </c>
      <c r="G129" s="50">
        <v>0</v>
      </c>
      <c r="H129" s="65" t="str">
        <f t="shared" si="75"/>
        <v>0.00</v>
      </c>
      <c r="I129" s="65" t="str">
        <f t="shared" si="76"/>
        <v>0.00</v>
      </c>
      <c r="J129" s="65" t="str">
        <f t="shared" si="77"/>
        <v>0.00</v>
      </c>
      <c r="K129" s="65" t="str">
        <f t="shared" si="78"/>
        <v>0.00</v>
      </c>
      <c r="N129" s="49" t="s">
        <v>29</v>
      </c>
      <c r="O129" s="50">
        <v>0</v>
      </c>
      <c r="P129" s="50">
        <v>0</v>
      </c>
      <c r="Q129" s="50">
        <v>0</v>
      </c>
      <c r="R129" s="50">
        <v>0</v>
      </c>
      <c r="S129" s="65" t="str">
        <f t="shared" ref="S129:T131" si="101">IFERROR(O129/Q129*100-100,"0.00")</f>
        <v>0.00</v>
      </c>
      <c r="T129" s="65" t="str">
        <f t="shared" si="101"/>
        <v>0.00</v>
      </c>
    </row>
    <row r="130" spans="1:20" x14ac:dyDescent="0.35">
      <c r="A130" s="49" t="s">
        <v>30</v>
      </c>
      <c r="B130" s="50">
        <v>0</v>
      </c>
      <c r="C130" s="50">
        <v>0</v>
      </c>
      <c r="D130" s="50">
        <v>0</v>
      </c>
      <c r="E130" s="50">
        <v>0</v>
      </c>
      <c r="F130" s="50">
        <v>0</v>
      </c>
      <c r="G130" s="50">
        <v>0</v>
      </c>
      <c r="H130" s="65" t="str">
        <f t="shared" si="75"/>
        <v>0.00</v>
      </c>
      <c r="I130" s="65" t="str">
        <f t="shared" si="76"/>
        <v>0.00</v>
      </c>
      <c r="J130" s="65" t="str">
        <f t="shared" si="77"/>
        <v>0.00</v>
      </c>
      <c r="K130" s="65" t="str">
        <f t="shared" si="78"/>
        <v>0.00</v>
      </c>
      <c r="N130" s="49" t="s">
        <v>30</v>
      </c>
      <c r="O130" s="50">
        <v>0</v>
      </c>
      <c r="P130" s="50">
        <v>0</v>
      </c>
      <c r="Q130" s="50">
        <v>0</v>
      </c>
      <c r="R130" s="50">
        <v>0</v>
      </c>
      <c r="S130" s="65" t="str">
        <f t="shared" si="101"/>
        <v>0.00</v>
      </c>
      <c r="T130" s="65" t="str">
        <f t="shared" si="101"/>
        <v>0.00</v>
      </c>
    </row>
    <row r="131" spans="1:20" x14ac:dyDescent="0.35">
      <c r="A131" s="49" t="s">
        <v>31</v>
      </c>
      <c r="B131" s="50">
        <v>0</v>
      </c>
      <c r="C131" s="50">
        <v>0</v>
      </c>
      <c r="D131" s="50">
        <v>0</v>
      </c>
      <c r="E131" s="50">
        <v>0</v>
      </c>
      <c r="F131" s="50">
        <v>0</v>
      </c>
      <c r="G131" s="50">
        <v>0</v>
      </c>
      <c r="H131" s="65" t="str">
        <f t="shared" si="75"/>
        <v>0.00</v>
      </c>
      <c r="I131" s="65" t="str">
        <f t="shared" si="76"/>
        <v>0.00</v>
      </c>
      <c r="J131" s="65" t="str">
        <f t="shared" si="77"/>
        <v>0.00</v>
      </c>
      <c r="K131" s="65" t="str">
        <f t="shared" si="78"/>
        <v>0.00</v>
      </c>
      <c r="N131" s="49" t="s">
        <v>31</v>
      </c>
      <c r="O131" s="50">
        <v>0</v>
      </c>
      <c r="P131" s="50">
        <v>0</v>
      </c>
      <c r="Q131" s="50">
        <v>0</v>
      </c>
      <c r="R131" s="50">
        <v>0</v>
      </c>
      <c r="S131" s="65" t="str">
        <f t="shared" si="101"/>
        <v>0.00</v>
      </c>
      <c r="T131" s="65" t="str">
        <f t="shared" si="101"/>
        <v>0.00</v>
      </c>
    </row>
    <row r="132" spans="1:20" x14ac:dyDescent="0.35">
      <c r="A132" s="47" t="s">
        <v>32</v>
      </c>
      <c r="B132" s="48">
        <v>898.28929020667545</v>
      </c>
      <c r="C132" s="48">
        <v>3217.6454060000001</v>
      </c>
      <c r="D132" s="48">
        <v>3389.5643836136824</v>
      </c>
      <c r="E132" s="48">
        <v>12126.753205999999</v>
      </c>
      <c r="F132" s="48">
        <v>5922.1327485600559</v>
      </c>
      <c r="G132" s="48">
        <v>21096.693131</v>
      </c>
      <c r="H132" s="65">
        <f t="shared" si="75"/>
        <v>-73.498385381044415</v>
      </c>
      <c r="I132" s="65">
        <f t="shared" si="76"/>
        <v>-73.46655488619993</v>
      </c>
      <c r="J132" s="65">
        <f t="shared" si="77"/>
        <v>-84.831658992698351</v>
      </c>
      <c r="K132" s="65">
        <f t="shared" si="78"/>
        <v>-84.748105373576706</v>
      </c>
      <c r="N132" s="47" t="s">
        <v>32</v>
      </c>
      <c r="O132" s="48">
        <v>50299.455640107481</v>
      </c>
      <c r="P132" s="48">
        <v>179037.64412389998</v>
      </c>
      <c r="Q132" s="48">
        <v>31865.49299260322</v>
      </c>
      <c r="R132" s="48">
        <v>114314.80056200002</v>
      </c>
      <c r="S132" s="65">
        <f t="shared" ref="S132" si="102">IFERROR(O132/Q132*100-100,"0.00")</f>
        <v>57.849293754166126</v>
      </c>
      <c r="T132" s="65">
        <f t="shared" ref="T132" si="103">IFERROR(P132/R132*100-100,"0.00")</f>
        <v>56.618078537255343</v>
      </c>
    </row>
    <row r="133" spans="1:20" x14ac:dyDescent="0.35">
      <c r="A133" s="47" t="s">
        <v>33</v>
      </c>
      <c r="B133" s="48">
        <v>0</v>
      </c>
      <c r="C133" s="48">
        <v>0</v>
      </c>
      <c r="D133" s="48">
        <v>0</v>
      </c>
      <c r="E133" s="48">
        <v>0</v>
      </c>
      <c r="F133" s="48">
        <v>0</v>
      </c>
      <c r="G133" s="48">
        <v>0</v>
      </c>
      <c r="H133" s="65" t="str">
        <f t="shared" si="75"/>
        <v>0.00</v>
      </c>
      <c r="I133" s="65" t="str">
        <f t="shared" si="76"/>
        <v>0.00</v>
      </c>
      <c r="J133" s="65" t="str">
        <f t="shared" si="77"/>
        <v>0.00</v>
      </c>
      <c r="K133" s="65" t="str">
        <f t="shared" si="78"/>
        <v>0.00</v>
      </c>
      <c r="N133" s="47" t="s">
        <v>33</v>
      </c>
      <c r="O133" s="48">
        <v>0</v>
      </c>
      <c r="P133" s="48">
        <v>0</v>
      </c>
      <c r="Q133" s="48">
        <v>0</v>
      </c>
      <c r="R133" s="48">
        <v>0</v>
      </c>
      <c r="S133" s="65" t="str">
        <f t="shared" ref="S133" si="104">IFERROR(O133/Q133*100-100,"0.00")</f>
        <v>0.00</v>
      </c>
      <c r="T133" s="65" t="str">
        <f t="shared" ref="T133" si="105">IFERROR(P133/R133*100-100,"0.00")</f>
        <v>0.00</v>
      </c>
    </row>
    <row r="134" spans="1:20" ht="31" x14ac:dyDescent="0.35">
      <c r="A134" s="47" t="s">
        <v>34</v>
      </c>
      <c r="B134" s="48">
        <v>0</v>
      </c>
      <c r="C134" s="48">
        <v>0</v>
      </c>
      <c r="D134" s="48">
        <v>0</v>
      </c>
      <c r="E134" s="48">
        <v>0</v>
      </c>
      <c r="F134" s="48">
        <v>0</v>
      </c>
      <c r="G134" s="48">
        <v>0</v>
      </c>
      <c r="H134" s="65" t="str">
        <f t="shared" si="75"/>
        <v>0.00</v>
      </c>
      <c r="I134" s="65" t="str">
        <f t="shared" si="76"/>
        <v>0.00</v>
      </c>
      <c r="J134" s="65" t="str">
        <f t="shared" si="77"/>
        <v>0.00</v>
      </c>
      <c r="K134" s="65" t="str">
        <f t="shared" si="78"/>
        <v>0.00</v>
      </c>
      <c r="N134" s="47" t="s">
        <v>34</v>
      </c>
      <c r="O134" s="48">
        <v>0</v>
      </c>
      <c r="P134" s="48">
        <v>0</v>
      </c>
      <c r="Q134" s="48">
        <v>0</v>
      </c>
      <c r="R134" s="48">
        <v>0</v>
      </c>
      <c r="S134" s="65" t="str">
        <f t="shared" ref="S134:T138" si="106">IFERROR(O134/Q134*100-100,"0.00")</f>
        <v>0.00</v>
      </c>
      <c r="T134" s="65" t="str">
        <f t="shared" si="106"/>
        <v>0.00</v>
      </c>
    </row>
    <row r="135" spans="1:20" ht="18" x14ac:dyDescent="0.4">
      <c r="A135" s="43" t="s">
        <v>35</v>
      </c>
      <c r="B135" s="44">
        <f t="shared" ref="B135:G135" si="107">B136+B139</f>
        <v>55210.997604437274</v>
      </c>
      <c r="C135" s="44">
        <f t="shared" si="107"/>
        <v>197764.14428999997</v>
      </c>
      <c r="D135" s="44">
        <f t="shared" si="107"/>
        <v>43524.125237207641</v>
      </c>
      <c r="E135" s="44">
        <f t="shared" si="107"/>
        <v>155715.09065007002</v>
      </c>
      <c r="F135" s="44">
        <f t="shared" si="107"/>
        <v>57435.871440828763</v>
      </c>
      <c r="G135" s="44">
        <f t="shared" si="107"/>
        <v>204606.51693316959</v>
      </c>
      <c r="H135" s="65">
        <f t="shared" si="75"/>
        <v>26.851481341752105</v>
      </c>
      <c r="I135" s="65">
        <f t="shared" si="76"/>
        <v>27.003839810506534</v>
      </c>
      <c r="J135" s="65">
        <f t="shared" si="77"/>
        <v>-3.8736660219103385</v>
      </c>
      <c r="K135" s="65">
        <f t="shared" si="78"/>
        <v>-3.3441616355771089</v>
      </c>
      <c r="L135" s="44"/>
      <c r="M135" s="44"/>
      <c r="N135" s="43" t="s">
        <v>35</v>
      </c>
      <c r="O135" s="44">
        <f t="shared" ref="O135:R135" si="108">O136+O139</f>
        <v>749089.61164005753</v>
      </c>
      <c r="P135" s="44">
        <f t="shared" si="108"/>
        <v>2666335.800238423</v>
      </c>
      <c r="Q135" s="44">
        <f t="shared" si="108"/>
        <v>579936.58924100175</v>
      </c>
      <c r="R135" s="44">
        <f t="shared" si="108"/>
        <v>2080474.1841929283</v>
      </c>
      <c r="S135" s="65">
        <f t="shared" si="106"/>
        <v>29.167503057607831</v>
      </c>
      <c r="T135" s="65">
        <f t="shared" si="106"/>
        <v>28.160004122943064</v>
      </c>
    </row>
    <row r="136" spans="1:20" x14ac:dyDescent="0.35">
      <c r="A136" s="47" t="s">
        <v>36</v>
      </c>
      <c r="B136" s="48">
        <f t="shared" ref="B136:G136" si="109">SUM(B137:B138)</f>
        <v>497.28185192577274</v>
      </c>
      <c r="C136" s="48">
        <f t="shared" si="109"/>
        <v>1781.24874</v>
      </c>
      <c r="D136" s="48">
        <f t="shared" si="109"/>
        <v>489.10336820005125</v>
      </c>
      <c r="E136" s="48">
        <f t="shared" si="109"/>
        <v>1749.85194766</v>
      </c>
      <c r="F136" s="48">
        <f t="shared" si="109"/>
        <v>274.08669705033071</v>
      </c>
      <c r="G136" s="48">
        <f t="shared" si="109"/>
        <v>976.39198316960028</v>
      </c>
      <c r="H136" s="65">
        <f t="shared" si="75"/>
        <v>1.6721380913443937</v>
      </c>
      <c r="I136" s="65">
        <f t="shared" si="76"/>
        <v>1.7942542157343979</v>
      </c>
      <c r="J136" s="65">
        <f t="shared" si="77"/>
        <v>81.432319509639171</v>
      </c>
      <c r="K136" s="65">
        <f t="shared" si="78"/>
        <v>82.431725239861521</v>
      </c>
      <c r="L136" s="48"/>
      <c r="M136" s="48"/>
      <c r="N136" s="47" t="s">
        <v>36</v>
      </c>
      <c r="O136" s="48">
        <f t="shared" ref="O136:R136" si="110">SUM(O137:O138)</f>
        <v>4229.0685551765118</v>
      </c>
      <c r="P136" s="48">
        <f t="shared" si="110"/>
        <v>15053.094736745548</v>
      </c>
      <c r="Q136" s="48">
        <f t="shared" si="110"/>
        <v>3795.2156671815274</v>
      </c>
      <c r="R136" s="48">
        <f t="shared" si="110"/>
        <v>13615.019927177698</v>
      </c>
      <c r="S136" s="65">
        <f t="shared" si="106"/>
        <v>11.431574014268861</v>
      </c>
      <c r="T136" s="65">
        <f t="shared" si="106"/>
        <v>10.562414284074833</v>
      </c>
    </row>
    <row r="137" spans="1:20" ht="46.5" x14ac:dyDescent="0.35">
      <c r="A137" s="49" t="s">
        <v>92</v>
      </c>
      <c r="B137" s="50">
        <v>0</v>
      </c>
      <c r="C137" s="50">
        <v>0</v>
      </c>
      <c r="D137" s="50">
        <v>0</v>
      </c>
      <c r="E137" s="50">
        <v>0</v>
      </c>
      <c r="F137" s="50">
        <v>0</v>
      </c>
      <c r="G137" s="50">
        <v>0</v>
      </c>
      <c r="H137" s="65" t="str">
        <f t="shared" si="75"/>
        <v>0.00</v>
      </c>
      <c r="I137" s="65" t="str">
        <f t="shared" si="76"/>
        <v>0.00</v>
      </c>
      <c r="J137" s="65" t="str">
        <f t="shared" si="77"/>
        <v>0.00</v>
      </c>
      <c r="K137" s="65" t="str">
        <f t="shared" si="78"/>
        <v>0.00</v>
      </c>
      <c r="N137" s="49" t="s">
        <v>92</v>
      </c>
      <c r="O137" s="50">
        <v>0</v>
      </c>
      <c r="P137" s="50">
        <v>0</v>
      </c>
      <c r="Q137" s="50">
        <v>0</v>
      </c>
      <c r="R137" s="50">
        <v>0</v>
      </c>
      <c r="S137" s="65" t="str">
        <f t="shared" si="106"/>
        <v>0.00</v>
      </c>
      <c r="T137" s="65" t="str">
        <f t="shared" si="106"/>
        <v>0.00</v>
      </c>
    </row>
    <row r="138" spans="1:20" x14ac:dyDescent="0.35">
      <c r="A138" s="49" t="s">
        <v>37</v>
      </c>
      <c r="B138" s="50">
        <v>497.28185192577274</v>
      </c>
      <c r="C138" s="50">
        <v>1781.24874</v>
      </c>
      <c r="D138" s="50">
        <v>489.10336820005125</v>
      </c>
      <c r="E138" s="50">
        <v>1749.85194766</v>
      </c>
      <c r="F138" s="50">
        <v>274.08669705033071</v>
      </c>
      <c r="G138" s="50">
        <v>976.39198316960028</v>
      </c>
      <c r="H138" s="65">
        <f t="shared" si="75"/>
        <v>1.6721380913443937</v>
      </c>
      <c r="I138" s="65">
        <f t="shared" si="76"/>
        <v>1.7942542157343979</v>
      </c>
      <c r="J138" s="65">
        <f t="shared" si="77"/>
        <v>81.432319509639171</v>
      </c>
      <c r="K138" s="65">
        <f t="shared" si="78"/>
        <v>82.431725239861521</v>
      </c>
      <c r="N138" s="49" t="s">
        <v>37</v>
      </c>
      <c r="O138" s="50">
        <v>4229.0685551765118</v>
      </c>
      <c r="P138" s="50">
        <v>15053.094736745548</v>
      </c>
      <c r="Q138" s="50">
        <v>3795.2156671815274</v>
      </c>
      <c r="R138" s="50">
        <v>13615.019927177698</v>
      </c>
      <c r="S138" s="65">
        <f t="shared" si="106"/>
        <v>11.431574014268861</v>
      </c>
      <c r="T138" s="65">
        <f t="shared" si="106"/>
        <v>10.562414284074833</v>
      </c>
    </row>
    <row r="139" spans="1:20" x14ac:dyDescent="0.35">
      <c r="A139" s="47" t="s">
        <v>38</v>
      </c>
      <c r="B139" s="48">
        <f t="shared" ref="B139:G139" si="111">SUM(B140:B142)</f>
        <v>54713.715752511504</v>
      </c>
      <c r="C139" s="48">
        <f t="shared" si="111"/>
        <v>195982.89554999996</v>
      </c>
      <c r="D139" s="48">
        <f t="shared" si="111"/>
        <v>43035.021869007593</v>
      </c>
      <c r="E139" s="48">
        <f t="shared" si="111"/>
        <v>153965.23870241002</v>
      </c>
      <c r="F139" s="48">
        <f t="shared" si="111"/>
        <v>57161.784743778429</v>
      </c>
      <c r="G139" s="48">
        <f t="shared" si="111"/>
        <v>203630.12495</v>
      </c>
      <c r="H139" s="65">
        <f t="shared" si="75"/>
        <v>27.137650630345149</v>
      </c>
      <c r="I139" s="65">
        <f t="shared" si="76"/>
        <v>27.290352810612845</v>
      </c>
      <c r="J139" s="65">
        <f t="shared" si="77"/>
        <v>-4.2827021623627246</v>
      </c>
      <c r="K139" s="65">
        <f t="shared" si="78"/>
        <v>-3.7554509195914676</v>
      </c>
      <c r="L139" s="48"/>
      <c r="M139" s="48"/>
      <c r="N139" s="47" t="s">
        <v>38</v>
      </c>
      <c r="O139" s="48">
        <f t="shared" ref="O139:R139" si="112">SUM(O140:O142)</f>
        <v>744860.54308488104</v>
      </c>
      <c r="P139" s="48">
        <f t="shared" si="112"/>
        <v>2651282.7055016775</v>
      </c>
      <c r="Q139" s="48">
        <f t="shared" si="112"/>
        <v>576141.37357382022</v>
      </c>
      <c r="R139" s="48">
        <f t="shared" si="112"/>
        <v>2066859.1642657504</v>
      </c>
      <c r="S139" s="65">
        <f t="shared" ref="S139" si="113">IFERROR(O139/Q139*100-100,"0.00")</f>
        <v>29.284334930590262</v>
      </c>
      <c r="T139" s="65">
        <f t="shared" ref="T139" si="114">IFERROR(P139/R139*100-100,"0.00")</f>
        <v>28.275924714180661</v>
      </c>
    </row>
    <row r="140" spans="1:20" x14ac:dyDescent="0.35">
      <c r="A140" s="49" t="s">
        <v>93</v>
      </c>
      <c r="B140" s="50">
        <v>171.66545158410648</v>
      </c>
      <c r="C140" s="50">
        <v>614.90052000000003</v>
      </c>
      <c r="D140" s="50">
        <v>369.92006335399253</v>
      </c>
      <c r="E140" s="50">
        <v>1323.4530478099998</v>
      </c>
      <c r="F140" s="50">
        <v>138.83119738507946</v>
      </c>
      <c r="G140" s="50">
        <v>494.56492999999989</v>
      </c>
      <c r="H140" s="65">
        <f t="shared" si="75"/>
        <v>-53.59390620026133</v>
      </c>
      <c r="I140" s="65">
        <f t="shared" si="76"/>
        <v>-53.538168881962669</v>
      </c>
      <c r="J140" s="65">
        <f t="shared" si="77"/>
        <v>23.650486934830539</v>
      </c>
      <c r="K140" s="65">
        <f t="shared" si="78"/>
        <v>24.331605963245352</v>
      </c>
      <c r="N140" s="49" t="s">
        <v>93</v>
      </c>
      <c r="O140" s="50">
        <v>4125.7709024074511</v>
      </c>
      <c r="P140" s="50">
        <v>14685.413453520001</v>
      </c>
      <c r="Q140" s="50">
        <v>2329.6365306247003</v>
      </c>
      <c r="R140" s="50">
        <v>8357.3769105699994</v>
      </c>
      <c r="S140" s="65">
        <f t="shared" ref="S140:S149" si="115">IFERROR(O140/Q140*100-100,"0.00")</f>
        <v>77.099339239031906</v>
      </c>
      <c r="T140" s="65">
        <f t="shared" ref="T140:T149" si="116">IFERROR(P140/R140*100-100,"0.00")</f>
        <v>75.717974798367806</v>
      </c>
    </row>
    <row r="141" spans="1:20" ht="31" x14ac:dyDescent="0.35">
      <c r="A141" s="49" t="s">
        <v>94</v>
      </c>
      <c r="B141" s="50">
        <v>18776.008417479683</v>
      </c>
      <c r="C141" s="50">
        <v>67255.101319999987</v>
      </c>
      <c r="D141" s="50">
        <v>9749.0166509181799</v>
      </c>
      <c r="E141" s="50">
        <v>34878.79430714</v>
      </c>
      <c r="F141" s="50">
        <v>13608.523221185074</v>
      </c>
      <c r="G141" s="50">
        <v>48478.28486</v>
      </c>
      <c r="H141" s="65">
        <f t="shared" si="75"/>
        <v>92.593869615673754</v>
      </c>
      <c r="I141" s="65">
        <f t="shared" si="76"/>
        <v>92.825189792275211</v>
      </c>
      <c r="J141" s="65">
        <f t="shared" si="77"/>
        <v>37.97241708233355</v>
      </c>
      <c r="K141" s="65">
        <f t="shared" si="78"/>
        <v>38.732427341902422</v>
      </c>
      <c r="N141" s="49" t="s">
        <v>94</v>
      </c>
      <c r="O141" s="50">
        <v>151734.11074291563</v>
      </c>
      <c r="P141" s="50">
        <v>540087.70820543426</v>
      </c>
      <c r="Q141" s="50">
        <v>145573.74435037377</v>
      </c>
      <c r="R141" s="50">
        <v>522233.67629490001</v>
      </c>
      <c r="S141" s="65">
        <f t="shared" si="115"/>
        <v>4.2317839800251278</v>
      </c>
      <c r="T141" s="65">
        <f t="shared" si="116"/>
        <v>3.4187821890774046</v>
      </c>
    </row>
    <row r="142" spans="1:20" x14ac:dyDescent="0.35">
      <c r="A142" s="51" t="s">
        <v>39</v>
      </c>
      <c r="B142" s="52">
        <f t="shared" ref="B142:G142" si="117">SUM(B143:B144)</f>
        <v>35766.041883447717</v>
      </c>
      <c r="C142" s="52">
        <f t="shared" si="117"/>
        <v>128112.89370999999</v>
      </c>
      <c r="D142" s="52">
        <f t="shared" si="117"/>
        <v>32916.085154735418</v>
      </c>
      <c r="E142" s="52">
        <f t="shared" si="117"/>
        <v>117762.99134746</v>
      </c>
      <c r="F142" s="52">
        <f t="shared" si="117"/>
        <v>43414.430325208275</v>
      </c>
      <c r="G142" s="52">
        <f t="shared" si="117"/>
        <v>154657.27515999999</v>
      </c>
      <c r="H142" s="65">
        <f t="shared" si="75"/>
        <v>8.6582493492616663</v>
      </c>
      <c r="I142" s="65">
        <f t="shared" si="76"/>
        <v>8.7887563351737299</v>
      </c>
      <c r="J142" s="65">
        <f t="shared" si="77"/>
        <v>-17.617157208946665</v>
      </c>
      <c r="K142" s="65">
        <f t="shared" si="78"/>
        <v>-17.163357768031688</v>
      </c>
      <c r="L142" s="52"/>
      <c r="M142" s="52"/>
      <c r="N142" s="51" t="s">
        <v>39</v>
      </c>
      <c r="O142" s="52">
        <f t="shared" ref="O142:R142" si="118">SUM(O143:O144)</f>
        <v>589000.66143955791</v>
      </c>
      <c r="P142" s="52">
        <f t="shared" si="118"/>
        <v>2096509.5838427234</v>
      </c>
      <c r="Q142" s="52">
        <f t="shared" si="118"/>
        <v>428237.99269282178</v>
      </c>
      <c r="R142" s="52">
        <f t="shared" si="118"/>
        <v>1536268.1110602804</v>
      </c>
      <c r="S142" s="65">
        <f t="shared" si="115"/>
        <v>37.540496520600044</v>
      </c>
      <c r="T142" s="65">
        <f t="shared" si="116"/>
        <v>36.4676887288758</v>
      </c>
    </row>
    <row r="143" spans="1:20" x14ac:dyDescent="0.35">
      <c r="A143" s="53" t="s">
        <v>40</v>
      </c>
      <c r="B143" s="50">
        <v>4379.2951724428822</v>
      </c>
      <c r="C143" s="50">
        <v>15686.504499999997</v>
      </c>
      <c r="D143" s="50">
        <v>8734.0071336955243</v>
      </c>
      <c r="E143" s="50">
        <v>31247.422094060003</v>
      </c>
      <c r="F143" s="50">
        <v>18877.704901922491</v>
      </c>
      <c r="G143" s="50">
        <v>67248.939570000002</v>
      </c>
      <c r="H143" s="65">
        <f t="shared" si="75"/>
        <v>-49.859267282394356</v>
      </c>
      <c r="I143" s="65">
        <f t="shared" si="76"/>
        <v>-49.79904437306547</v>
      </c>
      <c r="J143" s="65">
        <f t="shared" si="77"/>
        <v>-76.801760620821554</v>
      </c>
      <c r="K143" s="65">
        <f t="shared" si="78"/>
        <v>-76.673974935066781</v>
      </c>
      <c r="N143" s="53" t="s">
        <v>40</v>
      </c>
      <c r="O143" s="50">
        <v>232744.90652559052</v>
      </c>
      <c r="P143" s="50">
        <v>828440.37208530703</v>
      </c>
      <c r="Q143" s="50">
        <v>151174.21669333681</v>
      </c>
      <c r="R143" s="50">
        <v>542324.90410322009</v>
      </c>
      <c r="S143" s="65">
        <f t="shared" si="115"/>
        <v>53.958070110409921</v>
      </c>
      <c r="T143" s="65">
        <f t="shared" si="116"/>
        <v>52.757206209293116</v>
      </c>
    </row>
    <row r="144" spans="1:20" x14ac:dyDescent="0.35">
      <c r="A144" s="53" t="s">
        <v>41</v>
      </c>
      <c r="B144" s="50">
        <v>31386.746711004838</v>
      </c>
      <c r="C144" s="50">
        <v>112426.38920999999</v>
      </c>
      <c r="D144" s="50">
        <v>24182.078021039892</v>
      </c>
      <c r="E144" s="50">
        <v>86515.569253399997</v>
      </c>
      <c r="F144" s="50">
        <v>24536.725423285789</v>
      </c>
      <c r="G144" s="50">
        <v>87408.335589999988</v>
      </c>
      <c r="H144" s="65">
        <f t="shared" si="75"/>
        <v>29.793422565655618</v>
      </c>
      <c r="I144" s="65">
        <f t="shared" si="76"/>
        <v>29.949314534021539</v>
      </c>
      <c r="J144" s="65">
        <f t="shared" si="77"/>
        <v>27.917422433305859</v>
      </c>
      <c r="K144" s="65">
        <f t="shared" si="78"/>
        <v>28.622045541915355</v>
      </c>
      <c r="N144" s="53" t="s">
        <v>41</v>
      </c>
      <c r="O144" s="50">
        <v>356255.75491396739</v>
      </c>
      <c r="P144" s="50">
        <v>1268069.2117574164</v>
      </c>
      <c r="Q144" s="50">
        <v>277063.77599948493</v>
      </c>
      <c r="R144" s="50">
        <v>993943.20695706015</v>
      </c>
      <c r="S144" s="65">
        <f t="shared" si="115"/>
        <v>28.582581259063488</v>
      </c>
      <c r="T144" s="65">
        <f t="shared" si="116"/>
        <v>27.579644680060582</v>
      </c>
    </row>
    <row r="145" spans="1:20" ht="18" x14ac:dyDescent="0.4">
      <c r="A145" s="43" t="s">
        <v>42</v>
      </c>
      <c r="B145" s="44">
        <f t="shared" ref="B145:G145" si="119">SUM(B146:B147)</f>
        <v>2273.2077888757781</v>
      </c>
      <c r="C145" s="44">
        <f t="shared" si="119"/>
        <v>8142.5624000000016</v>
      </c>
      <c r="D145" s="44">
        <f t="shared" si="119"/>
        <v>3069.2201027476049</v>
      </c>
      <c r="E145" s="44">
        <f t="shared" si="119"/>
        <v>10980.6661</v>
      </c>
      <c r="F145" s="44">
        <f t="shared" si="119"/>
        <v>361.82604348735003</v>
      </c>
      <c r="G145" s="44">
        <f t="shared" si="119"/>
        <v>1288.95</v>
      </c>
      <c r="H145" s="65">
        <f t="shared" si="75"/>
        <v>-25.935328429499933</v>
      </c>
      <c r="I145" s="65">
        <f t="shared" si="76"/>
        <v>-25.846371013867724</v>
      </c>
      <c r="J145" s="65">
        <f t="shared" si="77"/>
        <v>528.25985851271446</v>
      </c>
      <c r="K145" s="65">
        <f t="shared" si="78"/>
        <v>531.72057876566203</v>
      </c>
      <c r="L145" s="44"/>
      <c r="M145" s="44"/>
      <c r="N145" s="43" t="s">
        <v>42</v>
      </c>
      <c r="O145" s="44">
        <f t="shared" ref="O145:R145" si="120">SUM(O146:O147)</f>
        <v>16295.669200046028</v>
      </c>
      <c r="P145" s="44">
        <f t="shared" si="120"/>
        <v>58003.375700000004</v>
      </c>
      <c r="Q145" s="44">
        <f t="shared" si="120"/>
        <v>9171.7731904353004</v>
      </c>
      <c r="R145" s="44">
        <f t="shared" si="120"/>
        <v>32902.971979999995</v>
      </c>
      <c r="S145" s="65">
        <f t="shared" si="115"/>
        <v>77.671960063729188</v>
      </c>
      <c r="T145" s="65">
        <f t="shared" si="116"/>
        <v>76.286129214276571</v>
      </c>
    </row>
    <row r="146" spans="1:20" x14ac:dyDescent="0.35">
      <c r="A146" s="71" t="s">
        <v>43</v>
      </c>
      <c r="B146" s="46">
        <v>2273.2077888757781</v>
      </c>
      <c r="C146" s="46">
        <v>8142.5624000000016</v>
      </c>
      <c r="D146" s="46">
        <v>3069.2201027476049</v>
      </c>
      <c r="E146" s="46">
        <v>10980.6661</v>
      </c>
      <c r="F146" s="46">
        <v>361.82604348735003</v>
      </c>
      <c r="G146" s="46">
        <v>1288.95</v>
      </c>
      <c r="H146" s="65">
        <f t="shared" si="75"/>
        <v>-25.935328429499933</v>
      </c>
      <c r="I146" s="65">
        <f t="shared" si="76"/>
        <v>-25.846371013867724</v>
      </c>
      <c r="J146" s="65">
        <f t="shared" si="77"/>
        <v>528.25985851271446</v>
      </c>
      <c r="K146" s="65">
        <f t="shared" si="78"/>
        <v>531.72057876566203</v>
      </c>
      <c r="N146" s="71" t="s">
        <v>43</v>
      </c>
      <c r="O146" s="46">
        <v>16295.669200046028</v>
      </c>
      <c r="P146" s="46">
        <v>58003.375700000004</v>
      </c>
      <c r="Q146" s="46">
        <v>9171.7731904353004</v>
      </c>
      <c r="R146" s="46">
        <v>32902.971979999995</v>
      </c>
      <c r="S146" s="65">
        <f t="shared" si="115"/>
        <v>77.671960063729188</v>
      </c>
      <c r="T146" s="65">
        <f t="shared" si="116"/>
        <v>76.286129214276571</v>
      </c>
    </row>
    <row r="147" spans="1:20" x14ac:dyDescent="0.35">
      <c r="A147" s="71" t="s">
        <v>44</v>
      </c>
      <c r="B147" s="46">
        <v>0</v>
      </c>
      <c r="C147" s="46">
        <v>0</v>
      </c>
      <c r="D147" s="46">
        <v>0</v>
      </c>
      <c r="E147" s="46">
        <v>0</v>
      </c>
      <c r="F147" s="46">
        <v>0</v>
      </c>
      <c r="G147" s="46">
        <v>0</v>
      </c>
      <c r="H147" s="65" t="str">
        <f t="shared" si="75"/>
        <v>0.00</v>
      </c>
      <c r="I147" s="65" t="str">
        <f t="shared" si="76"/>
        <v>0.00</v>
      </c>
      <c r="J147" s="65" t="str">
        <f t="shared" si="77"/>
        <v>0.00</v>
      </c>
      <c r="K147" s="65" t="str">
        <f t="shared" si="78"/>
        <v>0.00</v>
      </c>
      <c r="N147" s="71" t="s">
        <v>44</v>
      </c>
      <c r="O147" s="46">
        <v>0</v>
      </c>
      <c r="P147" s="46">
        <v>0</v>
      </c>
      <c r="Q147" s="46">
        <v>0</v>
      </c>
      <c r="R147" s="46">
        <v>0</v>
      </c>
      <c r="S147" s="65" t="str">
        <f t="shared" si="115"/>
        <v>0.00</v>
      </c>
      <c r="T147" s="65" t="str">
        <f t="shared" si="116"/>
        <v>0.00</v>
      </c>
    </row>
    <row r="148" spans="1:20" ht="18" x14ac:dyDescent="0.4">
      <c r="A148" s="43" t="s">
        <v>45</v>
      </c>
      <c r="B148" s="44">
        <f t="shared" ref="B148:G148" si="121">B149+B153+B154+B155</f>
        <v>3766.2518750270747</v>
      </c>
      <c r="C148" s="44">
        <f t="shared" si="121"/>
        <v>13490.601719999999</v>
      </c>
      <c r="D148" s="44">
        <f t="shared" si="121"/>
        <v>6953.2655584422428</v>
      </c>
      <c r="E148" s="44">
        <f t="shared" si="121"/>
        <v>24876.510920000001</v>
      </c>
      <c r="F148" s="44">
        <f t="shared" si="121"/>
        <v>7983.448417279993</v>
      </c>
      <c r="G148" s="44">
        <f t="shared" si="121"/>
        <v>28439.815272204996</v>
      </c>
      <c r="H148" s="65">
        <f t="shared" si="75"/>
        <v>-45.834775856441802</v>
      </c>
      <c r="I148" s="65">
        <f t="shared" si="76"/>
        <v>-45.769719220737095</v>
      </c>
      <c r="J148" s="65">
        <f t="shared" si="77"/>
        <v>-52.824247390700144</v>
      </c>
      <c r="K148" s="65">
        <f t="shared" si="78"/>
        <v>-52.56438345018109</v>
      </c>
      <c r="L148" s="44"/>
      <c r="M148" s="44"/>
      <c r="N148" s="43" t="s">
        <v>45</v>
      </c>
      <c r="O148" s="44">
        <f t="shared" ref="O148:R148" si="122">O149+O153+O154+O155</f>
        <v>75745.016476293138</v>
      </c>
      <c r="P148" s="44">
        <f t="shared" si="122"/>
        <v>269609.46458490408</v>
      </c>
      <c r="Q148" s="44">
        <f t="shared" si="122"/>
        <v>81936.560361779164</v>
      </c>
      <c r="R148" s="44">
        <f t="shared" si="122"/>
        <v>293940.58201664337</v>
      </c>
      <c r="S148" s="65">
        <f t="shared" si="115"/>
        <v>-7.556509399647922</v>
      </c>
      <c r="T148" s="65">
        <f t="shared" si="116"/>
        <v>-8.2775631948505861</v>
      </c>
    </row>
    <row r="149" spans="1:20" x14ac:dyDescent="0.35">
      <c r="A149" s="47" t="s">
        <v>46</v>
      </c>
      <c r="B149" s="48">
        <f t="shared" ref="B149:G149" si="123">SUM(B150:B152)</f>
        <v>334.22040843716445</v>
      </c>
      <c r="C149" s="48">
        <f t="shared" si="123"/>
        <v>1197.16752</v>
      </c>
      <c r="D149" s="48">
        <f t="shared" si="123"/>
        <v>637.42448707259609</v>
      </c>
      <c r="E149" s="48">
        <f t="shared" si="123"/>
        <v>2280.4964200000004</v>
      </c>
      <c r="F149" s="48">
        <f t="shared" si="123"/>
        <v>339.81537946129731</v>
      </c>
      <c r="G149" s="48">
        <f t="shared" si="123"/>
        <v>1210.540372205</v>
      </c>
      <c r="H149" s="65">
        <f t="shared" si="75"/>
        <v>-47.567058496279543</v>
      </c>
      <c r="I149" s="65">
        <f t="shared" si="76"/>
        <v>-47.504082466395637</v>
      </c>
      <c r="J149" s="65">
        <f t="shared" si="77"/>
        <v>-1.6464737508356677</v>
      </c>
      <c r="K149" s="65">
        <f t="shared" si="78"/>
        <v>-1.104701050212924</v>
      </c>
      <c r="L149" s="48"/>
      <c r="M149" s="48"/>
      <c r="N149" s="47" t="s">
        <v>46</v>
      </c>
      <c r="O149" s="48">
        <f t="shared" ref="O149:R149" si="124">SUM(O150:O152)</f>
        <v>12471.46155051023</v>
      </c>
      <c r="P149" s="48">
        <f t="shared" si="124"/>
        <v>44391.357050884806</v>
      </c>
      <c r="Q149" s="48">
        <f t="shared" si="124"/>
        <v>17004.656702451361</v>
      </c>
      <c r="R149" s="48">
        <f t="shared" si="124"/>
        <v>61002.788816643391</v>
      </c>
      <c r="S149" s="65">
        <f t="shared" si="115"/>
        <v>-26.658551426607943</v>
      </c>
      <c r="T149" s="65">
        <f t="shared" si="116"/>
        <v>-27.230610416333107</v>
      </c>
    </row>
    <row r="150" spans="1:20" x14ac:dyDescent="0.35">
      <c r="A150" s="49" t="s">
        <v>47</v>
      </c>
      <c r="B150" s="50">
        <v>0</v>
      </c>
      <c r="C150" s="50">
        <v>0</v>
      </c>
      <c r="D150" s="50">
        <v>0</v>
      </c>
      <c r="E150" s="50">
        <v>0</v>
      </c>
      <c r="F150" s="50">
        <v>0</v>
      </c>
      <c r="G150" s="50">
        <v>0</v>
      </c>
      <c r="H150" s="65" t="str">
        <f t="shared" si="75"/>
        <v>0.00</v>
      </c>
      <c r="I150" s="65" t="str">
        <f t="shared" si="76"/>
        <v>0.00</v>
      </c>
      <c r="J150" s="65" t="str">
        <f t="shared" si="77"/>
        <v>0.00</v>
      </c>
      <c r="K150" s="65" t="str">
        <f t="shared" si="78"/>
        <v>0.00</v>
      </c>
      <c r="N150" s="49" t="s">
        <v>47</v>
      </c>
      <c r="O150" s="50">
        <v>1126.1001176573648</v>
      </c>
      <c r="P150" s="50">
        <v>4008.2802000000001</v>
      </c>
      <c r="Q150" s="50">
        <v>397.35088883943774</v>
      </c>
      <c r="R150" s="50">
        <v>1425.4632000000001</v>
      </c>
      <c r="S150" s="65">
        <f t="shared" ref="S150" si="125">IFERROR(O150/Q150*100-100,"0.00")</f>
        <v>183.40193750325329</v>
      </c>
      <c r="T150" s="65">
        <f t="shared" ref="T150" si="126">IFERROR(P150/R150*100-100,"0.00")</f>
        <v>181.19141904189456</v>
      </c>
    </row>
    <row r="151" spans="1:20" x14ac:dyDescent="0.35">
      <c r="A151" s="49" t="s">
        <v>48</v>
      </c>
      <c r="B151" s="50">
        <v>219.08882302910988</v>
      </c>
      <c r="C151" s="50">
        <v>784.76962000000003</v>
      </c>
      <c r="D151" s="50">
        <v>470.91212309993131</v>
      </c>
      <c r="E151" s="50">
        <v>1684.76962</v>
      </c>
      <c r="F151" s="50">
        <v>177.0409601661103</v>
      </c>
      <c r="G151" s="50">
        <v>630.68137220499989</v>
      </c>
      <c r="H151" s="65">
        <f t="shared" si="75"/>
        <v>-53.475646032026766</v>
      </c>
      <c r="I151" s="65">
        <f t="shared" si="76"/>
        <v>-53.419766674092806</v>
      </c>
      <c r="J151" s="65">
        <f t="shared" si="77"/>
        <v>23.750358574393076</v>
      </c>
      <c r="K151" s="65">
        <f t="shared" si="78"/>
        <v>24.43202773791684</v>
      </c>
      <c r="N151" s="49" t="s">
        <v>48</v>
      </c>
      <c r="O151" s="50">
        <v>3188.2158807346705</v>
      </c>
      <c r="P151" s="50">
        <v>11348.2472718848</v>
      </c>
      <c r="Q151" s="50">
        <v>3166.3735303604108</v>
      </c>
      <c r="R151" s="50">
        <v>11359.101166643399</v>
      </c>
      <c r="S151" s="65">
        <f t="shared" ref="S151:T155" si="127">IFERROR(O151/Q151*100-100,"0.00")</f>
        <v>0.68982228927909262</v>
      </c>
      <c r="T151" s="65">
        <f t="shared" si="127"/>
        <v>-9.5552408587323612E-2</v>
      </c>
    </row>
    <row r="152" spans="1:20" x14ac:dyDescent="0.35">
      <c r="A152" s="49" t="s">
        <v>49</v>
      </c>
      <c r="B152" s="50">
        <v>115.1315854080546</v>
      </c>
      <c r="C152" s="50">
        <v>412.39789999999999</v>
      </c>
      <c r="D152" s="50">
        <v>166.51236397266484</v>
      </c>
      <c r="E152" s="50">
        <v>595.72680000000014</v>
      </c>
      <c r="F152" s="50">
        <v>162.77441929518702</v>
      </c>
      <c r="G152" s="50">
        <v>579.85900000000004</v>
      </c>
      <c r="H152" s="65">
        <f t="shared" si="75"/>
        <v>-30.857035080617237</v>
      </c>
      <c r="I152" s="65">
        <f t="shared" si="76"/>
        <v>-30.773989016441789</v>
      </c>
      <c r="J152" s="65">
        <f t="shared" si="77"/>
        <v>-29.269239044701138</v>
      </c>
      <c r="K152" s="65">
        <f t="shared" si="78"/>
        <v>-28.879624184500031</v>
      </c>
      <c r="N152" s="49" t="s">
        <v>49</v>
      </c>
      <c r="O152" s="50">
        <v>8157.1455521181961</v>
      </c>
      <c r="P152" s="50">
        <v>29034.829579000001</v>
      </c>
      <c r="Q152" s="50">
        <v>13440.932283251512</v>
      </c>
      <c r="R152" s="50">
        <v>48218.224449999994</v>
      </c>
      <c r="S152" s="65">
        <f t="shared" si="127"/>
        <v>-39.311162498135197</v>
      </c>
      <c r="T152" s="65">
        <f t="shared" si="127"/>
        <v>-39.784531864901538</v>
      </c>
    </row>
    <row r="153" spans="1:20" x14ac:dyDescent="0.35">
      <c r="A153" s="47" t="s">
        <v>50</v>
      </c>
      <c r="B153" s="48">
        <v>3409.7998183347709</v>
      </c>
      <c r="C153" s="48">
        <v>12213.801099999999</v>
      </c>
      <c r="D153" s="48">
        <v>6135.2474319286166</v>
      </c>
      <c r="E153" s="48">
        <v>21949.909500000002</v>
      </c>
      <c r="F153" s="48">
        <v>7640.8632348231649</v>
      </c>
      <c r="G153" s="48">
        <v>27219.407899999998</v>
      </c>
      <c r="H153" s="65">
        <f t="shared" si="75"/>
        <v>-44.422782354469781</v>
      </c>
      <c r="I153" s="65">
        <f t="shared" si="76"/>
        <v>-44.356029805043171</v>
      </c>
      <c r="J153" s="65">
        <f t="shared" si="77"/>
        <v>-55.37415454847249</v>
      </c>
      <c r="K153" s="65">
        <f t="shared" si="78"/>
        <v>-55.128336571935499</v>
      </c>
      <c r="N153" s="47" t="s">
        <v>50</v>
      </c>
      <c r="O153" s="48">
        <v>62647.196158560444</v>
      </c>
      <c r="P153" s="48">
        <v>222988.62420000002</v>
      </c>
      <c r="Q153" s="48">
        <v>64874.504054180841</v>
      </c>
      <c r="R153" s="48">
        <v>232731.87689999997</v>
      </c>
      <c r="S153" s="65">
        <f t="shared" si="127"/>
        <v>-3.4332561429066573</v>
      </c>
      <c r="T153" s="65">
        <f t="shared" si="127"/>
        <v>-4.1864710712518445</v>
      </c>
    </row>
    <row r="154" spans="1:20" x14ac:dyDescent="0.35">
      <c r="A154" s="47" t="s">
        <v>51</v>
      </c>
      <c r="B154" s="48">
        <v>22.231648255139401</v>
      </c>
      <c r="C154" s="48">
        <v>79.633099999999999</v>
      </c>
      <c r="D154" s="48">
        <v>180.59363944102998</v>
      </c>
      <c r="E154" s="48">
        <v>646.10500000000002</v>
      </c>
      <c r="F154" s="48">
        <v>2.7698029955310002</v>
      </c>
      <c r="G154" s="48">
        <v>9.8670000000000009</v>
      </c>
      <c r="H154" s="65">
        <f t="shared" si="75"/>
        <v>-87.689683687670083</v>
      </c>
      <c r="I154" s="65">
        <f t="shared" si="76"/>
        <v>-87.674898042887762</v>
      </c>
      <c r="J154" s="65">
        <f t="shared" si="77"/>
        <v>702.64366422484011</v>
      </c>
      <c r="K154" s="65">
        <f t="shared" si="78"/>
        <v>707.06496402148571</v>
      </c>
      <c r="N154" s="47" t="s">
        <v>51</v>
      </c>
      <c r="O154" s="48">
        <v>626.3587672224736</v>
      </c>
      <c r="P154" s="48">
        <v>2229.4833340192845</v>
      </c>
      <c r="Q154" s="48">
        <v>57.399605146964376</v>
      </c>
      <c r="R154" s="48">
        <v>205.91630000000001</v>
      </c>
      <c r="S154" s="65">
        <f t="shared" si="127"/>
        <v>991.2248710052304</v>
      </c>
      <c r="T154" s="65">
        <f t="shared" si="127"/>
        <v>982.7133811258675</v>
      </c>
    </row>
    <row r="155" spans="1:20" ht="31" x14ac:dyDescent="0.35">
      <c r="A155" s="54" t="s">
        <v>52</v>
      </c>
      <c r="B155" s="55">
        <v>0</v>
      </c>
      <c r="C155" s="55">
        <v>0</v>
      </c>
      <c r="D155" s="55">
        <v>0</v>
      </c>
      <c r="E155" s="55">
        <v>0</v>
      </c>
      <c r="F155" s="55">
        <v>0</v>
      </c>
      <c r="G155" s="55">
        <v>0</v>
      </c>
      <c r="H155" s="66" t="str">
        <f t="shared" si="75"/>
        <v>0.00</v>
      </c>
      <c r="I155" s="66" t="str">
        <f t="shared" si="76"/>
        <v>0.00</v>
      </c>
      <c r="J155" s="66" t="str">
        <f t="shared" si="77"/>
        <v>0.00</v>
      </c>
      <c r="K155" s="66" t="str">
        <f t="shared" si="78"/>
        <v>0.00</v>
      </c>
      <c r="N155" s="54" t="s">
        <v>52</v>
      </c>
      <c r="O155" s="55">
        <v>0</v>
      </c>
      <c r="P155" s="55">
        <v>0</v>
      </c>
      <c r="Q155" s="55">
        <v>0</v>
      </c>
      <c r="R155" s="55">
        <v>0</v>
      </c>
      <c r="S155" s="66" t="str">
        <f t="shared" si="127"/>
        <v>0.00</v>
      </c>
      <c r="T155" s="66" t="str">
        <f t="shared" si="127"/>
        <v>0.00</v>
      </c>
    </row>
    <row r="156" spans="1:20" x14ac:dyDescent="0.35">
      <c r="A156" s="45"/>
      <c r="B156" s="61"/>
      <c r="C156" s="61"/>
      <c r="D156" s="61"/>
      <c r="E156" s="61"/>
      <c r="F156" s="61"/>
      <c r="G156" s="61"/>
      <c r="J156" s="16" t="s">
        <v>98</v>
      </c>
      <c r="N156" s="45"/>
      <c r="O156" s="61"/>
      <c r="P156" s="61"/>
      <c r="Q156" s="61"/>
      <c r="R156" s="61"/>
    </row>
    <row r="157" spans="1:20" x14ac:dyDescent="0.35">
      <c r="A157" s="25"/>
      <c r="B157" s="95" t="s">
        <v>90</v>
      </c>
      <c r="C157" s="95"/>
      <c r="D157" s="95"/>
      <c r="E157" s="95"/>
      <c r="F157" s="95"/>
      <c r="G157" s="95"/>
      <c r="H157" s="26"/>
      <c r="I157" s="27" t="s">
        <v>9</v>
      </c>
      <c r="J157" s="28"/>
      <c r="K157" s="28"/>
      <c r="N157" s="25"/>
      <c r="O157" s="95" t="s">
        <v>90</v>
      </c>
      <c r="P157" s="95"/>
      <c r="Q157" s="95"/>
      <c r="R157" s="95"/>
      <c r="S157" s="26"/>
      <c r="T157" s="27" t="s">
        <v>9</v>
      </c>
    </row>
    <row r="158" spans="1:20" x14ac:dyDescent="0.35">
      <c r="A158" s="28"/>
      <c r="B158" s="29"/>
      <c r="C158" s="29"/>
      <c r="D158" s="29"/>
      <c r="E158" s="29"/>
      <c r="F158" s="29"/>
      <c r="G158" s="29"/>
      <c r="H158" s="30"/>
      <c r="I158" s="28" t="s">
        <v>8</v>
      </c>
      <c r="J158" s="31"/>
      <c r="K158" s="31"/>
      <c r="N158" s="28"/>
      <c r="O158" s="29"/>
      <c r="P158" s="29"/>
      <c r="Q158" s="29"/>
      <c r="R158" s="29"/>
      <c r="S158" s="30"/>
      <c r="T158" s="28" t="s">
        <v>8</v>
      </c>
    </row>
    <row r="159" spans="1:20" x14ac:dyDescent="0.35">
      <c r="A159" s="32"/>
      <c r="B159" s="77"/>
      <c r="C159" s="78"/>
      <c r="D159" s="89"/>
      <c r="E159" s="89"/>
      <c r="F159" s="77"/>
      <c r="G159" s="78"/>
      <c r="H159" s="77" t="s">
        <v>110</v>
      </c>
      <c r="I159" s="90"/>
      <c r="J159" s="90"/>
      <c r="K159" s="90"/>
      <c r="N159" s="32"/>
      <c r="O159" s="77"/>
      <c r="P159" s="78"/>
      <c r="Q159" s="89"/>
      <c r="R159" s="89"/>
      <c r="S159" s="77" t="s">
        <v>111</v>
      </c>
      <c r="T159" s="90"/>
    </row>
    <row r="160" spans="1:20" x14ac:dyDescent="0.35">
      <c r="A160" s="33"/>
      <c r="B160" s="89" t="s">
        <v>112</v>
      </c>
      <c r="C160" s="89"/>
      <c r="D160" s="79" t="s">
        <v>117</v>
      </c>
      <c r="E160" s="80"/>
      <c r="F160" s="89" t="s">
        <v>113</v>
      </c>
      <c r="G160" s="89"/>
      <c r="H160" s="91" t="s">
        <v>3</v>
      </c>
      <c r="I160" s="92"/>
      <c r="J160" s="92"/>
      <c r="K160" s="92"/>
      <c r="N160" s="33"/>
      <c r="O160" s="79" t="s">
        <v>114</v>
      </c>
      <c r="P160" s="80"/>
      <c r="Q160" s="79" t="s">
        <v>115</v>
      </c>
      <c r="R160" s="80"/>
      <c r="S160" s="91" t="s">
        <v>3</v>
      </c>
      <c r="T160" s="92"/>
    </row>
    <row r="161" spans="1:20" x14ac:dyDescent="0.35">
      <c r="A161" s="34" t="s">
        <v>0</v>
      </c>
      <c r="B161" s="35"/>
      <c r="C161" s="29"/>
      <c r="D161" s="35"/>
      <c r="E161" s="36"/>
      <c r="F161" s="35"/>
      <c r="G161" s="36"/>
      <c r="H161" s="91" t="s">
        <v>109</v>
      </c>
      <c r="I161" s="92"/>
      <c r="J161" s="93" t="s">
        <v>113</v>
      </c>
      <c r="K161" s="94"/>
      <c r="N161" s="34" t="s">
        <v>0</v>
      </c>
      <c r="O161" s="81"/>
      <c r="P161" s="82"/>
      <c r="Q161" s="81"/>
      <c r="R161" s="82"/>
      <c r="S161" s="93" t="s">
        <v>116</v>
      </c>
      <c r="T161" s="94"/>
    </row>
    <row r="162" spans="1:20" x14ac:dyDescent="0.35">
      <c r="A162" s="33"/>
      <c r="B162" s="37" t="s">
        <v>1</v>
      </c>
      <c r="C162" s="38" t="s">
        <v>2</v>
      </c>
      <c r="D162" s="37" t="s">
        <v>1</v>
      </c>
      <c r="E162" s="39" t="s">
        <v>2</v>
      </c>
      <c r="F162" s="37" t="s">
        <v>1</v>
      </c>
      <c r="G162" s="39" t="s">
        <v>2</v>
      </c>
      <c r="H162" s="40" t="s">
        <v>1</v>
      </c>
      <c r="I162" s="40" t="s">
        <v>2</v>
      </c>
      <c r="J162" s="40" t="s">
        <v>1</v>
      </c>
      <c r="K162" s="40" t="s">
        <v>2</v>
      </c>
      <c r="N162" s="33"/>
      <c r="O162" s="37" t="s">
        <v>1</v>
      </c>
      <c r="P162" s="38" t="s">
        <v>2</v>
      </c>
      <c r="Q162" s="37" t="s">
        <v>1</v>
      </c>
      <c r="R162" s="39" t="s">
        <v>2</v>
      </c>
      <c r="S162" s="40" t="s">
        <v>1</v>
      </c>
      <c r="T162" s="40" t="s">
        <v>2</v>
      </c>
    </row>
    <row r="163" spans="1:20" ht="18" x14ac:dyDescent="0.4">
      <c r="A163" s="57" t="s">
        <v>53</v>
      </c>
      <c r="B163" s="44">
        <f t="shared" ref="B163:G163" si="128">SUM(B164:B165)</f>
        <v>16192.448861413586</v>
      </c>
      <c r="C163" s="44">
        <f t="shared" si="128"/>
        <v>58000.868159999998</v>
      </c>
      <c r="D163" s="44">
        <f t="shared" si="128"/>
        <v>15649.137092130797</v>
      </c>
      <c r="E163" s="44">
        <f t="shared" si="128"/>
        <v>55987.496305000001</v>
      </c>
      <c r="F163" s="44">
        <f t="shared" si="128"/>
        <v>29582.799380523684</v>
      </c>
      <c r="G163" s="44">
        <f t="shared" si="128"/>
        <v>105384.20312151774</v>
      </c>
      <c r="H163" s="65">
        <f t="shared" ref="H163:H204" si="129">IFERROR(B163/D163*100-100,"0.00")</f>
        <v>3.4718321277662909</v>
      </c>
      <c r="I163" s="65">
        <f t="shared" ref="I163:I204" si="130">IFERROR(C163/E163*100-100,"0.00")</f>
        <v>3.5961098242933645</v>
      </c>
      <c r="J163" s="65">
        <f t="shared" ref="J163:J204" si="131">IFERROR(B163/F163*100-100,"0.00")</f>
        <v>-45.263973658712807</v>
      </c>
      <c r="K163" s="65">
        <f t="shared" ref="K163:K204" si="132">IFERROR(C163/G163*100-100,"0.00")</f>
        <v>-44.962464542129119</v>
      </c>
      <c r="L163" s="44"/>
      <c r="M163" s="44"/>
      <c r="N163" s="57" t="s">
        <v>53</v>
      </c>
      <c r="O163" s="44">
        <f t="shared" ref="O163:R163" si="133">SUM(O164:O165)</f>
        <v>168725.07878056527</v>
      </c>
      <c r="P163" s="44">
        <f t="shared" si="133"/>
        <v>600565.95494056679</v>
      </c>
      <c r="Q163" s="44">
        <f t="shared" si="133"/>
        <v>204798.84799444466</v>
      </c>
      <c r="R163" s="44">
        <f t="shared" si="133"/>
        <v>734698.80002316926</v>
      </c>
      <c r="S163" s="65">
        <f t="shared" ref="S163:S176" si="134">IFERROR(O163/Q163*100-100,"0.00")</f>
        <v>-17.614244204565992</v>
      </c>
      <c r="T163" s="65">
        <f t="shared" ref="T163:T176" si="135">IFERROR(P163/R163*100-100,"0.00")</f>
        <v>-18.256848259228477</v>
      </c>
    </row>
    <row r="164" spans="1:20" ht="31" x14ac:dyDescent="0.35">
      <c r="A164" s="45" t="s">
        <v>54</v>
      </c>
      <c r="B164" s="50">
        <v>16192.448861413586</v>
      </c>
      <c r="C164" s="46">
        <v>58000.868159999998</v>
      </c>
      <c r="D164" s="46">
        <v>15649.137092130797</v>
      </c>
      <c r="E164" s="46">
        <v>55987.496305000001</v>
      </c>
      <c r="F164" s="46">
        <v>22743.177682023961</v>
      </c>
      <c r="G164" s="46">
        <v>81019.095780676376</v>
      </c>
      <c r="H164" s="65">
        <f t="shared" si="129"/>
        <v>3.4718321277662909</v>
      </c>
      <c r="I164" s="65">
        <f t="shared" si="130"/>
        <v>3.5961098242933645</v>
      </c>
      <c r="J164" s="65">
        <f t="shared" si="131"/>
        <v>-28.803049917637608</v>
      </c>
      <c r="K164" s="65">
        <f t="shared" si="132"/>
        <v>-28.410867091121489</v>
      </c>
      <c r="N164" s="45" t="s">
        <v>54</v>
      </c>
      <c r="O164" s="50">
        <v>168725.07878056527</v>
      </c>
      <c r="P164" s="46">
        <v>600565.95494056679</v>
      </c>
      <c r="Q164" s="46">
        <v>167875.17104568283</v>
      </c>
      <c r="R164" s="46">
        <v>602238.18604825903</v>
      </c>
      <c r="S164" s="65">
        <f t="shared" si="134"/>
        <v>0.50627363748219523</v>
      </c>
      <c r="T164" s="65">
        <f t="shared" si="135"/>
        <v>-0.2776693916845403</v>
      </c>
    </row>
    <row r="165" spans="1:20" ht="31" x14ac:dyDescent="0.35">
      <c r="A165" s="45" t="s">
        <v>55</v>
      </c>
      <c r="B165" s="46">
        <v>0</v>
      </c>
      <c r="C165" s="46">
        <v>0</v>
      </c>
      <c r="D165" s="46">
        <v>0</v>
      </c>
      <c r="E165" s="46">
        <v>0</v>
      </c>
      <c r="F165" s="46">
        <v>6839.6216984997236</v>
      </c>
      <c r="G165" s="46">
        <v>24365.107340841365</v>
      </c>
      <c r="H165" s="65" t="str">
        <f t="shared" si="129"/>
        <v>0.00</v>
      </c>
      <c r="I165" s="65" t="str">
        <f t="shared" si="130"/>
        <v>0.00</v>
      </c>
      <c r="J165" s="65">
        <f t="shared" si="131"/>
        <v>-100</v>
      </c>
      <c r="K165" s="65">
        <f t="shared" si="132"/>
        <v>-100</v>
      </c>
      <c r="N165" s="45" t="s">
        <v>55</v>
      </c>
      <c r="O165" s="46">
        <v>0</v>
      </c>
      <c r="P165" s="46">
        <v>0</v>
      </c>
      <c r="Q165" s="46">
        <v>36923.676948761815</v>
      </c>
      <c r="R165" s="46">
        <v>132460.61397491029</v>
      </c>
      <c r="S165" s="65">
        <f t="shared" si="134"/>
        <v>-100</v>
      </c>
      <c r="T165" s="65">
        <f t="shared" si="135"/>
        <v>-100</v>
      </c>
    </row>
    <row r="166" spans="1:20" ht="35.5" x14ac:dyDescent="0.4">
      <c r="A166" s="43" t="s">
        <v>56</v>
      </c>
      <c r="B166" s="44">
        <v>7753.6374086718624</v>
      </c>
      <c r="C166" s="44">
        <v>27773.297600000002</v>
      </c>
      <c r="D166" s="44">
        <v>9673.8657631586921</v>
      </c>
      <c r="E166" s="44">
        <v>34609.928999999996</v>
      </c>
      <c r="F166" s="44">
        <v>6567.3035663701712</v>
      </c>
      <c r="G166" s="44">
        <v>23395.015600000002</v>
      </c>
      <c r="H166" s="65">
        <f t="shared" si="129"/>
        <v>-19.849648542774901</v>
      </c>
      <c r="I166" s="65">
        <f t="shared" si="130"/>
        <v>-19.753381753542442</v>
      </c>
      <c r="J166" s="65">
        <f t="shared" si="131"/>
        <v>18.06424555089346</v>
      </c>
      <c r="K166" s="65">
        <f t="shared" si="132"/>
        <v>18.714593205913488</v>
      </c>
      <c r="N166" s="43" t="s">
        <v>56</v>
      </c>
      <c r="O166" s="44">
        <v>60754.142358329824</v>
      </c>
      <c r="P166" s="44">
        <v>216250.42219999997</v>
      </c>
      <c r="Q166" s="44">
        <v>69688.336323579773</v>
      </c>
      <c r="R166" s="44">
        <v>250001.09899999999</v>
      </c>
      <c r="S166" s="65">
        <f t="shared" si="134"/>
        <v>-12.820214165777074</v>
      </c>
      <c r="T166" s="65">
        <f t="shared" si="135"/>
        <v>-13.500211373070812</v>
      </c>
    </row>
    <row r="167" spans="1:20" ht="35.5" x14ac:dyDescent="0.4">
      <c r="A167" s="43" t="s">
        <v>57</v>
      </c>
      <c r="B167" s="44">
        <f t="shared" ref="B167:G167" si="136">B168+B171+B178</f>
        <v>18945.874038309968</v>
      </c>
      <c r="C167" s="44">
        <f t="shared" si="136"/>
        <v>67863.554899999988</v>
      </c>
      <c r="D167" s="44">
        <f t="shared" si="136"/>
        <v>14858.269074966422</v>
      </c>
      <c r="E167" s="44">
        <f t="shared" si="136"/>
        <v>53158.029099999992</v>
      </c>
      <c r="F167" s="44">
        <f t="shared" si="136"/>
        <v>8161.56378579376</v>
      </c>
      <c r="G167" s="44">
        <f t="shared" si="136"/>
        <v>29074.324059999999</v>
      </c>
      <c r="H167" s="65">
        <f t="shared" si="129"/>
        <v>27.510640322367323</v>
      </c>
      <c r="I167" s="65">
        <f t="shared" si="130"/>
        <v>27.663790492187374</v>
      </c>
      <c r="J167" s="65">
        <f t="shared" si="131"/>
        <v>132.13534238729682</v>
      </c>
      <c r="K167" s="65">
        <f t="shared" si="132"/>
        <v>133.4140417502108</v>
      </c>
      <c r="L167" s="44"/>
      <c r="M167" s="44"/>
      <c r="N167" s="43" t="s">
        <v>57</v>
      </c>
      <c r="O167" s="44">
        <f t="shared" ref="O167:R167" si="137">O168+O171+O178</f>
        <v>152454.84657015128</v>
      </c>
      <c r="P167" s="44">
        <f t="shared" si="137"/>
        <v>542653.1205523836</v>
      </c>
      <c r="Q167" s="44">
        <f t="shared" si="137"/>
        <v>118736.78456639164</v>
      </c>
      <c r="R167" s="44">
        <f t="shared" si="137"/>
        <v>425958.31956000003</v>
      </c>
      <c r="S167" s="65">
        <f t="shared" si="134"/>
        <v>28.397317753628556</v>
      </c>
      <c r="T167" s="65">
        <f t="shared" si="135"/>
        <v>27.395826219082949</v>
      </c>
    </row>
    <row r="168" spans="1:20" x14ac:dyDescent="0.35">
      <c r="A168" s="47" t="s">
        <v>58</v>
      </c>
      <c r="B168" s="48">
        <f t="shared" ref="B168:G168" si="138">SUM(B169:B170)</f>
        <v>957.12981269172951</v>
      </c>
      <c r="C168" s="48">
        <f t="shared" si="138"/>
        <v>3428.4103999999998</v>
      </c>
      <c r="D168" s="48">
        <f t="shared" si="138"/>
        <v>920.42957470398471</v>
      </c>
      <c r="E168" s="48">
        <f t="shared" si="138"/>
        <v>3292.9961000000003</v>
      </c>
      <c r="F168" s="48">
        <f t="shared" si="138"/>
        <v>322.29633699922783</v>
      </c>
      <c r="G168" s="48">
        <f t="shared" si="138"/>
        <v>1148.1314600000001</v>
      </c>
      <c r="H168" s="65">
        <f t="shared" si="129"/>
        <v>3.9872945194691027</v>
      </c>
      <c r="I168" s="65">
        <f t="shared" si="130"/>
        <v>4.1121913263122138</v>
      </c>
      <c r="J168" s="65">
        <f t="shared" si="131"/>
        <v>196.97197976346303</v>
      </c>
      <c r="K168" s="65">
        <f t="shared" si="132"/>
        <v>198.60782666821092</v>
      </c>
      <c r="L168" s="48"/>
      <c r="M168" s="48"/>
      <c r="N168" s="47" t="s">
        <v>58</v>
      </c>
      <c r="O168" s="48">
        <f t="shared" ref="O168:R168" si="139">SUM(O169:O170)</f>
        <v>12713.054899974613</v>
      </c>
      <c r="P168" s="48">
        <f t="shared" si="139"/>
        <v>45251.292880679648</v>
      </c>
      <c r="Q168" s="48">
        <f t="shared" si="139"/>
        <v>31861.993398556428</v>
      </c>
      <c r="R168" s="48">
        <f t="shared" si="139"/>
        <v>114302.24606</v>
      </c>
      <c r="S168" s="65">
        <f t="shared" si="134"/>
        <v>-60.099624838442764</v>
      </c>
      <c r="T168" s="65">
        <f t="shared" si="135"/>
        <v>-60.410845420372446</v>
      </c>
    </row>
    <row r="169" spans="1:20" x14ac:dyDescent="0.35">
      <c r="A169" s="49" t="s">
        <v>59</v>
      </c>
      <c r="B169" s="50">
        <v>0</v>
      </c>
      <c r="C169" s="50">
        <v>0</v>
      </c>
      <c r="D169" s="50">
        <v>0</v>
      </c>
      <c r="E169" s="50">
        <v>0</v>
      </c>
      <c r="F169" s="50">
        <v>0</v>
      </c>
      <c r="G169" s="50">
        <v>0</v>
      </c>
      <c r="H169" s="65" t="str">
        <f t="shared" si="129"/>
        <v>0.00</v>
      </c>
      <c r="I169" s="65" t="str">
        <f t="shared" si="130"/>
        <v>0.00</v>
      </c>
      <c r="J169" s="65" t="str">
        <f t="shared" si="131"/>
        <v>0.00</v>
      </c>
      <c r="K169" s="65" t="str">
        <f t="shared" si="132"/>
        <v>0.00</v>
      </c>
      <c r="N169" s="49" t="s">
        <v>59</v>
      </c>
      <c r="O169" s="50">
        <v>0</v>
      </c>
      <c r="P169" s="50">
        <v>0</v>
      </c>
      <c r="Q169" s="50">
        <v>0</v>
      </c>
      <c r="R169" s="50">
        <v>0</v>
      </c>
      <c r="S169" s="65" t="str">
        <f t="shared" si="134"/>
        <v>0.00</v>
      </c>
      <c r="T169" s="65" t="str">
        <f t="shared" si="135"/>
        <v>0.00</v>
      </c>
    </row>
    <row r="170" spans="1:20" ht="31" x14ac:dyDescent="0.35">
      <c r="A170" s="49" t="s">
        <v>60</v>
      </c>
      <c r="B170" s="50">
        <v>957.12981269172951</v>
      </c>
      <c r="C170" s="50">
        <v>3428.4103999999998</v>
      </c>
      <c r="D170" s="50">
        <v>920.42957470398471</v>
      </c>
      <c r="E170" s="50">
        <v>3292.9961000000003</v>
      </c>
      <c r="F170" s="50">
        <v>322.29633699922783</v>
      </c>
      <c r="G170" s="50">
        <v>1148.1314600000001</v>
      </c>
      <c r="H170" s="65">
        <f t="shared" si="129"/>
        <v>3.9872945194691027</v>
      </c>
      <c r="I170" s="65">
        <f t="shared" si="130"/>
        <v>4.1121913263122138</v>
      </c>
      <c r="J170" s="65">
        <f t="shared" si="131"/>
        <v>196.97197976346303</v>
      </c>
      <c r="K170" s="65">
        <f t="shared" si="132"/>
        <v>198.60782666821092</v>
      </c>
      <c r="N170" s="49" t="s">
        <v>60</v>
      </c>
      <c r="O170" s="50">
        <v>12713.054899974613</v>
      </c>
      <c r="P170" s="50">
        <v>45251.292880679648</v>
      </c>
      <c r="Q170" s="50">
        <v>31861.993398556428</v>
      </c>
      <c r="R170" s="50">
        <v>114302.24606</v>
      </c>
      <c r="S170" s="65">
        <f t="shared" si="134"/>
        <v>-60.099624838442764</v>
      </c>
      <c r="T170" s="65">
        <f t="shared" si="135"/>
        <v>-60.410845420372446</v>
      </c>
    </row>
    <row r="171" spans="1:20" x14ac:dyDescent="0.35">
      <c r="A171" s="47" t="s">
        <v>61</v>
      </c>
      <c r="B171" s="48">
        <f t="shared" ref="B171:G171" si="140">SUM(B172:B177)</f>
        <v>17902.719331836244</v>
      </c>
      <c r="C171" s="48">
        <f t="shared" si="140"/>
        <v>64127.005899999989</v>
      </c>
      <c r="D171" s="48">
        <f t="shared" si="140"/>
        <v>13764.271349043887</v>
      </c>
      <c r="E171" s="48">
        <f t="shared" si="140"/>
        <v>49244.062899999997</v>
      </c>
      <c r="F171" s="48">
        <f t="shared" si="140"/>
        <v>7777.0589704126296</v>
      </c>
      <c r="G171" s="48">
        <f t="shared" si="140"/>
        <v>27704.5844</v>
      </c>
      <c r="H171" s="65">
        <f t="shared" si="129"/>
        <v>30.06659690038606</v>
      </c>
      <c r="I171" s="65">
        <f t="shared" si="130"/>
        <v>30.222816972317673</v>
      </c>
      <c r="J171" s="65">
        <f t="shared" si="131"/>
        <v>130.19909454134398</v>
      </c>
      <c r="K171" s="65">
        <f t="shared" si="132"/>
        <v>131.46712823456031</v>
      </c>
      <c r="L171" s="48"/>
      <c r="M171" s="48"/>
      <c r="N171" s="47" t="s">
        <v>61</v>
      </c>
      <c r="O171" s="48">
        <f t="shared" ref="O171:R171" si="141">SUM(O172:O177)</f>
        <v>138461.92279629345</v>
      </c>
      <c r="P171" s="48">
        <f t="shared" si="141"/>
        <v>492846.21757510398</v>
      </c>
      <c r="Q171" s="48">
        <f t="shared" si="141"/>
        <v>85671.722106037603</v>
      </c>
      <c r="R171" s="48">
        <f t="shared" si="141"/>
        <v>307340.16350000002</v>
      </c>
      <c r="S171" s="65">
        <f t="shared" si="134"/>
        <v>61.619166035808604</v>
      </c>
      <c r="T171" s="65">
        <f t="shared" si="135"/>
        <v>60.358546036598284</v>
      </c>
    </row>
    <row r="172" spans="1:20" ht="31" x14ac:dyDescent="0.35">
      <c r="A172" s="49" t="s">
        <v>62</v>
      </c>
      <c r="B172" s="50">
        <v>38.390493218246398</v>
      </c>
      <c r="C172" s="50">
        <v>137.5136</v>
      </c>
      <c r="D172" s="50">
        <v>41.149511769276998</v>
      </c>
      <c r="E172" s="50">
        <v>147.21950000000001</v>
      </c>
      <c r="F172" s="50">
        <v>33.065698748159498</v>
      </c>
      <c r="G172" s="50">
        <v>117.7915</v>
      </c>
      <c r="H172" s="65">
        <f t="shared" si="129"/>
        <v>-6.7048633930343158</v>
      </c>
      <c r="I172" s="65">
        <f t="shared" si="130"/>
        <v>-6.5928086972174356</v>
      </c>
      <c r="J172" s="65">
        <f t="shared" si="131"/>
        <v>16.103680465495358</v>
      </c>
      <c r="K172" s="65">
        <f t="shared" si="132"/>
        <v>16.743228501207639</v>
      </c>
      <c r="N172" s="49" t="s">
        <v>62</v>
      </c>
      <c r="O172" s="50">
        <v>1030.2109392791197</v>
      </c>
      <c r="P172" s="50">
        <v>3666.9689000000008</v>
      </c>
      <c r="Q172" s="50">
        <v>418.9293413178047</v>
      </c>
      <c r="R172" s="50">
        <v>1502.8741000000002</v>
      </c>
      <c r="S172" s="65">
        <f t="shared" si="134"/>
        <v>145.91520279731128</v>
      </c>
      <c r="T172" s="65">
        <f t="shared" si="135"/>
        <v>143.99707866414096</v>
      </c>
    </row>
    <row r="173" spans="1:20" ht="31" x14ac:dyDescent="0.35">
      <c r="A173" s="49" t="s">
        <v>63</v>
      </c>
      <c r="B173" s="50">
        <v>9238.8683308432883</v>
      </c>
      <c r="C173" s="50">
        <v>33093.350399999996</v>
      </c>
      <c r="D173" s="50">
        <v>6904.4373629360061</v>
      </c>
      <c r="E173" s="50">
        <v>24701.819600000003</v>
      </c>
      <c r="F173" s="50">
        <v>3549.2383870937638</v>
      </c>
      <c r="G173" s="50">
        <v>12643.619500000001</v>
      </c>
      <c r="H173" s="65">
        <f t="shared" si="129"/>
        <v>33.810589410787287</v>
      </c>
      <c r="I173" s="65">
        <f t="shared" si="130"/>
        <v>33.971306308139305</v>
      </c>
      <c r="J173" s="65">
        <f t="shared" si="131"/>
        <v>160.30565781208026</v>
      </c>
      <c r="K173" s="65">
        <f t="shared" si="132"/>
        <v>161.73953115245195</v>
      </c>
      <c r="N173" s="49" t="s">
        <v>63</v>
      </c>
      <c r="O173" s="50">
        <v>56530.474140038481</v>
      </c>
      <c r="P173" s="50">
        <v>201216.54961150815</v>
      </c>
      <c r="Q173" s="50">
        <v>45999.998735861322</v>
      </c>
      <c r="R173" s="50">
        <v>165021.16199999998</v>
      </c>
      <c r="S173" s="65">
        <f t="shared" si="134"/>
        <v>22.89233846427841</v>
      </c>
      <c r="T173" s="65">
        <f t="shared" si="135"/>
        <v>21.933785444746889</v>
      </c>
    </row>
    <row r="174" spans="1:20" ht="31" x14ac:dyDescent="0.35">
      <c r="A174" s="49" t="s">
        <v>64</v>
      </c>
      <c r="B174" s="50">
        <v>3.8252691957480001</v>
      </c>
      <c r="C174" s="50">
        <v>13.702</v>
      </c>
      <c r="D174" s="50">
        <v>6.4550336388839993</v>
      </c>
      <c r="E174" s="50">
        <v>23.094000000000001</v>
      </c>
      <c r="F174" s="50">
        <v>0</v>
      </c>
      <c r="G174" s="50">
        <v>0</v>
      </c>
      <c r="H174" s="65">
        <f t="shared" si="129"/>
        <v>-40.739748082717277</v>
      </c>
      <c r="I174" s="65">
        <f t="shared" si="130"/>
        <v>-40.668571923443317</v>
      </c>
      <c r="J174" s="65" t="str">
        <f t="shared" si="131"/>
        <v>0.00</v>
      </c>
      <c r="K174" s="65" t="str">
        <f t="shared" si="132"/>
        <v>0.00</v>
      </c>
      <c r="N174" s="49" t="s">
        <v>64</v>
      </c>
      <c r="O174" s="50">
        <v>51.080859811520803</v>
      </c>
      <c r="P174" s="50">
        <v>181.81900149999998</v>
      </c>
      <c r="Q174" s="50">
        <v>71.36054269440001</v>
      </c>
      <c r="R174" s="50">
        <v>256</v>
      </c>
      <c r="S174" s="65">
        <f t="shared" si="134"/>
        <v>-28.418621996369225</v>
      </c>
      <c r="T174" s="65">
        <f t="shared" si="135"/>
        <v>-28.976952539062509</v>
      </c>
    </row>
    <row r="175" spans="1:20" ht="31" x14ac:dyDescent="0.35">
      <c r="A175" s="49" t="s">
        <v>65</v>
      </c>
      <c r="B175" s="50">
        <v>5411.9333758112225</v>
      </c>
      <c r="C175" s="50">
        <v>19385.383699999998</v>
      </c>
      <c r="D175" s="50">
        <v>4359.5350121404263</v>
      </c>
      <c r="E175" s="50">
        <v>15596.991</v>
      </c>
      <c r="F175" s="50">
        <v>3587.7168372699289</v>
      </c>
      <c r="G175" s="50">
        <v>12780.6931</v>
      </c>
      <c r="H175" s="65">
        <f t="shared" si="129"/>
        <v>24.140151661589584</v>
      </c>
      <c r="I175" s="65">
        <f t="shared" si="130"/>
        <v>24.289253613084711</v>
      </c>
      <c r="J175" s="65">
        <f t="shared" si="131"/>
        <v>50.84616822573517</v>
      </c>
      <c r="K175" s="65">
        <f t="shared" si="132"/>
        <v>51.677092535771777</v>
      </c>
      <c r="N175" s="49" t="s">
        <v>65</v>
      </c>
      <c r="O175" s="50">
        <v>53623.426342402658</v>
      </c>
      <c r="P175" s="50">
        <v>190869.10186240607</v>
      </c>
      <c r="Q175" s="50">
        <v>33421.808208042814</v>
      </c>
      <c r="R175" s="50">
        <v>119897.95170000001</v>
      </c>
      <c r="S175" s="65">
        <f t="shared" si="134"/>
        <v>60.444420028412509</v>
      </c>
      <c r="T175" s="65">
        <f t="shared" si="135"/>
        <v>59.192962979038157</v>
      </c>
    </row>
    <row r="176" spans="1:20" ht="31" x14ac:dyDescent="0.35">
      <c r="A176" s="49" t="s">
        <v>104</v>
      </c>
      <c r="B176" s="76">
        <v>0</v>
      </c>
      <c r="C176" s="76">
        <v>0</v>
      </c>
      <c r="D176" s="76">
        <v>0</v>
      </c>
      <c r="E176" s="76">
        <v>0</v>
      </c>
      <c r="F176" s="76">
        <v>0</v>
      </c>
      <c r="G176" s="76">
        <v>0</v>
      </c>
      <c r="H176" s="65" t="str">
        <f t="shared" si="129"/>
        <v>0.00</v>
      </c>
      <c r="I176" s="65" t="str">
        <f t="shared" si="130"/>
        <v>0.00</v>
      </c>
      <c r="J176" s="65" t="str">
        <f t="shared" si="131"/>
        <v>0.00</v>
      </c>
      <c r="K176" s="65" t="str">
        <f t="shared" si="132"/>
        <v>0.00</v>
      </c>
      <c r="L176" s="76"/>
      <c r="M176" s="76"/>
      <c r="N176" s="49" t="s">
        <v>104</v>
      </c>
      <c r="O176" s="76">
        <v>0</v>
      </c>
      <c r="P176" s="76">
        <v>0</v>
      </c>
      <c r="Q176" s="76">
        <v>0</v>
      </c>
      <c r="R176" s="76">
        <v>0</v>
      </c>
      <c r="S176" s="65" t="str">
        <f t="shared" si="134"/>
        <v>0.00</v>
      </c>
      <c r="T176" s="65" t="str">
        <f t="shared" si="135"/>
        <v>0.00</v>
      </c>
    </row>
    <row r="177" spans="1:20" x14ac:dyDescent="0.35">
      <c r="A177" s="49" t="s">
        <v>105</v>
      </c>
      <c r="B177" s="50">
        <v>3209.7018627677398</v>
      </c>
      <c r="C177" s="50">
        <v>11497.056200000003</v>
      </c>
      <c r="D177" s="50">
        <v>2452.6944285592949</v>
      </c>
      <c r="E177" s="50">
        <v>8774.9387999999944</v>
      </c>
      <c r="F177" s="50">
        <v>607.03804730077775</v>
      </c>
      <c r="G177" s="50">
        <v>2162.4802999999993</v>
      </c>
      <c r="H177" s="65">
        <f t="shared" si="129"/>
        <v>30.864319068605255</v>
      </c>
      <c r="I177" s="65">
        <f t="shared" si="130"/>
        <v>31.021497266738891</v>
      </c>
      <c r="J177" s="65">
        <f t="shared" si="131"/>
        <v>428.74805410300473</v>
      </c>
      <c r="K177" s="65">
        <f t="shared" si="132"/>
        <v>431.66062137074755</v>
      </c>
      <c r="N177" s="49" t="s">
        <v>105</v>
      </c>
      <c r="O177" s="50">
        <v>27226.730514761686</v>
      </c>
      <c r="P177" s="50">
        <v>96911.778199689768</v>
      </c>
      <c r="Q177" s="50">
        <v>5759.625278121267</v>
      </c>
      <c r="R177" s="50">
        <v>20662.175700000003</v>
      </c>
      <c r="S177" s="65">
        <f t="shared" ref="S177" si="142">IFERROR(O177/Q177*100-100,"0.00")</f>
        <v>372.71704668333524</v>
      </c>
      <c r="T177" s="65">
        <f t="shared" ref="T177" si="143">IFERROR(P177/R177*100-100,"0.00")</f>
        <v>369.02988149350489</v>
      </c>
    </row>
    <row r="178" spans="1:20" x14ac:dyDescent="0.35">
      <c r="A178" s="47" t="s">
        <v>66</v>
      </c>
      <c r="B178" s="48">
        <f t="shared" ref="B178:G178" si="144">SUM(B179:B180)</f>
        <v>86.024893781996411</v>
      </c>
      <c r="C178" s="48">
        <f t="shared" si="144"/>
        <v>308.1386</v>
      </c>
      <c r="D178" s="48">
        <f t="shared" si="144"/>
        <v>173.56815121854859</v>
      </c>
      <c r="E178" s="48">
        <f t="shared" si="144"/>
        <v>620.9701</v>
      </c>
      <c r="F178" s="48">
        <f t="shared" si="144"/>
        <v>62.208478381902601</v>
      </c>
      <c r="G178" s="48">
        <f t="shared" si="144"/>
        <v>221.60820000000001</v>
      </c>
      <c r="H178" s="65">
        <f t="shared" si="129"/>
        <v>-50.437396965945645</v>
      </c>
      <c r="I178" s="65">
        <f t="shared" si="130"/>
        <v>-50.37786843521129</v>
      </c>
      <c r="J178" s="65">
        <f t="shared" si="131"/>
        <v>38.28483836862722</v>
      </c>
      <c r="K178" s="65">
        <f t="shared" si="132"/>
        <v>39.046569576396536</v>
      </c>
      <c r="L178" s="48"/>
      <c r="M178" s="48"/>
      <c r="N178" s="47" t="s">
        <v>66</v>
      </c>
      <c r="O178" s="48">
        <f t="shared" ref="O178:R178" si="145">SUM(O179:O180)</f>
        <v>1279.8688738832029</v>
      </c>
      <c r="P178" s="48">
        <f t="shared" si="145"/>
        <v>4555.6100966000004</v>
      </c>
      <c r="Q178" s="48">
        <f t="shared" si="145"/>
        <v>1203.0690617976088</v>
      </c>
      <c r="R178" s="48">
        <f t="shared" si="145"/>
        <v>4315.91</v>
      </c>
      <c r="S178" s="65">
        <f t="shared" ref="S178:S193" si="146">IFERROR(O178/Q178*100-100,"0.00")</f>
        <v>6.3836578068794125</v>
      </c>
      <c r="T178" s="65">
        <f t="shared" ref="T178:T193" si="147">IFERROR(P178/R178*100-100,"0.00")</f>
        <v>5.5538715265146976</v>
      </c>
    </row>
    <row r="179" spans="1:20" x14ac:dyDescent="0.35">
      <c r="A179" s="49" t="s">
        <v>67</v>
      </c>
      <c r="B179" s="46">
        <v>77.442773082859802</v>
      </c>
      <c r="C179" s="46">
        <v>277.39769999999999</v>
      </c>
      <c r="D179" s="46">
        <v>170.78919411087941</v>
      </c>
      <c r="E179" s="46">
        <v>611.02790000000005</v>
      </c>
      <c r="F179" s="46">
        <v>59.144571545445501</v>
      </c>
      <c r="G179" s="46">
        <v>210.6935</v>
      </c>
      <c r="H179" s="65">
        <f t="shared" si="129"/>
        <v>-54.655929207920167</v>
      </c>
      <c r="I179" s="65">
        <f t="shared" si="130"/>
        <v>-54.601467461633099</v>
      </c>
      <c r="J179" s="65">
        <f t="shared" si="131"/>
        <v>30.938091289332164</v>
      </c>
      <c r="K179" s="65">
        <f t="shared" si="132"/>
        <v>31.659353515889165</v>
      </c>
      <c r="N179" s="49" t="s">
        <v>67</v>
      </c>
      <c r="O179" s="46">
        <v>1178.6815794079798</v>
      </c>
      <c r="P179" s="46">
        <v>4195.4404966000002</v>
      </c>
      <c r="Q179" s="46">
        <v>1141.5603159007746</v>
      </c>
      <c r="R179" s="46">
        <v>4095.2524999999996</v>
      </c>
      <c r="S179" s="65">
        <f t="shared" si="146"/>
        <v>3.2518004515524694</v>
      </c>
      <c r="T179" s="65">
        <f t="shared" si="147"/>
        <v>2.4464424745482773</v>
      </c>
    </row>
    <row r="180" spans="1:20" x14ac:dyDescent="0.35">
      <c r="A180" s="49" t="s">
        <v>68</v>
      </c>
      <c r="B180" s="46">
        <v>8.5821206991366026</v>
      </c>
      <c r="C180" s="46">
        <v>30.740900000000011</v>
      </c>
      <c r="D180" s="46">
        <v>2.7789571076691879</v>
      </c>
      <c r="E180" s="46">
        <v>9.9421999999999571</v>
      </c>
      <c r="F180" s="46">
        <v>3.0639068364571029</v>
      </c>
      <c r="G180" s="46">
        <v>10.914700000000011</v>
      </c>
      <c r="H180" s="65">
        <f t="shared" si="129"/>
        <v>208.82523071162973</v>
      </c>
      <c r="I180" s="65">
        <f t="shared" si="130"/>
        <v>209.196153768785</v>
      </c>
      <c r="J180" s="65">
        <f t="shared" si="131"/>
        <v>180.10383987590149</v>
      </c>
      <c r="K180" s="65">
        <f t="shared" si="132"/>
        <v>181.64676995244929</v>
      </c>
      <c r="N180" s="49" t="s">
        <v>68</v>
      </c>
      <c r="O180" s="46">
        <v>101.187294475223</v>
      </c>
      <c r="P180" s="46">
        <v>360.16959999999978</v>
      </c>
      <c r="Q180" s="46">
        <v>61.508745896834213</v>
      </c>
      <c r="R180" s="46">
        <v>220.65749999999983</v>
      </c>
      <c r="S180" s="65">
        <f t="shared" si="146"/>
        <v>64.508791391942509</v>
      </c>
      <c r="T180" s="65">
        <f t="shared" si="147"/>
        <v>63.225632484733154</v>
      </c>
    </row>
    <row r="181" spans="1:20" ht="18" x14ac:dyDescent="0.4">
      <c r="A181" s="43" t="s">
        <v>69</v>
      </c>
      <c r="B181" s="44">
        <f t="shared" ref="B181:G181" si="148">B182+B183+B189</f>
        <v>23296.713811548299</v>
      </c>
      <c r="C181" s="44">
        <f t="shared" si="148"/>
        <v>83448.13300999999</v>
      </c>
      <c r="D181" s="44">
        <f t="shared" si="148"/>
        <v>24286.818210969002</v>
      </c>
      <c r="E181" s="44">
        <f t="shared" si="148"/>
        <v>86890.295410000006</v>
      </c>
      <c r="F181" s="44">
        <f t="shared" si="148"/>
        <v>22023.67982235465</v>
      </c>
      <c r="G181" s="44">
        <f t="shared" si="148"/>
        <v>78455.99458076735</v>
      </c>
      <c r="H181" s="65">
        <f t="shared" si="129"/>
        <v>-4.0767151580750465</v>
      </c>
      <c r="I181" s="65">
        <f t="shared" si="130"/>
        <v>-3.9615038523667607</v>
      </c>
      <c r="J181" s="65">
        <f t="shared" si="131"/>
        <v>5.7802964784362985</v>
      </c>
      <c r="K181" s="65">
        <f t="shared" si="132"/>
        <v>6.3629789615291088</v>
      </c>
      <c r="L181" s="44"/>
      <c r="M181" s="44"/>
      <c r="N181" s="43" t="s">
        <v>69</v>
      </c>
      <c r="O181" s="44">
        <f t="shared" ref="O181:R181" si="149">O182+O183+O189</f>
        <v>274870.5563493938</v>
      </c>
      <c r="P181" s="44">
        <f t="shared" si="149"/>
        <v>978383.88550234435</v>
      </c>
      <c r="Q181" s="44">
        <f t="shared" si="149"/>
        <v>305227.77569381474</v>
      </c>
      <c r="R181" s="44">
        <f t="shared" si="149"/>
        <v>1094979.2087798743</v>
      </c>
      <c r="S181" s="65">
        <f t="shared" si="146"/>
        <v>-9.9457591221558346</v>
      </c>
      <c r="T181" s="65">
        <f t="shared" si="147"/>
        <v>-10.648176909902347</v>
      </c>
    </row>
    <row r="182" spans="1:20" ht="31" x14ac:dyDescent="0.35">
      <c r="A182" s="47" t="s">
        <v>70</v>
      </c>
      <c r="B182" s="48">
        <v>393.46827267741844</v>
      </c>
      <c r="C182" s="48">
        <v>1409.3916000000002</v>
      </c>
      <c r="D182" s="48">
        <v>186.5456366184998</v>
      </c>
      <c r="E182" s="48">
        <v>667.39930000000004</v>
      </c>
      <c r="F182" s="48">
        <v>117.5203522260019</v>
      </c>
      <c r="G182" s="48">
        <v>418.64830000000001</v>
      </c>
      <c r="H182" s="65">
        <f t="shared" si="129"/>
        <v>110.92333211850533</v>
      </c>
      <c r="I182" s="65">
        <f t="shared" si="130"/>
        <v>111.17666740135928</v>
      </c>
      <c r="J182" s="65">
        <f t="shared" si="131"/>
        <v>234.80862269774735</v>
      </c>
      <c r="K182" s="65">
        <f t="shared" si="132"/>
        <v>236.6528897883976</v>
      </c>
      <c r="N182" s="47" t="s">
        <v>70</v>
      </c>
      <c r="O182" s="48">
        <v>2026.3052563525787</v>
      </c>
      <c r="P182" s="48">
        <v>7212.5018999999993</v>
      </c>
      <c r="Q182" s="48">
        <v>1072.2465106467405</v>
      </c>
      <c r="R182" s="48">
        <v>3846.5949999999998</v>
      </c>
      <c r="S182" s="65">
        <f t="shared" si="146"/>
        <v>88.977556581684212</v>
      </c>
      <c r="T182" s="65">
        <f t="shared" si="147"/>
        <v>87.503542743647301</v>
      </c>
    </row>
    <row r="183" spans="1:20" ht="31" x14ac:dyDescent="0.35">
      <c r="A183" s="47" t="s">
        <v>71</v>
      </c>
      <c r="B183" s="48">
        <f t="shared" ref="B183:G183" si="150">B184+B188</f>
        <v>5391.7487937607184</v>
      </c>
      <c r="C183" s="48">
        <f t="shared" si="150"/>
        <v>19313.083129999999</v>
      </c>
      <c r="D183" s="48">
        <f t="shared" si="150"/>
        <v>6645.3368938611793</v>
      </c>
      <c r="E183" s="48">
        <f t="shared" si="150"/>
        <v>23774.842830000001</v>
      </c>
      <c r="F183" s="48">
        <f t="shared" si="150"/>
        <v>3080.0644697397665</v>
      </c>
      <c r="G183" s="48">
        <f t="shared" si="150"/>
        <v>10972.259100000001</v>
      </c>
      <c r="H183" s="65">
        <f t="shared" si="129"/>
        <v>-18.864176792278187</v>
      </c>
      <c r="I183" s="65">
        <f t="shared" si="130"/>
        <v>-18.766726375031951</v>
      </c>
      <c r="J183" s="65">
        <f t="shared" si="131"/>
        <v>75.053114853023345</v>
      </c>
      <c r="K183" s="65">
        <f t="shared" si="132"/>
        <v>76.017381233733317</v>
      </c>
      <c r="L183" s="48"/>
      <c r="M183" s="48"/>
      <c r="N183" s="47" t="s">
        <v>71</v>
      </c>
      <c r="O183" s="48">
        <f t="shared" ref="O183:R183" si="151">O184+O188</f>
        <v>87817.969477327715</v>
      </c>
      <c r="P183" s="48">
        <f t="shared" si="151"/>
        <v>312582.35634718119</v>
      </c>
      <c r="Q183" s="48">
        <f t="shared" si="151"/>
        <v>46240.299530627904</v>
      </c>
      <c r="R183" s="48">
        <f t="shared" si="151"/>
        <v>165883.221075471</v>
      </c>
      <c r="S183" s="65">
        <f t="shared" si="146"/>
        <v>89.916523830387945</v>
      </c>
      <c r="T183" s="65">
        <f t="shared" si="147"/>
        <v>88.435186102979799</v>
      </c>
    </row>
    <row r="184" spans="1:20" ht="46.5" x14ac:dyDescent="0.35">
      <c r="A184" s="51" t="s">
        <v>72</v>
      </c>
      <c r="B184" s="52">
        <f t="shared" ref="B184:G184" si="152">SUM(B185:B187)</f>
        <v>1783.0756448111838</v>
      </c>
      <c r="C184" s="52">
        <f t="shared" si="152"/>
        <v>6386.9236999999994</v>
      </c>
      <c r="D184" s="52">
        <f t="shared" si="152"/>
        <v>2545.7804075494196</v>
      </c>
      <c r="E184" s="52">
        <f t="shared" si="152"/>
        <v>9107.9699999999993</v>
      </c>
      <c r="F184" s="52">
        <f t="shared" si="152"/>
        <v>655.22489979370971</v>
      </c>
      <c r="G184" s="52">
        <f t="shared" si="152"/>
        <v>2334.1386000000002</v>
      </c>
      <c r="H184" s="65">
        <f t="shared" si="129"/>
        <v>-29.959566051983998</v>
      </c>
      <c r="I184" s="65">
        <f t="shared" si="130"/>
        <v>-29.875442057889956</v>
      </c>
      <c r="J184" s="65">
        <f t="shared" si="131"/>
        <v>172.13185051004098</v>
      </c>
      <c r="K184" s="65">
        <f t="shared" si="132"/>
        <v>173.63086750718224</v>
      </c>
      <c r="L184" s="52"/>
      <c r="M184" s="52"/>
      <c r="N184" s="51" t="s">
        <v>72</v>
      </c>
      <c r="O184" s="52">
        <f t="shared" ref="O184:R184" si="153">SUM(O185:O187)</f>
        <v>46259.758028168981</v>
      </c>
      <c r="P184" s="52">
        <f t="shared" si="153"/>
        <v>164658.60295515807</v>
      </c>
      <c r="Q184" s="52">
        <f t="shared" si="153"/>
        <v>18621.317388084277</v>
      </c>
      <c r="R184" s="52">
        <f t="shared" si="153"/>
        <v>66802.424299999999</v>
      </c>
      <c r="S184" s="65">
        <f t="shared" si="146"/>
        <v>148.42365910035161</v>
      </c>
      <c r="T184" s="65">
        <f t="shared" si="147"/>
        <v>146.48596915540097</v>
      </c>
    </row>
    <row r="185" spans="1:20" x14ac:dyDescent="0.35">
      <c r="A185" s="58" t="s">
        <v>73</v>
      </c>
      <c r="B185" s="69">
        <v>513.46089806235841</v>
      </c>
      <c r="C185" s="70">
        <v>1839.2016000000001</v>
      </c>
      <c r="D185" s="69">
        <v>764.10749344066471</v>
      </c>
      <c r="E185" s="70">
        <v>2733.7267999999999</v>
      </c>
      <c r="F185" s="69">
        <v>341.06812870775832</v>
      </c>
      <c r="G185" s="70">
        <v>1215.0031000000001</v>
      </c>
      <c r="H185" s="65">
        <f t="shared" si="129"/>
        <v>-32.802530734214002</v>
      </c>
      <c r="I185" s="65">
        <f t="shared" si="130"/>
        <v>-32.721821361227455</v>
      </c>
      <c r="J185" s="65">
        <f t="shared" si="131"/>
        <v>50.544965901024881</v>
      </c>
      <c r="K185" s="65">
        <f t="shared" si="132"/>
        <v>51.374231061632685</v>
      </c>
      <c r="N185" s="58" t="s">
        <v>73</v>
      </c>
      <c r="O185" s="69">
        <v>3792.3698731662671</v>
      </c>
      <c r="P185" s="70">
        <v>13498.694152800001</v>
      </c>
      <c r="Q185" s="69">
        <v>6201.6284934150663</v>
      </c>
      <c r="R185" s="70">
        <v>22247.825400000002</v>
      </c>
      <c r="S185" s="65">
        <f t="shared" si="146"/>
        <v>-38.84880596777068</v>
      </c>
      <c r="T185" s="65">
        <f t="shared" si="147"/>
        <v>-39.32578168830829</v>
      </c>
    </row>
    <row r="186" spans="1:20" ht="46.5" x14ac:dyDescent="0.35">
      <c r="A186" s="58" t="s">
        <v>74</v>
      </c>
      <c r="B186" s="69">
        <v>22.580897398613402</v>
      </c>
      <c r="C186" s="70">
        <v>80.884100000000004</v>
      </c>
      <c r="D186" s="69">
        <v>76.183707916674393</v>
      </c>
      <c r="E186" s="70">
        <v>272.56040000000002</v>
      </c>
      <c r="F186" s="69">
        <v>42.091994619315898</v>
      </c>
      <c r="G186" s="70">
        <v>149.94629999999998</v>
      </c>
      <c r="H186" s="65">
        <f t="shared" si="129"/>
        <v>-70.359939131196967</v>
      </c>
      <c r="I186" s="65">
        <f t="shared" si="130"/>
        <v>-70.324339118962257</v>
      </c>
      <c r="J186" s="65">
        <f t="shared" si="131"/>
        <v>-46.353463163631844</v>
      </c>
      <c r="K186" s="65">
        <f t="shared" si="132"/>
        <v>-46.05795541470512</v>
      </c>
      <c r="N186" s="58" t="s">
        <v>74</v>
      </c>
      <c r="O186" s="69">
        <v>283.52639655568777</v>
      </c>
      <c r="P186" s="70">
        <v>1009.1937863000001</v>
      </c>
      <c r="Q186" s="69">
        <v>151.31484599404504</v>
      </c>
      <c r="R186" s="70">
        <v>542.82939999999996</v>
      </c>
      <c r="S186" s="65">
        <f t="shared" si="146"/>
        <v>87.375134735190414</v>
      </c>
      <c r="T186" s="65">
        <f t="shared" si="147"/>
        <v>85.913619693406446</v>
      </c>
    </row>
    <row r="187" spans="1:20" ht="46.5" x14ac:dyDescent="0.35">
      <c r="A187" s="58" t="s">
        <v>75</v>
      </c>
      <c r="B187" s="46">
        <v>1247.033849350212</v>
      </c>
      <c r="C187" s="46">
        <v>4466.8379999999997</v>
      </c>
      <c r="D187" s="46">
        <v>1705.4892061920807</v>
      </c>
      <c r="E187" s="46">
        <v>6101.6827999999996</v>
      </c>
      <c r="F187" s="46">
        <v>272.06477646663558</v>
      </c>
      <c r="G187" s="46">
        <v>969.18919999999991</v>
      </c>
      <c r="H187" s="65">
        <f t="shared" si="129"/>
        <v>-26.881164370748607</v>
      </c>
      <c r="I187" s="65">
        <f t="shared" si="130"/>
        <v>-26.793342977448773</v>
      </c>
      <c r="J187" s="65">
        <f t="shared" si="131"/>
        <v>358.35916929258974</v>
      </c>
      <c r="K187" s="65">
        <f t="shared" si="132"/>
        <v>360.88400489811488</v>
      </c>
      <c r="N187" s="58" t="s">
        <v>75</v>
      </c>
      <c r="O187" s="46">
        <v>42183.861758447027</v>
      </c>
      <c r="P187" s="46">
        <v>150150.71501605806</v>
      </c>
      <c r="Q187" s="46">
        <v>12268.374048675165</v>
      </c>
      <c r="R187" s="46">
        <v>44011.769500000002</v>
      </c>
      <c r="S187" s="65">
        <f t="shared" si="146"/>
        <v>243.84231839591138</v>
      </c>
      <c r="T187" s="65">
        <f t="shared" si="147"/>
        <v>241.1603685147403</v>
      </c>
    </row>
    <row r="188" spans="1:20" ht="46.5" x14ac:dyDescent="0.35">
      <c r="A188" s="51" t="s">
        <v>76</v>
      </c>
      <c r="B188" s="52">
        <v>3608.6731489495346</v>
      </c>
      <c r="C188" s="52">
        <v>12926.15943</v>
      </c>
      <c r="D188" s="52">
        <v>4099.5564863117597</v>
      </c>
      <c r="E188" s="52">
        <v>14666.87283</v>
      </c>
      <c r="F188" s="52">
        <v>2424.8395699460566</v>
      </c>
      <c r="G188" s="52">
        <v>8638.1205000000009</v>
      </c>
      <c r="H188" s="65">
        <f t="shared" si="129"/>
        <v>-11.974059608673855</v>
      </c>
      <c r="I188" s="65">
        <f t="shared" si="130"/>
        <v>-11.8683336262349</v>
      </c>
      <c r="J188" s="65">
        <f t="shared" si="131"/>
        <v>48.821109391159183</v>
      </c>
      <c r="K188" s="65">
        <f t="shared" si="132"/>
        <v>49.640878823118953</v>
      </c>
      <c r="N188" s="51" t="s">
        <v>76</v>
      </c>
      <c r="O188" s="52">
        <v>41558.211449158727</v>
      </c>
      <c r="P188" s="52">
        <v>147923.75339202312</v>
      </c>
      <c r="Q188" s="52">
        <v>27618.982142543628</v>
      </c>
      <c r="R188" s="52">
        <v>99080.796775470997</v>
      </c>
      <c r="S188" s="65">
        <f t="shared" si="146"/>
        <v>50.469743000207956</v>
      </c>
      <c r="T188" s="65">
        <f t="shared" si="147"/>
        <v>49.29608784559548</v>
      </c>
    </row>
    <row r="189" spans="1:20" ht="31" x14ac:dyDescent="0.35">
      <c r="A189" s="47" t="s">
        <v>95</v>
      </c>
      <c r="B189" s="48">
        <v>17511.496745110162</v>
      </c>
      <c r="C189" s="48">
        <v>62725.658279999996</v>
      </c>
      <c r="D189" s="48">
        <v>17454.935680489321</v>
      </c>
      <c r="E189" s="48">
        <v>62448.053280000007</v>
      </c>
      <c r="F189" s="48">
        <v>18826.095000388883</v>
      </c>
      <c r="G189" s="48">
        <v>67065.087180767354</v>
      </c>
      <c r="H189" s="65">
        <f t="shared" si="129"/>
        <v>0.32404052158187824</v>
      </c>
      <c r="I189" s="65">
        <f t="shared" si="130"/>
        <v>0.44453747622088713</v>
      </c>
      <c r="J189" s="65">
        <f t="shared" si="131"/>
        <v>-6.9828514901872296</v>
      </c>
      <c r="K189" s="65">
        <f t="shared" si="132"/>
        <v>-6.4704738086313824</v>
      </c>
      <c r="N189" s="47" t="s">
        <v>95</v>
      </c>
      <c r="O189" s="48">
        <v>185026.28161571352</v>
      </c>
      <c r="P189" s="48">
        <v>658589.02725516318</v>
      </c>
      <c r="Q189" s="48">
        <v>257915.22965254006</v>
      </c>
      <c r="R189" s="48">
        <v>925249.39270440338</v>
      </c>
      <c r="S189" s="65">
        <f t="shared" si="146"/>
        <v>-28.260815825037383</v>
      </c>
      <c r="T189" s="65">
        <f t="shared" si="147"/>
        <v>-28.820377246595214</v>
      </c>
    </row>
    <row r="190" spans="1:20" ht="46.5" x14ac:dyDescent="0.35">
      <c r="A190" s="49" t="s">
        <v>77</v>
      </c>
      <c r="B190" s="46">
        <v>3731.5281628041371</v>
      </c>
      <c r="C190" s="46">
        <v>13366.22242</v>
      </c>
      <c r="D190" s="46">
        <v>3869.8133391656702</v>
      </c>
      <c r="E190" s="46">
        <v>13844.926960000001</v>
      </c>
      <c r="F190" s="46">
        <v>3190.5076286306526</v>
      </c>
      <c r="G190" s="46">
        <v>11365.69598</v>
      </c>
      <c r="H190" s="65">
        <f t="shared" si="129"/>
        <v>-3.5734327276712321</v>
      </c>
      <c r="I190" s="65">
        <f t="shared" si="130"/>
        <v>-3.4576169407252735</v>
      </c>
      <c r="J190" s="65">
        <f t="shared" si="131"/>
        <v>16.957192934394811</v>
      </c>
      <c r="K190" s="65">
        <f t="shared" si="132"/>
        <v>17.601442476732515</v>
      </c>
      <c r="N190" s="49" t="s">
        <v>77</v>
      </c>
      <c r="O190" s="46">
        <v>41221.824442865101</v>
      </c>
      <c r="P190" s="46">
        <v>146726.4057</v>
      </c>
      <c r="Q190" s="46">
        <v>44604.486017611525</v>
      </c>
      <c r="R190" s="46">
        <v>160014.87641999999</v>
      </c>
      <c r="S190" s="65">
        <f t="shared" si="146"/>
        <v>-7.583680200710802</v>
      </c>
      <c r="T190" s="65">
        <f t="shared" si="147"/>
        <v>-8.3045220652615939</v>
      </c>
    </row>
    <row r="191" spans="1:20" ht="46.5" x14ac:dyDescent="0.35">
      <c r="A191" s="49" t="s">
        <v>96</v>
      </c>
      <c r="B191" s="46">
        <v>257.424536337738</v>
      </c>
      <c r="C191" s="46">
        <v>922.08699999999999</v>
      </c>
      <c r="D191" s="46">
        <v>8.4731051238040003</v>
      </c>
      <c r="E191" s="46">
        <v>30.314</v>
      </c>
      <c r="F191" s="46">
        <v>2547.5185153318812</v>
      </c>
      <c r="G191" s="46">
        <v>9075.1454999999987</v>
      </c>
      <c r="H191" s="65">
        <f t="shared" si="129"/>
        <v>2938.1369353549017</v>
      </c>
      <c r="I191" s="65">
        <f t="shared" si="130"/>
        <v>2941.7859734776007</v>
      </c>
      <c r="J191" s="65">
        <f t="shared" si="131"/>
        <v>-89.895086736819977</v>
      </c>
      <c r="K191" s="65">
        <f t="shared" si="132"/>
        <v>-89.83942461308196</v>
      </c>
      <c r="N191" s="49" t="s">
        <v>96</v>
      </c>
      <c r="O191" s="46">
        <v>1085.2176082359122</v>
      </c>
      <c r="P191" s="46">
        <v>3862.7615640715903</v>
      </c>
      <c r="Q191" s="46">
        <v>20462.804541403861</v>
      </c>
      <c r="R191" s="46">
        <v>73408.606</v>
      </c>
      <c r="S191" s="65">
        <f t="shared" si="146"/>
        <v>-94.696633073730851</v>
      </c>
      <c r="T191" s="65">
        <f t="shared" si="147"/>
        <v>-94.737999024158569</v>
      </c>
    </row>
    <row r="192" spans="1:20" ht="31" x14ac:dyDescent="0.35">
      <c r="A192" s="49" t="s">
        <v>78</v>
      </c>
      <c r="B192" s="46">
        <v>4841.4626612052989</v>
      </c>
      <c r="C192" s="46">
        <v>17341.97464</v>
      </c>
      <c r="D192" s="46">
        <v>4469.9851937356925</v>
      </c>
      <c r="E192" s="46">
        <v>15992.145640000001</v>
      </c>
      <c r="F192" s="46">
        <v>3101.3999155328079</v>
      </c>
      <c r="G192" s="46">
        <v>11048.263366000001</v>
      </c>
      <c r="H192" s="65">
        <f t="shared" si="129"/>
        <v>8.3104854125736409</v>
      </c>
      <c r="I192" s="65">
        <f t="shared" si="130"/>
        <v>8.4405747070222361</v>
      </c>
      <c r="J192" s="65">
        <f t="shared" si="131"/>
        <v>56.105719773760796</v>
      </c>
      <c r="K192" s="65">
        <f t="shared" si="132"/>
        <v>56.965615911803013</v>
      </c>
      <c r="N192" s="49" t="s">
        <v>78</v>
      </c>
      <c r="O192" s="46">
        <v>43431.006421085207</v>
      </c>
      <c r="P192" s="46">
        <v>154589.845409</v>
      </c>
      <c r="Q192" s="46">
        <v>38362.95088428913</v>
      </c>
      <c r="R192" s="46">
        <v>137623.88927500002</v>
      </c>
      <c r="S192" s="65">
        <f t="shared" si="146"/>
        <v>13.210807354424887</v>
      </c>
      <c r="T192" s="65">
        <f t="shared" si="147"/>
        <v>12.327769708715763</v>
      </c>
    </row>
    <row r="193" spans="1:20" x14ac:dyDescent="0.35">
      <c r="A193" s="49" t="s">
        <v>97</v>
      </c>
      <c r="B193" s="46">
        <v>25.441027334646002</v>
      </c>
      <c r="C193" s="46">
        <v>91.129000000000005</v>
      </c>
      <c r="D193" s="46">
        <v>579.69894421266383</v>
      </c>
      <c r="E193" s="46">
        <v>2073.9733000000001</v>
      </c>
      <c r="F193" s="46">
        <v>50.039479312594004</v>
      </c>
      <c r="G193" s="46">
        <v>178.25800000000001</v>
      </c>
      <c r="H193" s="65">
        <f t="shared" si="129"/>
        <v>-95.611337990411641</v>
      </c>
      <c r="I193" s="65">
        <f t="shared" si="130"/>
        <v>-95.606066866916748</v>
      </c>
      <c r="J193" s="65">
        <f t="shared" si="131"/>
        <v>-49.158089404333651</v>
      </c>
      <c r="K193" s="65">
        <f t="shared" si="132"/>
        <v>-48.878030719518897</v>
      </c>
      <c r="N193" s="49" t="s">
        <v>97</v>
      </c>
      <c r="O193" s="46">
        <v>1473.1222634366704</v>
      </c>
      <c r="P193" s="46">
        <v>5243.4829800000007</v>
      </c>
      <c r="Q193" s="46">
        <v>127.42096690694081</v>
      </c>
      <c r="R193" s="46">
        <v>457.11210000000005</v>
      </c>
      <c r="S193" s="65">
        <f t="shared" si="146"/>
        <v>1056.1066433537064</v>
      </c>
      <c r="T193" s="65">
        <f t="shared" si="147"/>
        <v>1047.0890794621275</v>
      </c>
    </row>
    <row r="194" spans="1:20" x14ac:dyDescent="0.35">
      <c r="A194" s="49" t="s">
        <v>106</v>
      </c>
      <c r="B194" s="76">
        <v>0</v>
      </c>
      <c r="C194" s="76">
        <v>0</v>
      </c>
      <c r="D194" s="76">
        <v>0</v>
      </c>
      <c r="E194" s="76">
        <v>0</v>
      </c>
      <c r="F194" s="76">
        <v>0</v>
      </c>
      <c r="G194" s="76">
        <v>0</v>
      </c>
      <c r="H194" s="65" t="str">
        <f t="shared" si="129"/>
        <v>0.00</v>
      </c>
      <c r="I194" s="65" t="str">
        <f t="shared" si="130"/>
        <v>0.00</v>
      </c>
      <c r="J194" s="65" t="str">
        <f t="shared" si="131"/>
        <v>0.00</v>
      </c>
      <c r="K194" s="65" t="str">
        <f t="shared" si="132"/>
        <v>0.00</v>
      </c>
      <c r="N194" s="49" t="s">
        <v>106</v>
      </c>
      <c r="O194" s="76">
        <v>0</v>
      </c>
      <c r="P194" s="76">
        <v>0</v>
      </c>
      <c r="Q194" s="76">
        <v>0</v>
      </c>
      <c r="R194" s="76">
        <v>0</v>
      </c>
      <c r="S194" s="76">
        <v>0</v>
      </c>
      <c r="T194" s="65" t="str">
        <f t="shared" ref="T194" si="154">IFERROR(P194/R194*100-100,"0.00")</f>
        <v>0.00</v>
      </c>
    </row>
    <row r="195" spans="1:20" ht="31" x14ac:dyDescent="0.35">
      <c r="A195" s="49" t="s">
        <v>107</v>
      </c>
      <c r="B195" s="46">
        <v>8655.6403574283431</v>
      </c>
      <c r="C195" s="46">
        <v>31004.245219999997</v>
      </c>
      <c r="D195" s="46">
        <v>8526.9650982514868</v>
      </c>
      <c r="E195" s="46">
        <v>30506.693380000001</v>
      </c>
      <c r="F195" s="46">
        <v>9936.6294615809456</v>
      </c>
      <c r="G195" s="46">
        <v>35397.72433476735</v>
      </c>
      <c r="H195" s="65">
        <f t="shared" si="129"/>
        <v>1.5090393556699553</v>
      </c>
      <c r="I195" s="65">
        <f t="shared" si="130"/>
        <v>1.6309595858271138</v>
      </c>
      <c r="J195" s="65">
        <f t="shared" si="131"/>
        <v>-12.891585714305123</v>
      </c>
      <c r="K195" s="65">
        <f t="shared" si="132"/>
        <v>-12.411755832710739</v>
      </c>
      <c r="N195" s="49" t="s">
        <v>107</v>
      </c>
      <c r="O195" s="46">
        <v>97815.110880090651</v>
      </c>
      <c r="P195" s="46">
        <v>348166.53160209162</v>
      </c>
      <c r="Q195" s="46">
        <v>154357.5672423286</v>
      </c>
      <c r="R195" s="46">
        <v>553744.90890940337</v>
      </c>
      <c r="S195" s="65">
        <f t="shared" ref="S195:S204" si="155">IFERROR(O195/Q195*100-100,"0.00")</f>
        <v>-36.630828907449008</v>
      </c>
      <c r="T195" s="65">
        <f t="shared" ref="T195:T204" si="156">IFERROR(P195/R195*100-100,"0.00")</f>
        <v>-37.125104718740772</v>
      </c>
    </row>
    <row r="196" spans="1:20" ht="35.5" x14ac:dyDescent="0.4">
      <c r="A196" s="43" t="s">
        <v>79</v>
      </c>
      <c r="B196" s="44">
        <f t="shared" ref="B196:G196" si="157">B197+B200</f>
        <v>3380.3866473244561</v>
      </c>
      <c r="C196" s="44">
        <f t="shared" si="157"/>
        <v>12108.444</v>
      </c>
      <c r="D196" s="44">
        <f t="shared" si="157"/>
        <v>2563.0263936512629</v>
      </c>
      <c r="E196" s="44">
        <f t="shared" si="157"/>
        <v>9169.6705000000002</v>
      </c>
      <c r="F196" s="44">
        <f t="shared" si="157"/>
        <v>721.04273998324777</v>
      </c>
      <c r="G196" s="44">
        <f t="shared" si="157"/>
        <v>2568.6046000000001</v>
      </c>
      <c r="H196" s="65">
        <f t="shared" si="129"/>
        <v>31.890434515143227</v>
      </c>
      <c r="I196" s="65">
        <f t="shared" si="130"/>
        <v>32.048845157522294</v>
      </c>
      <c r="J196" s="65">
        <f t="shared" si="131"/>
        <v>368.81917809795766</v>
      </c>
      <c r="K196" s="65">
        <f t="shared" si="132"/>
        <v>371.40163184321943</v>
      </c>
      <c r="L196" s="44"/>
      <c r="M196" s="44"/>
      <c r="N196" s="43" t="s">
        <v>79</v>
      </c>
      <c r="O196" s="44">
        <f t="shared" ref="O196:R196" si="158">O197+O200</f>
        <v>31198.145472025335</v>
      </c>
      <c r="P196" s="44">
        <f t="shared" si="158"/>
        <v>111047.7716958091</v>
      </c>
      <c r="Q196" s="44">
        <f t="shared" si="158"/>
        <v>2574.8833396466102</v>
      </c>
      <c r="R196" s="44">
        <f t="shared" si="158"/>
        <v>9237.1794000000009</v>
      </c>
      <c r="S196" s="65">
        <f t="shared" si="155"/>
        <v>1111.6333579721372</v>
      </c>
      <c r="T196" s="65">
        <f t="shared" si="156"/>
        <v>1102.1826889689842</v>
      </c>
    </row>
    <row r="197" spans="1:20" ht="31" x14ac:dyDescent="0.35">
      <c r="A197" s="47" t="s">
        <v>80</v>
      </c>
      <c r="B197" s="48">
        <f t="shared" ref="B197:G197" si="159">SUM(B198:B199)</f>
        <v>443.07181305617996</v>
      </c>
      <c r="C197" s="48">
        <f t="shared" si="159"/>
        <v>1587.07</v>
      </c>
      <c r="D197" s="48">
        <f t="shared" si="159"/>
        <v>725.97885579708998</v>
      </c>
      <c r="E197" s="48">
        <f t="shared" si="159"/>
        <v>2597.3150000000001</v>
      </c>
      <c r="F197" s="48">
        <f t="shared" si="159"/>
        <v>0</v>
      </c>
      <c r="G197" s="48">
        <f t="shared" si="159"/>
        <v>0</v>
      </c>
      <c r="H197" s="65">
        <f t="shared" si="129"/>
        <v>-38.969047167398784</v>
      </c>
      <c r="I197" s="65">
        <f t="shared" si="130"/>
        <v>-38.895744258975142</v>
      </c>
      <c r="J197" s="65" t="str">
        <f t="shared" si="131"/>
        <v>0.00</v>
      </c>
      <c r="K197" s="65" t="str">
        <f t="shared" si="132"/>
        <v>0.00</v>
      </c>
      <c r="L197" s="48"/>
      <c r="M197" s="48"/>
      <c r="N197" s="47" t="s">
        <v>80</v>
      </c>
      <c r="O197" s="48">
        <f t="shared" ref="O197:R197" si="160">SUM(O198:O199)</f>
        <v>6148.7798186041873</v>
      </c>
      <c r="P197" s="48">
        <f t="shared" si="160"/>
        <v>21886.182244916286</v>
      </c>
      <c r="Q197" s="48">
        <f t="shared" si="160"/>
        <v>0</v>
      </c>
      <c r="R197" s="48">
        <f t="shared" si="160"/>
        <v>0</v>
      </c>
      <c r="S197" s="65">
        <v>100</v>
      </c>
      <c r="T197" s="65">
        <v>100</v>
      </c>
    </row>
    <row r="198" spans="1:20" x14ac:dyDescent="0.35">
      <c r="A198" s="49" t="s">
        <v>81</v>
      </c>
      <c r="B198" s="46">
        <v>443.07181305617996</v>
      </c>
      <c r="C198" s="46">
        <v>1587.07</v>
      </c>
      <c r="D198" s="46">
        <v>725.97885579708998</v>
      </c>
      <c r="E198" s="46">
        <v>2597.3150000000001</v>
      </c>
      <c r="F198" s="46">
        <v>0</v>
      </c>
      <c r="G198" s="46">
        <v>0</v>
      </c>
      <c r="H198" s="65">
        <f t="shared" si="129"/>
        <v>-38.969047167398784</v>
      </c>
      <c r="I198" s="65">
        <f t="shared" si="130"/>
        <v>-38.895744258975142</v>
      </c>
      <c r="J198" s="65" t="str">
        <f t="shared" si="131"/>
        <v>0.00</v>
      </c>
      <c r="K198" s="65" t="str">
        <f t="shared" si="132"/>
        <v>0.00</v>
      </c>
      <c r="N198" s="49" t="s">
        <v>81</v>
      </c>
      <c r="O198" s="46">
        <v>6148.7798186041873</v>
      </c>
      <c r="P198" s="46">
        <v>21886.182244916286</v>
      </c>
      <c r="Q198" s="46">
        <v>0</v>
      </c>
      <c r="R198" s="46">
        <v>0</v>
      </c>
      <c r="S198" s="65">
        <v>100</v>
      </c>
      <c r="T198" s="65">
        <v>100</v>
      </c>
    </row>
    <row r="199" spans="1:20" x14ac:dyDescent="0.35">
      <c r="A199" s="49" t="s">
        <v>82</v>
      </c>
      <c r="B199" s="46">
        <v>0</v>
      </c>
      <c r="C199" s="46">
        <v>0</v>
      </c>
      <c r="D199" s="46">
        <v>0</v>
      </c>
      <c r="E199" s="46">
        <v>0</v>
      </c>
      <c r="F199" s="46">
        <v>0</v>
      </c>
      <c r="G199" s="46">
        <v>0</v>
      </c>
      <c r="H199" s="65" t="str">
        <f t="shared" si="129"/>
        <v>0.00</v>
      </c>
      <c r="I199" s="65" t="str">
        <f t="shared" si="130"/>
        <v>0.00</v>
      </c>
      <c r="J199" s="65" t="str">
        <f t="shared" si="131"/>
        <v>0.00</v>
      </c>
      <c r="K199" s="65" t="str">
        <f t="shared" si="132"/>
        <v>0.00</v>
      </c>
      <c r="N199" s="49" t="s">
        <v>82</v>
      </c>
      <c r="O199" s="46">
        <v>0</v>
      </c>
      <c r="P199" s="46">
        <v>0</v>
      </c>
      <c r="Q199" s="46">
        <v>0</v>
      </c>
      <c r="R199" s="46">
        <v>0</v>
      </c>
      <c r="S199" s="65" t="str">
        <f t="shared" si="155"/>
        <v>0.00</v>
      </c>
      <c r="T199" s="65" t="str">
        <f t="shared" si="156"/>
        <v>0.00</v>
      </c>
    </row>
    <row r="200" spans="1:20" ht="31" x14ac:dyDescent="0.35">
      <c r="A200" s="47" t="s">
        <v>83</v>
      </c>
      <c r="B200" s="48">
        <v>2937.3148342682762</v>
      </c>
      <c r="C200" s="48">
        <v>10521.374</v>
      </c>
      <c r="D200" s="48">
        <v>1837.0475378541728</v>
      </c>
      <c r="E200" s="48">
        <v>6572.3554999999997</v>
      </c>
      <c r="F200" s="48">
        <v>721.04273998324777</v>
      </c>
      <c r="G200" s="48">
        <v>2568.6046000000001</v>
      </c>
      <c r="H200" s="65">
        <f t="shared" si="129"/>
        <v>59.893240307722749</v>
      </c>
      <c r="I200" s="65">
        <f t="shared" si="130"/>
        <v>60.085284491990734</v>
      </c>
      <c r="J200" s="65">
        <f t="shared" si="131"/>
        <v>307.37041944788456</v>
      </c>
      <c r="K200" s="65">
        <f t="shared" si="132"/>
        <v>309.61438751608557</v>
      </c>
      <c r="N200" s="47" t="s">
        <v>83</v>
      </c>
      <c r="O200" s="48">
        <v>25049.365653421148</v>
      </c>
      <c r="P200" s="48">
        <v>89161.589450892818</v>
      </c>
      <c r="Q200" s="48">
        <v>2574.8833396466102</v>
      </c>
      <c r="R200" s="48">
        <v>9237.1794000000009</v>
      </c>
      <c r="S200" s="65">
        <f t="shared" si="155"/>
        <v>872.83497344229386</v>
      </c>
      <c r="T200" s="65">
        <f t="shared" si="156"/>
        <v>865.2469178079707</v>
      </c>
    </row>
    <row r="201" spans="1:20" ht="18" x14ac:dyDescent="0.4">
      <c r="A201" s="43" t="s">
        <v>84</v>
      </c>
      <c r="B201" s="44">
        <f t="shared" ref="B201:G201" si="161">SUM(B202+B203+B204)</f>
        <v>11210.752244672607</v>
      </c>
      <c r="C201" s="44">
        <f t="shared" si="161"/>
        <v>40156.579679999995</v>
      </c>
      <c r="D201" s="44">
        <f t="shared" si="161"/>
        <v>16557.869727452729</v>
      </c>
      <c r="E201" s="44">
        <f t="shared" si="161"/>
        <v>59238.644580000007</v>
      </c>
      <c r="F201" s="44">
        <f t="shared" si="161"/>
        <v>15783.99173559786</v>
      </c>
      <c r="G201" s="44">
        <f t="shared" si="161"/>
        <v>56228.059073669596</v>
      </c>
      <c r="H201" s="65">
        <f t="shared" si="129"/>
        <v>-32.293511005915647</v>
      </c>
      <c r="I201" s="65">
        <f t="shared" si="130"/>
        <v>-32.212190260751598</v>
      </c>
      <c r="J201" s="65">
        <f t="shared" si="131"/>
        <v>-28.973909563137695</v>
      </c>
      <c r="K201" s="65">
        <f t="shared" si="132"/>
        <v>-28.582667903604602</v>
      </c>
      <c r="L201" s="44"/>
      <c r="M201" s="44"/>
      <c r="N201" s="43" t="s">
        <v>84</v>
      </c>
      <c r="O201" s="44">
        <f t="shared" ref="O201:R201" si="162">SUM(O202+O203+O204)</f>
        <v>171922.478605251</v>
      </c>
      <c r="P201" s="44">
        <f t="shared" si="162"/>
        <v>611946.89186421514</v>
      </c>
      <c r="Q201" s="44">
        <f t="shared" si="162"/>
        <v>160663.0564886161</v>
      </c>
      <c r="R201" s="44">
        <f t="shared" si="162"/>
        <v>576365.32610497321</v>
      </c>
      <c r="S201" s="65">
        <f t="shared" si="155"/>
        <v>7.0080965485881421</v>
      </c>
      <c r="T201" s="65">
        <f t="shared" si="156"/>
        <v>6.1734396827267659</v>
      </c>
    </row>
    <row r="202" spans="1:20" x14ac:dyDescent="0.35">
      <c r="A202" s="45" t="s">
        <v>85</v>
      </c>
      <c r="B202" s="46">
        <v>4775.8808915515692</v>
      </c>
      <c r="C202" s="46">
        <v>17107.062699999999</v>
      </c>
      <c r="D202" s="46">
        <v>3054.1919268956572</v>
      </c>
      <c r="E202" s="46">
        <v>10926.9002</v>
      </c>
      <c r="F202" s="46">
        <v>3332.6581515253015</v>
      </c>
      <c r="G202" s="46">
        <v>11872.085499999999</v>
      </c>
      <c r="H202" s="65">
        <f t="shared" si="129"/>
        <v>56.371341613946043</v>
      </c>
      <c r="I202" s="65">
        <f t="shared" si="130"/>
        <v>56.559155724694904</v>
      </c>
      <c r="J202" s="65">
        <f t="shared" si="131"/>
        <v>43.305453917190079</v>
      </c>
      <c r="K202" s="65">
        <f t="shared" si="132"/>
        <v>44.094840792714962</v>
      </c>
      <c r="N202" s="45" t="s">
        <v>85</v>
      </c>
      <c r="O202" s="46">
        <v>44585.818564750516</v>
      </c>
      <c r="P202" s="46">
        <v>158700.3242</v>
      </c>
      <c r="Q202" s="46">
        <v>45231.076595360675</v>
      </c>
      <c r="R202" s="46">
        <v>162262.71789999999</v>
      </c>
      <c r="S202" s="65">
        <f t="shared" si="155"/>
        <v>-1.4265811897043079</v>
      </c>
      <c r="T202" s="65">
        <f t="shared" si="156"/>
        <v>-2.1954480647830934</v>
      </c>
    </row>
    <row r="203" spans="1:20" x14ac:dyDescent="0.35">
      <c r="A203" s="45" t="s">
        <v>86</v>
      </c>
      <c r="B203" s="46">
        <v>534.10671511478824</v>
      </c>
      <c r="C203" s="46">
        <v>1913.1543000000001</v>
      </c>
      <c r="D203" s="46">
        <v>0</v>
      </c>
      <c r="E203" s="46">
        <v>0</v>
      </c>
      <c r="F203" s="46">
        <v>0</v>
      </c>
      <c r="G203" s="46">
        <v>0</v>
      </c>
      <c r="H203" s="65">
        <v>100</v>
      </c>
      <c r="I203" s="65">
        <v>100</v>
      </c>
      <c r="J203" s="65">
        <v>100</v>
      </c>
      <c r="K203" s="65">
        <v>100</v>
      </c>
      <c r="N203" s="45" t="s">
        <v>86</v>
      </c>
      <c r="O203" s="46">
        <v>630.41305277087247</v>
      </c>
      <c r="P203" s="46">
        <v>2243.9143000000004</v>
      </c>
      <c r="Q203" s="46">
        <v>0</v>
      </c>
      <c r="R203" s="46">
        <v>0</v>
      </c>
      <c r="S203" s="65">
        <v>100</v>
      </c>
      <c r="T203" s="65">
        <v>100</v>
      </c>
    </row>
    <row r="204" spans="1:20" x14ac:dyDescent="0.35">
      <c r="A204" s="59" t="s">
        <v>87</v>
      </c>
      <c r="B204" s="73">
        <v>5900.7646380062497</v>
      </c>
      <c r="C204" s="60">
        <v>21136.362679999998</v>
      </c>
      <c r="D204" s="60">
        <v>13503.677800557074</v>
      </c>
      <c r="E204" s="60">
        <v>48311.744380000004</v>
      </c>
      <c r="F204" s="60">
        <v>12451.333584072558</v>
      </c>
      <c r="G204" s="60">
        <v>44355.973573669595</v>
      </c>
      <c r="H204" s="66">
        <f t="shared" si="129"/>
        <v>-56.302536796584242</v>
      </c>
      <c r="I204" s="66">
        <f t="shared" si="130"/>
        <v>-56.250052753735822</v>
      </c>
      <c r="J204" s="66">
        <f t="shared" si="131"/>
        <v>-52.609376351828182</v>
      </c>
      <c r="K204" s="66">
        <f t="shared" si="132"/>
        <v>-52.348328811010752</v>
      </c>
      <c r="N204" s="59" t="s">
        <v>87</v>
      </c>
      <c r="O204" s="73">
        <v>126706.24698772962</v>
      </c>
      <c r="P204" s="60">
        <v>451002.6533642151</v>
      </c>
      <c r="Q204" s="60">
        <v>115431.97989325541</v>
      </c>
      <c r="R204" s="60">
        <v>414102.60820497316</v>
      </c>
      <c r="S204" s="66">
        <f t="shared" si="155"/>
        <v>9.767022193416409</v>
      </c>
      <c r="T204" s="66">
        <f t="shared" si="156"/>
        <v>8.9108458696249215</v>
      </c>
    </row>
    <row r="205" spans="1:20" x14ac:dyDescent="0.35">
      <c r="A205" s="56" t="s">
        <v>88</v>
      </c>
      <c r="B205" s="56"/>
      <c r="C205" s="56"/>
      <c r="D205" s="56"/>
      <c r="E205" s="56"/>
      <c r="F205" s="56"/>
      <c r="G205" s="56"/>
      <c r="H205" s="56"/>
      <c r="I205" s="56"/>
      <c r="K205" s="56"/>
      <c r="N205" s="56" t="s">
        <v>88</v>
      </c>
      <c r="O205" s="56"/>
      <c r="P205" s="56"/>
      <c r="Q205" s="56"/>
      <c r="R205" s="56"/>
      <c r="S205" s="56"/>
      <c r="T205" s="56"/>
    </row>
    <row r="206" spans="1:20" x14ac:dyDescent="0.35">
      <c r="A206" s="64" t="s">
        <v>99</v>
      </c>
      <c r="B206" s="56"/>
      <c r="C206" s="56"/>
      <c r="D206" s="56"/>
      <c r="E206" s="56"/>
      <c r="F206" s="56"/>
      <c r="G206" s="56"/>
      <c r="H206" s="56"/>
      <c r="I206" s="56"/>
      <c r="J206" s="56"/>
      <c r="K206" s="56"/>
      <c r="N206" s="64" t="s">
        <v>99</v>
      </c>
      <c r="O206" s="56"/>
      <c r="P206" s="56"/>
      <c r="Q206" s="56"/>
      <c r="R206" s="56"/>
      <c r="S206" s="56"/>
      <c r="T206" s="56"/>
    </row>
    <row r="207" spans="1:20" x14ac:dyDescent="0.35">
      <c r="A207" s="62"/>
      <c r="B207" s="62"/>
      <c r="C207" s="62"/>
      <c r="D207" s="62"/>
      <c r="E207" s="62"/>
      <c r="F207" s="62"/>
      <c r="G207" s="62"/>
      <c r="H207" s="62"/>
      <c r="I207" s="62"/>
      <c r="J207" s="62"/>
      <c r="K207" s="62"/>
      <c r="N207" s="62"/>
      <c r="O207" s="62"/>
      <c r="P207" s="62"/>
      <c r="Q207" s="62"/>
      <c r="R207" s="62"/>
      <c r="S207" s="62"/>
      <c r="T207" s="62"/>
    </row>
    <row r="208" spans="1:20" x14ac:dyDescent="0.35">
      <c r="A208" s="62"/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N208" s="62"/>
      <c r="O208" s="62"/>
      <c r="P208" s="62"/>
      <c r="Q208" s="62"/>
      <c r="R208" s="62"/>
      <c r="S208" s="62"/>
      <c r="T208" s="62"/>
    </row>
    <row r="209" spans="1:20" x14ac:dyDescent="0.35">
      <c r="A209" s="62"/>
      <c r="B209" s="62"/>
      <c r="C209" s="62"/>
      <c r="D209" s="62"/>
      <c r="E209" s="62"/>
      <c r="F209" s="62"/>
      <c r="G209" s="62"/>
      <c r="H209" s="62"/>
      <c r="I209" s="62"/>
      <c r="J209" s="62"/>
      <c r="K209" s="62"/>
      <c r="N209" s="62"/>
      <c r="O209" s="62"/>
      <c r="P209" s="62"/>
      <c r="Q209" s="62"/>
      <c r="R209" s="62"/>
      <c r="S209" s="62"/>
      <c r="T209" s="62"/>
    </row>
    <row r="210" spans="1:20" x14ac:dyDescent="0.35">
      <c r="A210" s="62"/>
      <c r="B210" s="62"/>
      <c r="C210" s="62"/>
      <c r="D210" s="62"/>
      <c r="E210" s="62"/>
      <c r="F210" s="62"/>
      <c r="G210" s="62"/>
      <c r="H210" s="62"/>
      <c r="I210" s="62"/>
      <c r="J210" s="62"/>
      <c r="K210" s="62"/>
      <c r="N210" s="62"/>
      <c r="O210" s="62"/>
      <c r="P210" s="62"/>
      <c r="Q210" s="62"/>
      <c r="R210" s="62"/>
      <c r="S210" s="62"/>
      <c r="T210" s="62"/>
    </row>
    <row r="211" spans="1:20" x14ac:dyDescent="0.35">
      <c r="A211" s="62"/>
      <c r="B211" s="62"/>
      <c r="C211" s="62"/>
      <c r="D211" s="62"/>
      <c r="E211" s="62"/>
      <c r="F211" s="62"/>
      <c r="G211" s="62"/>
      <c r="H211" s="62"/>
      <c r="I211" s="62"/>
      <c r="J211" s="62"/>
      <c r="K211" s="62"/>
      <c r="N211" s="62"/>
      <c r="O211" s="62"/>
      <c r="P211" s="62"/>
      <c r="Q211" s="62"/>
      <c r="R211" s="62"/>
      <c r="S211" s="62"/>
      <c r="T211" s="62"/>
    </row>
    <row r="212" spans="1:20" x14ac:dyDescent="0.35">
      <c r="A212" s="62"/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N212" s="62"/>
      <c r="O212" s="62"/>
      <c r="P212" s="62"/>
      <c r="Q212" s="62"/>
      <c r="R212" s="62"/>
      <c r="S212" s="62"/>
      <c r="T212" s="62"/>
    </row>
    <row r="213" spans="1:20" x14ac:dyDescent="0.35">
      <c r="A213" s="62"/>
      <c r="B213" s="62"/>
      <c r="C213" s="62"/>
      <c r="D213" s="62"/>
      <c r="E213" s="62"/>
      <c r="F213" s="62"/>
      <c r="G213" s="62"/>
      <c r="H213" s="62"/>
      <c r="I213" s="62"/>
      <c r="J213" s="62"/>
      <c r="K213" s="62"/>
      <c r="N213" s="62"/>
      <c r="O213" s="62"/>
      <c r="P213" s="62"/>
      <c r="Q213" s="62"/>
      <c r="R213" s="62"/>
      <c r="S213" s="62"/>
      <c r="T213" s="62"/>
    </row>
    <row r="214" spans="1:20" x14ac:dyDescent="0.35">
      <c r="A214" s="62"/>
      <c r="B214" s="62"/>
      <c r="C214" s="62"/>
      <c r="D214" s="62"/>
      <c r="E214" s="62"/>
      <c r="F214" s="62"/>
      <c r="G214" s="62"/>
      <c r="H214" s="62"/>
      <c r="I214" s="62"/>
      <c r="J214" s="62"/>
      <c r="K214" s="62"/>
      <c r="N214" s="62"/>
      <c r="O214" s="62"/>
      <c r="P214" s="62"/>
      <c r="Q214" s="62"/>
      <c r="R214" s="62"/>
      <c r="S214" s="62"/>
      <c r="T214" s="62"/>
    </row>
    <row r="215" spans="1:20" x14ac:dyDescent="0.35">
      <c r="A215" s="62"/>
      <c r="B215" s="62"/>
      <c r="C215" s="62"/>
      <c r="D215" s="62"/>
      <c r="E215" s="62"/>
      <c r="F215" s="62"/>
      <c r="G215" s="62"/>
      <c r="H215" s="62"/>
      <c r="I215" s="62"/>
      <c r="J215" s="62"/>
      <c r="K215" s="62"/>
      <c r="N215" s="62"/>
      <c r="O215" s="62"/>
      <c r="P215" s="62"/>
      <c r="Q215" s="62"/>
      <c r="R215" s="62"/>
      <c r="S215" s="62"/>
      <c r="T215" s="62"/>
    </row>
    <row r="216" spans="1:20" x14ac:dyDescent="0.35">
      <c r="A216" s="62"/>
      <c r="B216" s="62"/>
      <c r="C216" s="62"/>
      <c r="D216" s="62"/>
      <c r="E216" s="62"/>
      <c r="F216" s="62"/>
      <c r="G216" s="62"/>
      <c r="H216" s="62"/>
      <c r="I216" s="62"/>
      <c r="J216" s="62"/>
      <c r="K216" s="62"/>
      <c r="N216" s="62"/>
      <c r="O216" s="62"/>
      <c r="P216" s="62"/>
      <c r="Q216" s="62"/>
      <c r="R216" s="62"/>
      <c r="S216" s="62"/>
      <c r="T216" s="62"/>
    </row>
    <row r="217" spans="1:20" x14ac:dyDescent="0.35">
      <c r="A217" s="62"/>
      <c r="B217" s="62"/>
      <c r="C217" s="62"/>
      <c r="D217" s="62"/>
      <c r="E217" s="62"/>
      <c r="F217" s="62"/>
      <c r="G217" s="62"/>
      <c r="H217" s="62"/>
      <c r="I217" s="62"/>
      <c r="J217" s="62"/>
      <c r="K217" s="62"/>
      <c r="N217" s="62"/>
      <c r="O217" s="62"/>
      <c r="P217" s="62"/>
      <c r="Q217" s="62"/>
      <c r="R217" s="62"/>
      <c r="S217" s="62"/>
      <c r="T217" s="62"/>
    </row>
    <row r="218" spans="1:20" x14ac:dyDescent="0.35">
      <c r="A218" s="62"/>
      <c r="B218" s="62"/>
      <c r="C218" s="62"/>
      <c r="D218" s="62"/>
      <c r="E218" s="62"/>
      <c r="F218" s="62"/>
      <c r="G218" s="62"/>
      <c r="H218" s="62"/>
      <c r="I218" s="62"/>
      <c r="J218" s="62"/>
      <c r="K218" s="62"/>
      <c r="N218" s="62"/>
      <c r="O218" s="62"/>
      <c r="P218" s="62"/>
      <c r="Q218" s="62"/>
      <c r="R218" s="62"/>
      <c r="S218" s="62"/>
      <c r="T218" s="62"/>
    </row>
    <row r="219" spans="1:20" x14ac:dyDescent="0.35">
      <c r="A219" s="62"/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N219" s="62"/>
      <c r="O219" s="62"/>
      <c r="P219" s="62"/>
      <c r="Q219" s="62"/>
      <c r="R219" s="62"/>
      <c r="S219" s="62"/>
      <c r="T219" s="62"/>
    </row>
    <row r="220" spans="1:20" x14ac:dyDescent="0.35">
      <c r="A220" s="62"/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N220" s="62"/>
      <c r="O220" s="62"/>
      <c r="P220" s="62"/>
      <c r="Q220" s="62"/>
      <c r="R220" s="62"/>
      <c r="S220" s="62"/>
      <c r="T220" s="62"/>
    </row>
    <row r="221" spans="1:20" x14ac:dyDescent="0.35">
      <c r="A221" s="62"/>
      <c r="B221" s="62"/>
      <c r="C221" s="62"/>
      <c r="D221" s="62"/>
      <c r="E221" s="62"/>
      <c r="F221" s="62"/>
      <c r="G221" s="62"/>
      <c r="H221" s="62"/>
      <c r="I221" s="62"/>
      <c r="J221" s="62"/>
      <c r="K221" s="62"/>
      <c r="N221" s="62"/>
      <c r="O221" s="62"/>
      <c r="P221" s="62"/>
      <c r="Q221" s="62"/>
      <c r="R221" s="62"/>
      <c r="S221" s="62"/>
      <c r="T221" s="62"/>
    </row>
    <row r="222" spans="1:20" x14ac:dyDescent="0.35">
      <c r="A222" s="62"/>
      <c r="B222" s="62"/>
      <c r="C222" s="62"/>
      <c r="D222" s="62"/>
      <c r="E222" s="62"/>
      <c r="F222" s="62"/>
      <c r="G222" s="62"/>
      <c r="H222" s="62"/>
      <c r="I222" s="62"/>
      <c r="J222" s="62"/>
      <c r="K222" s="62"/>
      <c r="N222" s="62"/>
      <c r="O222" s="62"/>
      <c r="P222" s="62"/>
      <c r="Q222" s="62"/>
      <c r="R222" s="62"/>
      <c r="S222" s="62"/>
      <c r="T222" s="62"/>
    </row>
    <row r="223" spans="1:20" x14ac:dyDescent="0.35">
      <c r="A223" s="62"/>
      <c r="B223" s="62"/>
      <c r="C223" s="62"/>
      <c r="D223" s="62"/>
      <c r="E223" s="62"/>
      <c r="F223" s="62"/>
      <c r="G223" s="62"/>
      <c r="H223" s="62"/>
      <c r="I223" s="62"/>
      <c r="J223" s="62"/>
      <c r="K223" s="62"/>
      <c r="N223" s="62"/>
      <c r="O223" s="62"/>
      <c r="P223" s="62"/>
      <c r="Q223" s="62"/>
      <c r="R223" s="62"/>
      <c r="S223" s="62"/>
      <c r="T223" s="62"/>
    </row>
    <row r="224" spans="1:20" x14ac:dyDescent="0.35">
      <c r="A224" s="62"/>
      <c r="B224" s="62"/>
      <c r="C224" s="62"/>
      <c r="D224" s="62"/>
      <c r="E224" s="62"/>
      <c r="F224" s="62"/>
      <c r="G224" s="62"/>
      <c r="H224" s="62"/>
      <c r="I224" s="62"/>
      <c r="J224" s="62"/>
      <c r="K224" s="62"/>
      <c r="N224" s="62"/>
      <c r="O224" s="62"/>
      <c r="P224" s="62"/>
      <c r="Q224" s="62"/>
      <c r="R224" s="62"/>
      <c r="S224" s="62"/>
      <c r="T224" s="62"/>
    </row>
    <row r="225" spans="1:20" x14ac:dyDescent="0.35">
      <c r="A225" s="62"/>
      <c r="B225" s="62"/>
      <c r="C225" s="62"/>
      <c r="D225" s="62"/>
      <c r="E225" s="62"/>
      <c r="F225" s="62"/>
      <c r="G225" s="62"/>
      <c r="H225" s="62"/>
      <c r="I225" s="62"/>
      <c r="J225" s="62"/>
      <c r="K225" s="62"/>
      <c r="N225" s="62"/>
      <c r="O225" s="62"/>
      <c r="P225" s="62"/>
      <c r="Q225" s="62"/>
      <c r="R225" s="62"/>
      <c r="S225" s="62"/>
      <c r="T225" s="62"/>
    </row>
    <row r="226" spans="1:20" x14ac:dyDescent="0.35">
      <c r="A226" s="62"/>
      <c r="B226" s="62"/>
      <c r="C226" s="62"/>
      <c r="D226" s="62"/>
      <c r="E226" s="62"/>
      <c r="F226" s="62"/>
      <c r="G226" s="62"/>
      <c r="H226" s="62"/>
      <c r="I226" s="62"/>
      <c r="J226" s="62"/>
      <c r="K226" s="62"/>
      <c r="N226" s="62"/>
      <c r="O226" s="62"/>
      <c r="P226" s="62"/>
      <c r="Q226" s="62"/>
      <c r="R226" s="62"/>
      <c r="S226" s="62"/>
      <c r="T226" s="62"/>
    </row>
    <row r="227" spans="1:20" x14ac:dyDescent="0.35">
      <c r="A227" s="62"/>
      <c r="B227" s="62"/>
      <c r="C227" s="62"/>
      <c r="D227" s="62"/>
      <c r="E227" s="62"/>
      <c r="F227" s="62"/>
      <c r="G227" s="62"/>
      <c r="H227" s="62"/>
      <c r="I227" s="62"/>
      <c r="J227" s="62"/>
      <c r="K227" s="62"/>
      <c r="N227" s="62"/>
      <c r="O227" s="62"/>
      <c r="P227" s="62"/>
      <c r="Q227" s="62"/>
      <c r="R227" s="62"/>
      <c r="S227" s="62"/>
      <c r="T227" s="62"/>
    </row>
    <row r="228" spans="1:20" x14ac:dyDescent="0.35">
      <c r="A228" s="62"/>
      <c r="B228" s="62"/>
      <c r="C228" s="62"/>
      <c r="D228" s="62"/>
      <c r="E228" s="62"/>
      <c r="F228" s="62"/>
      <c r="G228" s="62"/>
      <c r="H228" s="62"/>
      <c r="I228" s="62"/>
      <c r="J228" s="62"/>
      <c r="K228" s="62"/>
      <c r="N228" s="62"/>
      <c r="O228" s="62"/>
      <c r="P228" s="62"/>
      <c r="Q228" s="62"/>
      <c r="R228" s="62"/>
      <c r="S228" s="62"/>
      <c r="T228" s="62"/>
    </row>
    <row r="229" spans="1:20" x14ac:dyDescent="0.35">
      <c r="A229" s="62"/>
      <c r="B229" s="62"/>
      <c r="C229" s="62"/>
      <c r="D229" s="62"/>
      <c r="E229" s="62"/>
      <c r="F229" s="62"/>
      <c r="G229" s="62"/>
      <c r="H229" s="62"/>
      <c r="I229" s="62"/>
      <c r="J229" s="62"/>
      <c r="K229" s="62"/>
      <c r="N229" s="62"/>
      <c r="O229" s="62"/>
      <c r="P229" s="62"/>
      <c r="Q229" s="62"/>
      <c r="R229" s="62"/>
      <c r="S229" s="62"/>
      <c r="T229" s="62"/>
    </row>
    <row r="230" spans="1:20" x14ac:dyDescent="0.35">
      <c r="A230" s="62"/>
      <c r="B230" s="62"/>
      <c r="C230" s="62"/>
      <c r="D230" s="62"/>
      <c r="E230" s="62"/>
      <c r="F230" s="62"/>
      <c r="G230" s="62"/>
      <c r="H230" s="62"/>
      <c r="I230" s="62"/>
      <c r="J230" s="62"/>
      <c r="K230" s="62"/>
      <c r="N230" s="62"/>
      <c r="O230" s="62"/>
      <c r="P230" s="62"/>
      <c r="Q230" s="62"/>
      <c r="R230" s="62"/>
      <c r="S230" s="62"/>
      <c r="T230" s="62"/>
    </row>
    <row r="231" spans="1:20" x14ac:dyDescent="0.35">
      <c r="A231" s="62"/>
      <c r="B231" s="62"/>
      <c r="C231" s="62"/>
      <c r="D231" s="62"/>
      <c r="E231" s="62"/>
      <c r="F231" s="62"/>
      <c r="G231" s="62"/>
      <c r="H231" s="62"/>
      <c r="I231" s="62"/>
      <c r="J231" s="62"/>
      <c r="K231" s="62"/>
      <c r="N231" s="62"/>
      <c r="O231" s="62"/>
      <c r="P231" s="62"/>
      <c r="Q231" s="62"/>
      <c r="R231" s="62"/>
      <c r="S231" s="62"/>
      <c r="T231" s="62"/>
    </row>
    <row r="232" spans="1:20" x14ac:dyDescent="0.35">
      <c r="A232" s="62"/>
      <c r="B232" s="62"/>
      <c r="C232" s="62"/>
      <c r="D232" s="62"/>
      <c r="E232" s="62"/>
      <c r="F232" s="62"/>
      <c r="G232" s="62"/>
      <c r="H232" s="62"/>
      <c r="I232" s="62"/>
      <c r="J232" s="62"/>
      <c r="K232" s="62"/>
      <c r="N232" s="62"/>
      <c r="O232" s="62"/>
      <c r="P232" s="62"/>
      <c r="Q232" s="62"/>
      <c r="R232" s="62"/>
      <c r="S232" s="62"/>
      <c r="T232" s="62"/>
    </row>
    <row r="233" spans="1:20" x14ac:dyDescent="0.35">
      <c r="A233" s="62"/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N233" s="62"/>
      <c r="O233" s="62"/>
      <c r="P233" s="62"/>
      <c r="Q233" s="62"/>
      <c r="R233" s="62"/>
      <c r="S233" s="62"/>
      <c r="T233" s="62"/>
    </row>
    <row r="234" spans="1:20" x14ac:dyDescent="0.35">
      <c r="A234" s="62"/>
      <c r="B234" s="62"/>
      <c r="C234" s="62"/>
      <c r="D234" s="62"/>
      <c r="E234" s="62"/>
      <c r="F234" s="62"/>
      <c r="G234" s="62"/>
      <c r="H234" s="62"/>
      <c r="I234" s="62"/>
      <c r="J234" s="62"/>
      <c r="K234" s="62"/>
      <c r="N234" s="62"/>
      <c r="O234" s="62"/>
      <c r="P234" s="62"/>
      <c r="Q234" s="62"/>
      <c r="R234" s="62"/>
      <c r="S234" s="62"/>
      <c r="T234" s="62"/>
    </row>
    <row r="235" spans="1:20" x14ac:dyDescent="0.35">
      <c r="A235" s="62"/>
      <c r="B235" s="62"/>
      <c r="C235" s="62"/>
      <c r="D235" s="62"/>
      <c r="E235" s="62"/>
      <c r="F235" s="62"/>
      <c r="G235" s="62"/>
      <c r="H235" s="62"/>
      <c r="I235" s="62"/>
      <c r="J235" s="62"/>
      <c r="K235" s="62"/>
      <c r="N235" s="62"/>
      <c r="O235" s="62"/>
      <c r="P235" s="62"/>
      <c r="Q235" s="62"/>
      <c r="R235" s="62"/>
      <c r="S235" s="62"/>
      <c r="T235" s="62"/>
    </row>
    <row r="236" spans="1:20" x14ac:dyDescent="0.35">
      <c r="A236" s="62"/>
      <c r="B236" s="62"/>
      <c r="C236" s="62"/>
      <c r="D236" s="62"/>
      <c r="E236" s="62"/>
      <c r="F236" s="62"/>
      <c r="G236" s="62"/>
      <c r="H236" s="62"/>
      <c r="I236" s="62"/>
      <c r="J236" s="62"/>
      <c r="K236" s="62"/>
      <c r="N236" s="62"/>
      <c r="O236" s="62"/>
      <c r="P236" s="62"/>
      <c r="Q236" s="62"/>
      <c r="R236" s="62"/>
      <c r="S236" s="62"/>
      <c r="T236" s="62"/>
    </row>
    <row r="237" spans="1:20" x14ac:dyDescent="0.35">
      <c r="A237" s="62"/>
      <c r="B237" s="62"/>
      <c r="C237" s="62"/>
      <c r="D237" s="62"/>
      <c r="E237" s="62"/>
      <c r="F237" s="62"/>
      <c r="G237" s="62"/>
      <c r="H237" s="62"/>
      <c r="I237" s="62"/>
      <c r="J237" s="62"/>
      <c r="K237" s="62"/>
      <c r="N237" s="62"/>
      <c r="O237" s="62"/>
      <c r="P237" s="62"/>
      <c r="Q237" s="62"/>
      <c r="R237" s="62"/>
      <c r="S237" s="62"/>
      <c r="T237" s="62"/>
    </row>
    <row r="238" spans="1:20" x14ac:dyDescent="0.35">
      <c r="A238" s="62"/>
      <c r="B238" s="62"/>
      <c r="C238" s="62"/>
      <c r="D238" s="62"/>
      <c r="E238" s="62"/>
      <c r="F238" s="62"/>
      <c r="G238" s="62"/>
      <c r="H238" s="62"/>
      <c r="I238" s="62"/>
      <c r="J238" s="62"/>
      <c r="K238" s="62"/>
      <c r="N238" s="62"/>
      <c r="O238" s="62"/>
      <c r="P238" s="62"/>
      <c r="Q238" s="62"/>
      <c r="R238" s="62"/>
      <c r="S238" s="62"/>
      <c r="T238" s="62"/>
    </row>
    <row r="239" spans="1:20" x14ac:dyDescent="0.35">
      <c r="A239" s="62"/>
      <c r="B239" s="62"/>
      <c r="C239" s="62"/>
      <c r="D239" s="62"/>
      <c r="E239" s="62"/>
      <c r="F239" s="62"/>
      <c r="G239" s="62"/>
      <c r="H239" s="62"/>
      <c r="I239" s="62"/>
      <c r="J239" s="62"/>
      <c r="K239" s="62"/>
      <c r="N239" s="62"/>
      <c r="O239" s="62"/>
      <c r="P239" s="62"/>
      <c r="Q239" s="62"/>
      <c r="R239" s="62"/>
      <c r="S239" s="62"/>
      <c r="T239" s="62"/>
    </row>
    <row r="240" spans="1:20" x14ac:dyDescent="0.35">
      <c r="A240" s="62"/>
      <c r="B240" s="62"/>
      <c r="C240" s="62"/>
      <c r="D240" s="62"/>
      <c r="E240" s="62"/>
      <c r="F240" s="62"/>
      <c r="G240" s="62"/>
      <c r="H240" s="62"/>
      <c r="I240" s="62"/>
      <c r="J240" s="62"/>
      <c r="K240" s="62"/>
      <c r="N240" s="62"/>
      <c r="O240" s="62"/>
      <c r="P240" s="62"/>
      <c r="Q240" s="62"/>
      <c r="R240" s="62"/>
      <c r="S240" s="62"/>
      <c r="T240" s="62"/>
    </row>
    <row r="241" spans="1:20" x14ac:dyDescent="0.35">
      <c r="A241" s="62"/>
      <c r="B241" s="62"/>
      <c r="C241" s="62"/>
      <c r="D241" s="62"/>
      <c r="E241" s="62"/>
      <c r="F241" s="62"/>
      <c r="G241" s="62"/>
      <c r="H241" s="62"/>
      <c r="I241" s="62"/>
      <c r="J241" s="62"/>
      <c r="K241" s="62"/>
      <c r="N241" s="62"/>
      <c r="O241" s="62"/>
      <c r="P241" s="62"/>
      <c r="Q241" s="62"/>
      <c r="R241" s="62"/>
      <c r="S241" s="62"/>
      <c r="T241" s="62"/>
    </row>
    <row r="242" spans="1:20" x14ac:dyDescent="0.35">
      <c r="A242" s="62"/>
      <c r="B242" s="62"/>
      <c r="C242" s="62"/>
      <c r="D242" s="62"/>
      <c r="E242" s="62"/>
      <c r="F242" s="62"/>
      <c r="G242" s="62"/>
      <c r="H242" s="62"/>
      <c r="I242" s="62"/>
      <c r="J242" s="62"/>
      <c r="K242" s="62"/>
      <c r="N242" s="62"/>
      <c r="O242" s="62"/>
      <c r="P242" s="62"/>
      <c r="Q242" s="62"/>
      <c r="R242" s="62"/>
      <c r="S242" s="62"/>
      <c r="T242" s="62"/>
    </row>
    <row r="243" spans="1:20" x14ac:dyDescent="0.35">
      <c r="A243" s="62"/>
      <c r="B243" s="62"/>
      <c r="C243" s="62"/>
      <c r="D243" s="62"/>
      <c r="E243" s="62"/>
      <c r="F243" s="62"/>
      <c r="G243" s="62"/>
      <c r="H243" s="62"/>
      <c r="I243" s="62"/>
      <c r="J243" s="62"/>
      <c r="K243" s="62"/>
      <c r="N243" s="62"/>
      <c r="O243" s="62"/>
      <c r="P243" s="62"/>
      <c r="Q243" s="62"/>
      <c r="R243" s="62"/>
      <c r="S243" s="62"/>
      <c r="T243" s="62"/>
    </row>
    <row r="244" spans="1:20" x14ac:dyDescent="0.35">
      <c r="A244" s="62"/>
      <c r="B244" s="62"/>
      <c r="C244" s="62"/>
      <c r="D244" s="62"/>
      <c r="E244" s="62"/>
      <c r="F244" s="62"/>
      <c r="G244" s="62"/>
      <c r="H244" s="62"/>
      <c r="I244" s="62"/>
      <c r="J244" s="62"/>
      <c r="K244" s="62"/>
      <c r="N244" s="62"/>
      <c r="O244" s="62"/>
      <c r="P244" s="62"/>
      <c r="Q244" s="62"/>
      <c r="R244" s="62"/>
      <c r="S244" s="62"/>
      <c r="T244" s="62"/>
    </row>
    <row r="245" spans="1:20" x14ac:dyDescent="0.35">
      <c r="A245" s="62"/>
      <c r="B245" s="62"/>
      <c r="C245" s="62"/>
      <c r="D245" s="62"/>
      <c r="E245" s="62"/>
      <c r="F245" s="62"/>
      <c r="G245" s="62"/>
      <c r="H245" s="62"/>
      <c r="I245" s="62"/>
      <c r="J245" s="62"/>
      <c r="K245" s="62"/>
      <c r="N245" s="62"/>
      <c r="O245" s="62"/>
      <c r="P245" s="62"/>
      <c r="Q245" s="62"/>
      <c r="R245" s="62"/>
      <c r="S245" s="62"/>
      <c r="T245" s="62"/>
    </row>
    <row r="246" spans="1:20" x14ac:dyDescent="0.35">
      <c r="A246" s="62"/>
      <c r="B246" s="62"/>
      <c r="C246" s="62"/>
      <c r="D246" s="62"/>
      <c r="E246" s="62"/>
      <c r="F246" s="62"/>
      <c r="G246" s="62"/>
      <c r="H246" s="62"/>
      <c r="I246" s="62"/>
      <c r="J246" s="62"/>
      <c r="K246" s="62"/>
      <c r="N246" s="62"/>
      <c r="O246" s="62"/>
      <c r="P246" s="62"/>
      <c r="Q246" s="62"/>
      <c r="R246" s="62"/>
      <c r="S246" s="62"/>
      <c r="T246" s="62"/>
    </row>
    <row r="247" spans="1:20" x14ac:dyDescent="0.35">
      <c r="A247" s="62"/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N247" s="62"/>
      <c r="O247" s="62"/>
      <c r="P247" s="62"/>
      <c r="Q247" s="62"/>
      <c r="R247" s="62"/>
      <c r="S247" s="62"/>
      <c r="T247" s="62"/>
    </row>
    <row r="248" spans="1:20" x14ac:dyDescent="0.35">
      <c r="A248" s="62"/>
      <c r="B248" s="62"/>
      <c r="C248" s="62"/>
      <c r="D248" s="62"/>
      <c r="E248" s="62"/>
      <c r="F248" s="62"/>
      <c r="G248" s="62"/>
      <c r="H248" s="62"/>
      <c r="I248" s="62"/>
      <c r="J248" s="62"/>
      <c r="K248" s="62"/>
      <c r="N248" s="62"/>
      <c r="O248" s="62"/>
      <c r="P248" s="62"/>
      <c r="Q248" s="62"/>
      <c r="R248" s="62"/>
      <c r="S248" s="62"/>
      <c r="T248" s="62"/>
    </row>
    <row r="249" spans="1:20" x14ac:dyDescent="0.35">
      <c r="A249" s="62"/>
      <c r="B249" s="62"/>
      <c r="C249" s="62"/>
      <c r="D249" s="62"/>
      <c r="E249" s="62"/>
      <c r="F249" s="62"/>
      <c r="G249" s="62"/>
      <c r="H249" s="62"/>
      <c r="I249" s="62"/>
      <c r="J249" s="62"/>
      <c r="K249" s="62"/>
      <c r="N249" s="62"/>
      <c r="O249" s="62"/>
      <c r="P249" s="62"/>
      <c r="Q249" s="62"/>
      <c r="R249" s="62"/>
      <c r="S249" s="62"/>
      <c r="T249" s="62"/>
    </row>
    <row r="250" spans="1:20" x14ac:dyDescent="0.35">
      <c r="A250" s="62"/>
      <c r="B250" s="62"/>
      <c r="C250" s="62"/>
      <c r="D250" s="62"/>
      <c r="E250" s="62"/>
      <c r="F250" s="62"/>
      <c r="G250" s="62"/>
      <c r="H250" s="62"/>
      <c r="I250" s="62"/>
      <c r="J250" s="62"/>
      <c r="K250" s="62"/>
      <c r="N250" s="62"/>
      <c r="O250" s="62"/>
      <c r="P250" s="62"/>
      <c r="Q250" s="62"/>
      <c r="R250" s="62"/>
      <c r="S250" s="62"/>
      <c r="T250" s="62"/>
    </row>
    <row r="251" spans="1:20" x14ac:dyDescent="0.35">
      <c r="A251" s="62"/>
      <c r="B251" s="62"/>
      <c r="C251" s="62"/>
      <c r="D251" s="62"/>
      <c r="E251" s="62"/>
      <c r="F251" s="62"/>
      <c r="G251" s="62"/>
      <c r="H251" s="62"/>
      <c r="I251" s="62"/>
      <c r="J251" s="62"/>
      <c r="K251" s="62"/>
      <c r="N251" s="62"/>
      <c r="O251" s="62"/>
      <c r="P251" s="62"/>
      <c r="Q251" s="62"/>
      <c r="R251" s="62"/>
      <c r="S251" s="62"/>
      <c r="T251" s="62"/>
    </row>
    <row r="252" spans="1:20" x14ac:dyDescent="0.35">
      <c r="A252" s="62"/>
      <c r="B252" s="62"/>
      <c r="C252" s="62"/>
      <c r="D252" s="62"/>
      <c r="E252" s="62"/>
      <c r="F252" s="62"/>
      <c r="G252" s="62"/>
      <c r="H252" s="62"/>
      <c r="I252" s="62"/>
      <c r="J252" s="62"/>
      <c r="K252" s="62"/>
      <c r="N252" s="62"/>
      <c r="O252" s="62"/>
      <c r="P252" s="62"/>
      <c r="Q252" s="62"/>
      <c r="R252" s="62"/>
      <c r="S252" s="62"/>
      <c r="T252" s="62"/>
    </row>
    <row r="253" spans="1:20" x14ac:dyDescent="0.35">
      <c r="A253" s="62"/>
      <c r="B253" s="62"/>
      <c r="C253" s="62"/>
      <c r="D253" s="62"/>
      <c r="E253" s="62"/>
      <c r="F253" s="62"/>
      <c r="G253" s="62"/>
      <c r="H253" s="62"/>
      <c r="I253" s="62"/>
      <c r="J253" s="62"/>
      <c r="K253" s="62"/>
      <c r="N253" s="62"/>
      <c r="O253" s="62"/>
      <c r="P253" s="62"/>
      <c r="Q253" s="62"/>
      <c r="R253" s="62"/>
      <c r="S253" s="62"/>
      <c r="T253" s="62"/>
    </row>
    <row r="254" spans="1:20" x14ac:dyDescent="0.35">
      <c r="A254" s="62"/>
      <c r="B254" s="62"/>
      <c r="C254" s="62"/>
      <c r="D254" s="62"/>
      <c r="E254" s="62"/>
      <c r="F254" s="62"/>
      <c r="G254" s="62"/>
      <c r="H254" s="62"/>
      <c r="I254" s="62"/>
      <c r="J254" s="62"/>
      <c r="K254" s="62"/>
      <c r="N254" s="62"/>
      <c r="O254" s="62"/>
      <c r="P254" s="62"/>
      <c r="Q254" s="62"/>
      <c r="R254" s="62"/>
      <c r="S254" s="62"/>
      <c r="T254" s="62"/>
    </row>
    <row r="255" spans="1:20" x14ac:dyDescent="0.35">
      <c r="A255" s="62"/>
      <c r="B255" s="62"/>
      <c r="C255" s="62"/>
      <c r="D255" s="62"/>
      <c r="E255" s="62"/>
      <c r="F255" s="62"/>
      <c r="G255" s="62"/>
      <c r="H255" s="62"/>
      <c r="I255" s="62"/>
      <c r="J255" s="62"/>
      <c r="K255" s="62"/>
      <c r="N255" s="62"/>
      <c r="O255" s="62"/>
      <c r="P255" s="62"/>
      <c r="Q255" s="62"/>
      <c r="R255" s="62"/>
      <c r="S255" s="62"/>
      <c r="T255" s="62"/>
    </row>
    <row r="256" spans="1:20" x14ac:dyDescent="0.35">
      <c r="A256" s="62"/>
      <c r="B256" s="62"/>
      <c r="C256" s="62"/>
      <c r="D256" s="62"/>
      <c r="E256" s="62"/>
      <c r="F256" s="62"/>
      <c r="G256" s="62"/>
      <c r="H256" s="62"/>
      <c r="I256" s="62"/>
      <c r="J256" s="62"/>
      <c r="K256" s="62"/>
      <c r="N256" s="62"/>
      <c r="O256" s="62"/>
      <c r="P256" s="62"/>
      <c r="Q256" s="62"/>
      <c r="R256" s="62"/>
      <c r="S256" s="62"/>
      <c r="T256" s="62"/>
    </row>
    <row r="257" spans="1:20" x14ac:dyDescent="0.35">
      <c r="A257" s="62"/>
      <c r="B257" s="62"/>
      <c r="C257" s="62"/>
      <c r="D257" s="62"/>
      <c r="E257" s="62"/>
      <c r="F257" s="62"/>
      <c r="G257" s="62"/>
      <c r="H257" s="62"/>
      <c r="I257" s="62"/>
      <c r="J257" s="62"/>
      <c r="K257" s="62"/>
      <c r="N257" s="62"/>
      <c r="O257" s="62"/>
      <c r="P257" s="62"/>
      <c r="Q257" s="62"/>
      <c r="R257" s="62"/>
      <c r="S257" s="62"/>
      <c r="T257" s="62"/>
    </row>
    <row r="258" spans="1:20" x14ac:dyDescent="0.35">
      <c r="A258" s="62"/>
      <c r="B258" s="62"/>
      <c r="C258" s="62"/>
      <c r="D258" s="62"/>
      <c r="E258" s="62"/>
      <c r="F258" s="62"/>
      <c r="G258" s="62"/>
      <c r="H258" s="62"/>
      <c r="I258" s="62"/>
      <c r="J258" s="62"/>
      <c r="K258" s="62"/>
      <c r="N258" s="62"/>
      <c r="O258" s="62"/>
      <c r="P258" s="62"/>
      <c r="Q258" s="62"/>
      <c r="R258" s="62"/>
      <c r="S258" s="62"/>
      <c r="T258" s="62"/>
    </row>
    <row r="259" spans="1:20" x14ac:dyDescent="0.35">
      <c r="A259" s="62"/>
      <c r="B259" s="62"/>
      <c r="C259" s="62"/>
      <c r="D259" s="62"/>
      <c r="E259" s="62"/>
      <c r="F259" s="62"/>
      <c r="G259" s="62"/>
      <c r="H259" s="62"/>
      <c r="I259" s="62"/>
      <c r="J259" s="62"/>
      <c r="K259" s="62"/>
      <c r="N259" s="62"/>
      <c r="O259" s="62"/>
      <c r="P259" s="62"/>
      <c r="Q259" s="62"/>
      <c r="R259" s="62"/>
      <c r="S259" s="62"/>
      <c r="T259" s="62"/>
    </row>
    <row r="260" spans="1:20" x14ac:dyDescent="0.35">
      <c r="A260" s="62"/>
      <c r="B260" s="62"/>
      <c r="C260" s="62"/>
      <c r="D260" s="62"/>
      <c r="E260" s="62"/>
      <c r="F260" s="62"/>
      <c r="G260" s="62"/>
      <c r="H260" s="62"/>
      <c r="I260" s="62"/>
      <c r="J260" s="62"/>
      <c r="K260" s="62"/>
      <c r="N260" s="62"/>
      <c r="O260" s="62"/>
      <c r="P260" s="62"/>
      <c r="Q260" s="62"/>
      <c r="R260" s="62"/>
      <c r="S260" s="62"/>
      <c r="T260" s="62"/>
    </row>
    <row r="261" spans="1:20" x14ac:dyDescent="0.35">
      <c r="A261" s="62"/>
      <c r="B261" s="62"/>
      <c r="C261" s="62"/>
      <c r="D261" s="62"/>
      <c r="E261" s="62"/>
      <c r="F261" s="62"/>
      <c r="G261" s="62"/>
      <c r="H261" s="62"/>
      <c r="I261" s="62"/>
      <c r="J261" s="62"/>
      <c r="K261" s="62"/>
      <c r="N261" s="62"/>
      <c r="O261" s="62"/>
      <c r="P261" s="62"/>
      <c r="Q261" s="62"/>
      <c r="R261" s="62"/>
      <c r="S261" s="62"/>
      <c r="T261" s="62"/>
    </row>
    <row r="262" spans="1:20" x14ac:dyDescent="0.35">
      <c r="A262" s="62"/>
      <c r="B262" s="62"/>
      <c r="C262" s="62"/>
      <c r="D262" s="62"/>
      <c r="E262" s="62"/>
      <c r="F262" s="62"/>
      <c r="G262" s="62"/>
      <c r="H262" s="62"/>
      <c r="I262" s="62"/>
      <c r="J262" s="62"/>
      <c r="K262" s="62"/>
      <c r="N262" s="62"/>
      <c r="O262" s="62"/>
      <c r="P262" s="62"/>
      <c r="Q262" s="62"/>
      <c r="R262" s="62"/>
      <c r="S262" s="62"/>
      <c r="T262" s="62"/>
    </row>
    <row r="263" spans="1:20" x14ac:dyDescent="0.35">
      <c r="A263" s="62"/>
      <c r="B263" s="62"/>
      <c r="C263" s="62"/>
      <c r="D263" s="62"/>
      <c r="E263" s="62"/>
      <c r="F263" s="62"/>
      <c r="G263" s="62"/>
      <c r="H263" s="62"/>
      <c r="I263" s="62"/>
      <c r="J263" s="62"/>
      <c r="K263" s="62"/>
      <c r="N263" s="62"/>
      <c r="O263" s="62"/>
      <c r="P263" s="62"/>
      <c r="Q263" s="62"/>
      <c r="R263" s="62"/>
      <c r="S263" s="62"/>
      <c r="T263" s="62"/>
    </row>
    <row r="264" spans="1:20" x14ac:dyDescent="0.35">
      <c r="A264" s="62"/>
      <c r="B264" s="62"/>
      <c r="C264" s="62"/>
      <c r="D264" s="62"/>
      <c r="E264" s="62"/>
      <c r="F264" s="62"/>
      <c r="G264" s="62"/>
      <c r="H264" s="62"/>
      <c r="I264" s="62"/>
      <c r="J264" s="62"/>
      <c r="K264" s="62"/>
      <c r="N264" s="62"/>
      <c r="O264" s="62"/>
      <c r="P264" s="62"/>
      <c r="Q264" s="62"/>
      <c r="R264" s="62"/>
      <c r="S264" s="62"/>
      <c r="T264" s="62"/>
    </row>
    <row r="265" spans="1:20" x14ac:dyDescent="0.35">
      <c r="A265" s="62"/>
      <c r="B265" s="62"/>
      <c r="C265" s="62"/>
      <c r="D265" s="62"/>
      <c r="E265" s="62"/>
      <c r="F265" s="62"/>
      <c r="G265" s="62"/>
      <c r="H265" s="62"/>
      <c r="I265" s="62"/>
      <c r="J265" s="62"/>
      <c r="K265" s="62"/>
      <c r="N265" s="62"/>
      <c r="O265" s="62"/>
      <c r="P265" s="62"/>
      <c r="Q265" s="62"/>
      <c r="R265" s="62"/>
      <c r="S265" s="62"/>
      <c r="T265" s="62"/>
    </row>
    <row r="266" spans="1:20" x14ac:dyDescent="0.35">
      <c r="A266" s="62"/>
      <c r="B266" s="62"/>
      <c r="C266" s="62"/>
      <c r="D266" s="62"/>
      <c r="E266" s="62"/>
      <c r="F266" s="62"/>
      <c r="G266" s="62"/>
      <c r="H266" s="62"/>
      <c r="I266" s="62"/>
      <c r="J266" s="62"/>
      <c r="K266" s="62"/>
      <c r="N266" s="62"/>
      <c r="O266" s="62"/>
      <c r="P266" s="62"/>
      <c r="Q266" s="62"/>
      <c r="R266" s="62"/>
      <c r="S266" s="62"/>
      <c r="T266" s="62"/>
    </row>
    <row r="267" spans="1:20" x14ac:dyDescent="0.35">
      <c r="A267" s="62"/>
      <c r="B267" s="62"/>
      <c r="C267" s="62"/>
      <c r="D267" s="62"/>
      <c r="E267" s="62"/>
      <c r="F267" s="62"/>
      <c r="G267" s="62"/>
      <c r="H267" s="62"/>
      <c r="I267" s="62"/>
      <c r="J267" s="62"/>
      <c r="K267" s="62"/>
      <c r="N267" s="62"/>
      <c r="O267" s="62"/>
      <c r="P267" s="62"/>
      <c r="Q267" s="62"/>
      <c r="R267" s="62"/>
      <c r="S267" s="62"/>
      <c r="T267" s="62"/>
    </row>
    <row r="268" spans="1:20" x14ac:dyDescent="0.35">
      <c r="A268" s="62"/>
      <c r="B268" s="62"/>
      <c r="C268" s="62"/>
      <c r="D268" s="62"/>
      <c r="E268" s="62"/>
      <c r="F268" s="62"/>
      <c r="G268" s="62"/>
      <c r="H268" s="62"/>
      <c r="I268" s="62"/>
      <c r="J268" s="62"/>
      <c r="K268" s="62"/>
      <c r="N268" s="62"/>
      <c r="O268" s="62"/>
      <c r="P268" s="62"/>
      <c r="Q268" s="62"/>
      <c r="R268" s="62"/>
      <c r="S268" s="62"/>
      <c r="T268" s="62"/>
    </row>
    <row r="269" spans="1:20" x14ac:dyDescent="0.35">
      <c r="A269" s="62"/>
      <c r="B269" s="62"/>
      <c r="C269" s="62"/>
      <c r="D269" s="62"/>
      <c r="E269" s="62"/>
      <c r="F269" s="62"/>
      <c r="G269" s="62"/>
      <c r="H269" s="62"/>
      <c r="I269" s="62"/>
      <c r="J269" s="62"/>
      <c r="K269" s="62"/>
      <c r="N269" s="62"/>
      <c r="O269" s="62"/>
      <c r="P269" s="62"/>
      <c r="Q269" s="62"/>
      <c r="R269" s="62"/>
      <c r="S269" s="62"/>
      <c r="T269" s="62"/>
    </row>
    <row r="270" spans="1:20" x14ac:dyDescent="0.35">
      <c r="A270" s="62"/>
      <c r="B270" s="62"/>
      <c r="C270" s="62"/>
      <c r="D270" s="62"/>
      <c r="E270" s="62"/>
      <c r="F270" s="62"/>
      <c r="G270" s="62"/>
      <c r="H270" s="62"/>
      <c r="I270" s="62"/>
      <c r="J270" s="62"/>
      <c r="K270" s="62"/>
      <c r="N270" s="62"/>
      <c r="O270" s="62"/>
      <c r="P270" s="62"/>
      <c r="Q270" s="62"/>
      <c r="R270" s="62"/>
      <c r="S270" s="62"/>
      <c r="T270" s="62"/>
    </row>
    <row r="271" spans="1:20" x14ac:dyDescent="0.35">
      <c r="A271" s="62"/>
      <c r="B271" s="62"/>
      <c r="C271" s="62"/>
      <c r="D271" s="62"/>
      <c r="E271" s="62"/>
      <c r="F271" s="62"/>
      <c r="G271" s="62"/>
      <c r="H271" s="62"/>
      <c r="I271" s="62"/>
      <c r="J271" s="62"/>
      <c r="K271" s="62"/>
      <c r="N271" s="62"/>
      <c r="O271" s="62"/>
      <c r="P271" s="62"/>
      <c r="Q271" s="62"/>
      <c r="R271" s="62"/>
      <c r="S271" s="62"/>
      <c r="T271" s="62"/>
    </row>
    <row r="272" spans="1:20" x14ac:dyDescent="0.35">
      <c r="A272" s="62"/>
      <c r="B272" s="62"/>
      <c r="C272" s="62"/>
      <c r="D272" s="62"/>
      <c r="E272" s="62"/>
      <c r="F272" s="62"/>
      <c r="G272" s="62"/>
      <c r="H272" s="62"/>
      <c r="I272" s="62"/>
      <c r="J272" s="62"/>
      <c r="K272" s="62"/>
      <c r="N272" s="62"/>
      <c r="O272" s="62"/>
      <c r="P272" s="62"/>
      <c r="Q272" s="62"/>
      <c r="R272" s="62"/>
      <c r="S272" s="62"/>
      <c r="T272" s="62"/>
    </row>
    <row r="273" spans="1:20" x14ac:dyDescent="0.35">
      <c r="A273" s="62"/>
      <c r="B273" s="62"/>
      <c r="C273" s="62"/>
      <c r="D273" s="62"/>
      <c r="E273" s="62"/>
      <c r="F273" s="62"/>
      <c r="G273" s="62"/>
      <c r="H273" s="62"/>
      <c r="I273" s="62"/>
      <c r="J273" s="62"/>
      <c r="K273" s="62"/>
      <c r="N273" s="62"/>
      <c r="O273" s="62"/>
      <c r="P273" s="62"/>
      <c r="Q273" s="62"/>
      <c r="R273" s="62"/>
      <c r="S273" s="62"/>
      <c r="T273" s="62"/>
    </row>
    <row r="274" spans="1:20" x14ac:dyDescent="0.35">
      <c r="A274" s="62"/>
      <c r="B274" s="62"/>
      <c r="C274" s="62"/>
      <c r="D274" s="62"/>
      <c r="E274" s="62"/>
      <c r="F274" s="62"/>
      <c r="G274" s="62"/>
      <c r="H274" s="62"/>
      <c r="I274" s="62"/>
      <c r="J274" s="62"/>
      <c r="K274" s="62"/>
      <c r="N274" s="62"/>
      <c r="O274" s="62"/>
      <c r="P274" s="62"/>
      <c r="Q274" s="62"/>
      <c r="R274" s="62"/>
      <c r="S274" s="62"/>
      <c r="T274" s="62"/>
    </row>
    <row r="275" spans="1:20" x14ac:dyDescent="0.35">
      <c r="A275" s="62"/>
      <c r="B275" s="62"/>
      <c r="C275" s="62"/>
      <c r="D275" s="62"/>
      <c r="E275" s="62"/>
      <c r="F275" s="62"/>
      <c r="G275" s="62"/>
      <c r="H275" s="62"/>
      <c r="I275" s="62"/>
      <c r="J275" s="62"/>
      <c r="K275" s="62"/>
      <c r="N275" s="62"/>
      <c r="O275" s="62"/>
      <c r="P275" s="62"/>
      <c r="Q275" s="62"/>
      <c r="R275" s="62"/>
      <c r="S275" s="62"/>
      <c r="T275" s="62"/>
    </row>
    <row r="276" spans="1:20" x14ac:dyDescent="0.35">
      <c r="A276" s="62"/>
      <c r="B276" s="62"/>
      <c r="C276" s="62"/>
      <c r="D276" s="62"/>
      <c r="E276" s="62"/>
      <c r="F276" s="62"/>
      <c r="G276" s="62"/>
      <c r="H276" s="62"/>
      <c r="I276" s="62"/>
      <c r="J276" s="62"/>
      <c r="K276" s="62"/>
      <c r="N276" s="62"/>
      <c r="O276" s="62"/>
      <c r="P276" s="62"/>
      <c r="Q276" s="62"/>
      <c r="R276" s="62"/>
      <c r="S276" s="62"/>
      <c r="T276" s="62"/>
    </row>
    <row r="277" spans="1:20" x14ac:dyDescent="0.35">
      <c r="A277" s="62"/>
      <c r="B277" s="62"/>
      <c r="C277" s="62"/>
      <c r="D277" s="62"/>
      <c r="E277" s="62"/>
      <c r="F277" s="62"/>
      <c r="G277" s="62"/>
      <c r="H277" s="62"/>
      <c r="I277" s="62"/>
      <c r="J277" s="62"/>
      <c r="K277" s="62"/>
      <c r="N277" s="62"/>
      <c r="O277" s="62"/>
      <c r="P277" s="62"/>
      <c r="Q277" s="62"/>
      <c r="R277" s="62"/>
      <c r="S277" s="62"/>
      <c r="T277" s="62"/>
    </row>
    <row r="278" spans="1:20" x14ac:dyDescent="0.35">
      <c r="A278" s="62"/>
      <c r="B278" s="62"/>
      <c r="C278" s="62"/>
      <c r="D278" s="62"/>
      <c r="E278" s="62"/>
      <c r="F278" s="62"/>
      <c r="G278" s="62"/>
      <c r="H278" s="62"/>
      <c r="I278" s="62"/>
      <c r="J278" s="62"/>
      <c r="K278" s="62"/>
      <c r="N278" s="62"/>
      <c r="O278" s="62"/>
      <c r="P278" s="62"/>
      <c r="Q278" s="62"/>
      <c r="R278" s="62"/>
      <c r="S278" s="62"/>
      <c r="T278" s="62"/>
    </row>
    <row r="279" spans="1:20" x14ac:dyDescent="0.35">
      <c r="A279" s="62"/>
      <c r="B279" s="62"/>
      <c r="C279" s="62"/>
      <c r="D279" s="62"/>
      <c r="E279" s="62"/>
      <c r="F279" s="62"/>
      <c r="G279" s="62"/>
      <c r="H279" s="62"/>
      <c r="I279" s="62"/>
      <c r="J279" s="62"/>
      <c r="K279" s="62"/>
      <c r="N279" s="62"/>
      <c r="O279" s="62"/>
      <c r="P279" s="62"/>
      <c r="Q279" s="62"/>
      <c r="R279" s="62"/>
      <c r="S279" s="62"/>
      <c r="T279" s="62"/>
    </row>
    <row r="280" spans="1:20" x14ac:dyDescent="0.35">
      <c r="A280" s="62"/>
      <c r="B280" s="62"/>
      <c r="C280" s="62"/>
      <c r="D280" s="62"/>
      <c r="E280" s="62"/>
      <c r="F280" s="62"/>
      <c r="G280" s="62"/>
      <c r="H280" s="62"/>
      <c r="I280" s="62"/>
      <c r="J280" s="62"/>
      <c r="K280" s="62"/>
      <c r="N280" s="62"/>
      <c r="O280" s="62"/>
      <c r="P280" s="62"/>
      <c r="Q280" s="62"/>
      <c r="R280" s="62"/>
      <c r="S280" s="62"/>
      <c r="T280" s="62"/>
    </row>
    <row r="281" spans="1:20" x14ac:dyDescent="0.35">
      <c r="A281" s="62"/>
      <c r="B281" s="62"/>
      <c r="C281" s="62"/>
      <c r="D281" s="62"/>
      <c r="E281" s="62"/>
      <c r="F281" s="62"/>
      <c r="G281" s="62"/>
      <c r="H281" s="62"/>
      <c r="I281" s="62"/>
      <c r="J281" s="62"/>
      <c r="K281" s="62"/>
      <c r="N281" s="62"/>
      <c r="O281" s="62"/>
      <c r="P281" s="62"/>
      <c r="Q281" s="62"/>
      <c r="R281" s="62"/>
      <c r="S281" s="62"/>
      <c r="T281" s="62"/>
    </row>
    <row r="282" spans="1:20" x14ac:dyDescent="0.35">
      <c r="A282" s="62"/>
      <c r="B282" s="62"/>
      <c r="C282" s="62"/>
      <c r="D282" s="62"/>
      <c r="E282" s="62"/>
      <c r="F282" s="62"/>
      <c r="G282" s="62"/>
      <c r="H282" s="62"/>
      <c r="I282" s="62"/>
      <c r="J282" s="62"/>
      <c r="K282" s="62"/>
      <c r="N282" s="62"/>
      <c r="O282" s="62"/>
      <c r="P282" s="62"/>
      <c r="Q282" s="62"/>
      <c r="R282" s="62"/>
      <c r="S282" s="62"/>
      <c r="T282" s="62"/>
    </row>
    <row r="283" spans="1:20" x14ac:dyDescent="0.35">
      <c r="A283" s="62"/>
      <c r="B283" s="62"/>
      <c r="C283" s="62"/>
      <c r="D283" s="62"/>
      <c r="E283" s="62"/>
      <c r="F283" s="62"/>
      <c r="G283" s="62"/>
      <c r="H283" s="62"/>
      <c r="I283" s="62"/>
      <c r="J283" s="62"/>
      <c r="K283" s="62"/>
      <c r="N283" s="62"/>
      <c r="O283" s="62"/>
      <c r="P283" s="62"/>
      <c r="Q283" s="62"/>
      <c r="R283" s="62"/>
      <c r="S283" s="62"/>
      <c r="T283" s="62"/>
    </row>
    <row r="284" spans="1:20" x14ac:dyDescent="0.35">
      <c r="A284" s="62"/>
      <c r="B284" s="62"/>
      <c r="C284" s="62"/>
      <c r="D284" s="62"/>
      <c r="E284" s="62"/>
      <c r="F284" s="62"/>
      <c r="G284" s="62"/>
      <c r="H284" s="62"/>
      <c r="I284" s="62"/>
      <c r="J284" s="62"/>
      <c r="K284" s="62"/>
      <c r="N284" s="62"/>
      <c r="O284" s="62"/>
      <c r="P284" s="62"/>
      <c r="Q284" s="62"/>
      <c r="R284" s="62"/>
      <c r="S284" s="62"/>
      <c r="T284" s="62"/>
    </row>
    <row r="285" spans="1:20" x14ac:dyDescent="0.35">
      <c r="A285" s="62"/>
      <c r="B285" s="62"/>
      <c r="C285" s="62"/>
      <c r="D285" s="62"/>
      <c r="E285" s="62"/>
      <c r="F285" s="62"/>
      <c r="G285" s="62"/>
      <c r="H285" s="62"/>
      <c r="I285" s="62"/>
      <c r="J285" s="62"/>
      <c r="K285" s="62"/>
      <c r="N285" s="62"/>
      <c r="O285" s="62"/>
      <c r="P285" s="62"/>
      <c r="Q285" s="62"/>
      <c r="R285" s="62"/>
      <c r="S285" s="62"/>
      <c r="T285" s="62"/>
    </row>
    <row r="286" spans="1:20" x14ac:dyDescent="0.35">
      <c r="A286" s="62"/>
      <c r="B286" s="62"/>
      <c r="C286" s="62"/>
      <c r="D286" s="62"/>
      <c r="E286" s="62"/>
      <c r="F286" s="62"/>
      <c r="G286" s="62"/>
      <c r="H286" s="62"/>
      <c r="I286" s="62"/>
      <c r="J286" s="62"/>
      <c r="K286" s="62"/>
      <c r="N286" s="62"/>
      <c r="O286" s="62"/>
      <c r="P286" s="62"/>
      <c r="Q286" s="62"/>
      <c r="R286" s="62"/>
      <c r="S286" s="62"/>
      <c r="T286" s="62"/>
    </row>
    <row r="287" spans="1:20" x14ac:dyDescent="0.35">
      <c r="A287" s="62"/>
      <c r="B287" s="62"/>
      <c r="C287" s="62"/>
      <c r="D287" s="62"/>
      <c r="E287" s="62"/>
      <c r="F287" s="62"/>
      <c r="G287" s="62"/>
      <c r="H287" s="62"/>
      <c r="I287" s="62"/>
      <c r="J287" s="62"/>
      <c r="K287" s="62"/>
      <c r="N287" s="62"/>
      <c r="O287" s="62"/>
      <c r="P287" s="62"/>
      <c r="Q287" s="62"/>
      <c r="R287" s="62"/>
      <c r="S287" s="62"/>
      <c r="T287" s="62"/>
    </row>
    <row r="288" spans="1:20" x14ac:dyDescent="0.35">
      <c r="A288" s="62"/>
      <c r="B288" s="62"/>
      <c r="C288" s="62"/>
      <c r="D288" s="62"/>
      <c r="E288" s="62"/>
      <c r="F288" s="62"/>
      <c r="G288" s="62"/>
      <c r="H288" s="62"/>
      <c r="I288" s="62"/>
      <c r="J288" s="62"/>
      <c r="K288" s="62"/>
      <c r="N288" s="62"/>
      <c r="O288" s="62"/>
      <c r="P288" s="62"/>
      <c r="Q288" s="62"/>
      <c r="R288" s="62"/>
      <c r="S288" s="62"/>
      <c r="T288" s="62"/>
    </row>
    <row r="289" spans="1:20" x14ac:dyDescent="0.35">
      <c r="A289" s="62"/>
      <c r="B289" s="62"/>
      <c r="C289" s="62"/>
      <c r="D289" s="62"/>
      <c r="E289" s="62"/>
      <c r="F289" s="62"/>
      <c r="G289" s="62"/>
      <c r="H289" s="62"/>
      <c r="I289" s="62"/>
      <c r="J289" s="62"/>
      <c r="K289" s="62"/>
      <c r="N289" s="62"/>
      <c r="O289" s="62"/>
      <c r="P289" s="62"/>
      <c r="Q289" s="62"/>
      <c r="R289" s="62"/>
      <c r="S289" s="62"/>
      <c r="T289" s="62"/>
    </row>
    <row r="290" spans="1:20" x14ac:dyDescent="0.35">
      <c r="A290" s="62"/>
      <c r="B290" s="62"/>
      <c r="C290" s="62"/>
      <c r="D290" s="62"/>
      <c r="E290" s="62"/>
      <c r="F290" s="62"/>
      <c r="G290" s="62"/>
      <c r="H290" s="62"/>
      <c r="I290" s="62"/>
      <c r="J290" s="62"/>
      <c r="K290" s="62"/>
      <c r="N290" s="62"/>
      <c r="O290" s="62"/>
      <c r="P290" s="62"/>
      <c r="Q290" s="62"/>
      <c r="R290" s="62"/>
      <c r="S290" s="62"/>
      <c r="T290" s="62"/>
    </row>
    <row r="291" spans="1:20" x14ac:dyDescent="0.35">
      <c r="A291" s="62"/>
      <c r="B291" s="62"/>
      <c r="C291" s="62"/>
      <c r="D291" s="62"/>
      <c r="E291" s="62"/>
      <c r="F291" s="62"/>
      <c r="G291" s="62"/>
      <c r="H291" s="62"/>
      <c r="I291" s="62"/>
      <c r="J291" s="62"/>
      <c r="K291" s="62"/>
      <c r="N291" s="62"/>
      <c r="O291" s="62"/>
      <c r="P291" s="62"/>
      <c r="Q291" s="62"/>
      <c r="R291" s="62"/>
      <c r="S291" s="62"/>
      <c r="T291" s="62"/>
    </row>
    <row r="292" spans="1:20" x14ac:dyDescent="0.35">
      <c r="A292" s="62"/>
      <c r="B292" s="62"/>
      <c r="C292" s="62"/>
      <c r="D292" s="62"/>
      <c r="E292" s="62"/>
      <c r="F292" s="62"/>
      <c r="G292" s="62"/>
      <c r="H292" s="62"/>
      <c r="I292" s="62"/>
      <c r="J292" s="62"/>
      <c r="K292" s="62"/>
      <c r="N292" s="62"/>
      <c r="O292" s="62"/>
      <c r="P292" s="62"/>
      <c r="Q292" s="62"/>
      <c r="R292" s="62"/>
      <c r="S292" s="62"/>
      <c r="T292" s="62"/>
    </row>
    <row r="293" spans="1:20" x14ac:dyDescent="0.35">
      <c r="A293" s="62"/>
      <c r="B293" s="62"/>
      <c r="C293" s="62"/>
      <c r="D293" s="62"/>
      <c r="E293" s="62"/>
      <c r="F293" s="62"/>
      <c r="G293" s="62"/>
      <c r="H293" s="62"/>
      <c r="I293" s="62"/>
      <c r="J293" s="62"/>
      <c r="K293" s="62"/>
      <c r="N293" s="62"/>
      <c r="O293" s="62"/>
      <c r="P293" s="62"/>
      <c r="Q293" s="62"/>
      <c r="R293" s="62"/>
      <c r="S293" s="62"/>
      <c r="T293" s="62"/>
    </row>
    <row r="294" spans="1:20" x14ac:dyDescent="0.35">
      <c r="A294" s="62"/>
      <c r="B294" s="62"/>
      <c r="C294" s="62"/>
      <c r="D294" s="62"/>
      <c r="E294" s="62"/>
      <c r="F294" s="62"/>
      <c r="G294" s="62"/>
      <c r="H294" s="62"/>
      <c r="I294" s="62"/>
      <c r="J294" s="62"/>
      <c r="K294" s="62"/>
      <c r="N294" s="62"/>
      <c r="O294" s="62"/>
      <c r="P294" s="62"/>
      <c r="Q294" s="62"/>
      <c r="R294" s="62"/>
      <c r="S294" s="62"/>
      <c r="T294" s="62"/>
    </row>
    <row r="295" spans="1:20" x14ac:dyDescent="0.35">
      <c r="A295" s="62"/>
      <c r="B295" s="62"/>
      <c r="C295" s="62"/>
      <c r="D295" s="62"/>
      <c r="E295" s="62"/>
      <c r="F295" s="62"/>
      <c r="G295" s="62"/>
      <c r="H295" s="62"/>
      <c r="I295" s="62"/>
      <c r="J295" s="62"/>
      <c r="K295" s="62"/>
      <c r="N295" s="62"/>
      <c r="O295" s="62"/>
      <c r="P295" s="62"/>
      <c r="Q295" s="62"/>
      <c r="R295" s="62"/>
      <c r="S295" s="62"/>
      <c r="T295" s="62"/>
    </row>
    <row r="296" spans="1:20" x14ac:dyDescent="0.35">
      <c r="A296" s="62"/>
      <c r="B296" s="62"/>
      <c r="C296" s="62"/>
      <c r="D296" s="62"/>
      <c r="E296" s="62"/>
      <c r="F296" s="62"/>
      <c r="G296" s="62"/>
      <c r="H296" s="62"/>
      <c r="I296" s="62"/>
      <c r="J296" s="62"/>
      <c r="K296" s="62"/>
      <c r="N296" s="62"/>
      <c r="O296" s="62"/>
      <c r="P296" s="62"/>
      <c r="Q296" s="62"/>
      <c r="R296" s="62"/>
      <c r="S296" s="62"/>
      <c r="T296" s="62"/>
    </row>
    <row r="297" spans="1:20" x14ac:dyDescent="0.35">
      <c r="A297" s="62"/>
      <c r="B297" s="62"/>
      <c r="C297" s="62"/>
      <c r="D297" s="62"/>
      <c r="E297" s="62"/>
      <c r="F297" s="62"/>
      <c r="G297" s="62"/>
      <c r="H297" s="62"/>
      <c r="I297" s="62"/>
      <c r="J297" s="62"/>
      <c r="K297" s="62"/>
      <c r="N297" s="62"/>
      <c r="O297" s="62"/>
      <c r="P297" s="62"/>
      <c r="Q297" s="62"/>
      <c r="R297" s="62"/>
      <c r="S297" s="62"/>
      <c r="T297" s="62"/>
    </row>
    <row r="298" spans="1:20" x14ac:dyDescent="0.35">
      <c r="A298" s="62"/>
      <c r="B298" s="62"/>
      <c r="C298" s="62"/>
      <c r="D298" s="62"/>
      <c r="E298" s="62"/>
      <c r="F298" s="62"/>
      <c r="G298" s="62"/>
      <c r="H298" s="62"/>
      <c r="I298" s="62"/>
      <c r="J298" s="62"/>
      <c r="K298" s="62"/>
      <c r="N298" s="62"/>
      <c r="O298" s="62"/>
      <c r="P298" s="62"/>
      <c r="Q298" s="62"/>
      <c r="R298" s="62"/>
      <c r="S298" s="62"/>
      <c r="T298" s="62"/>
    </row>
    <row r="299" spans="1:20" x14ac:dyDescent="0.35">
      <c r="A299" s="62"/>
      <c r="B299" s="62"/>
      <c r="C299" s="62"/>
      <c r="D299" s="62"/>
      <c r="E299" s="62"/>
      <c r="F299" s="62"/>
      <c r="G299" s="62"/>
      <c r="H299" s="62"/>
      <c r="I299" s="62"/>
      <c r="J299" s="62"/>
      <c r="K299" s="62"/>
      <c r="N299" s="62"/>
      <c r="O299" s="62"/>
      <c r="P299" s="62"/>
      <c r="Q299" s="62"/>
      <c r="R299" s="62"/>
      <c r="S299" s="62"/>
      <c r="T299" s="62"/>
    </row>
    <row r="300" spans="1:20" x14ac:dyDescent="0.35">
      <c r="A300" s="62"/>
      <c r="B300" s="62"/>
      <c r="C300" s="62"/>
      <c r="D300" s="62"/>
      <c r="E300" s="62"/>
      <c r="F300" s="62"/>
      <c r="G300" s="62"/>
      <c r="H300" s="62"/>
      <c r="I300" s="62"/>
      <c r="J300" s="62"/>
      <c r="K300" s="62"/>
      <c r="N300" s="62"/>
      <c r="O300" s="62"/>
      <c r="P300" s="62"/>
      <c r="Q300" s="62"/>
      <c r="R300" s="62"/>
      <c r="S300" s="62"/>
      <c r="T300" s="62"/>
    </row>
    <row r="301" spans="1:20" x14ac:dyDescent="0.35">
      <c r="A301" s="62"/>
      <c r="B301" s="62"/>
      <c r="C301" s="62"/>
      <c r="D301" s="62"/>
      <c r="E301" s="62"/>
      <c r="F301" s="62"/>
      <c r="G301" s="62"/>
      <c r="H301" s="62"/>
      <c r="I301" s="62"/>
      <c r="J301" s="62"/>
      <c r="K301" s="62"/>
      <c r="N301" s="62"/>
      <c r="O301" s="62"/>
      <c r="P301" s="62"/>
      <c r="Q301" s="62"/>
      <c r="R301" s="62"/>
      <c r="S301" s="62"/>
      <c r="T301" s="62"/>
    </row>
    <row r="302" spans="1:20" x14ac:dyDescent="0.35">
      <c r="A302" s="62"/>
      <c r="B302" s="62"/>
      <c r="C302" s="62"/>
      <c r="D302" s="62"/>
      <c r="E302" s="62"/>
      <c r="F302" s="62"/>
      <c r="G302" s="62"/>
      <c r="H302" s="62"/>
      <c r="I302" s="62"/>
      <c r="J302" s="62"/>
      <c r="K302" s="62"/>
      <c r="N302" s="62"/>
      <c r="O302" s="62"/>
      <c r="P302" s="62"/>
      <c r="Q302" s="62"/>
      <c r="R302" s="62"/>
      <c r="S302" s="62"/>
      <c r="T302" s="62"/>
    </row>
    <row r="303" spans="1:20" x14ac:dyDescent="0.35">
      <c r="A303" s="62"/>
      <c r="B303" s="62"/>
      <c r="C303" s="62"/>
      <c r="D303" s="62"/>
      <c r="E303" s="62"/>
      <c r="F303" s="62"/>
      <c r="G303" s="62"/>
      <c r="H303" s="62"/>
      <c r="I303" s="62"/>
      <c r="J303" s="62"/>
      <c r="K303" s="62"/>
      <c r="N303" s="62"/>
      <c r="O303" s="62"/>
      <c r="P303" s="62"/>
      <c r="Q303" s="62"/>
      <c r="R303" s="62"/>
      <c r="S303" s="62"/>
      <c r="T303" s="62"/>
    </row>
    <row r="304" spans="1:20" x14ac:dyDescent="0.35">
      <c r="A304" s="62"/>
      <c r="B304" s="62"/>
      <c r="C304" s="62"/>
      <c r="D304" s="62"/>
      <c r="E304" s="62"/>
      <c r="F304" s="62"/>
      <c r="G304" s="62"/>
      <c r="H304" s="62"/>
      <c r="I304" s="62"/>
      <c r="J304" s="62"/>
      <c r="K304" s="62"/>
      <c r="N304" s="62"/>
      <c r="O304" s="62"/>
      <c r="P304" s="62"/>
      <c r="Q304" s="62"/>
      <c r="R304" s="62"/>
      <c r="S304" s="62"/>
      <c r="T304" s="62"/>
    </row>
    <row r="305" spans="1:20" x14ac:dyDescent="0.35">
      <c r="A305" s="62"/>
      <c r="B305" s="62"/>
      <c r="C305" s="62"/>
      <c r="D305" s="62"/>
      <c r="E305" s="62"/>
      <c r="F305" s="62"/>
      <c r="G305" s="62"/>
      <c r="H305" s="62"/>
      <c r="I305" s="62"/>
      <c r="J305" s="62"/>
      <c r="K305" s="62"/>
      <c r="N305" s="62"/>
      <c r="O305" s="62"/>
      <c r="P305" s="62"/>
      <c r="Q305" s="62"/>
      <c r="R305" s="62"/>
      <c r="S305" s="62"/>
      <c r="T305" s="62"/>
    </row>
    <row r="306" spans="1:20" x14ac:dyDescent="0.35">
      <c r="A306" s="62"/>
      <c r="B306" s="62"/>
      <c r="C306" s="62"/>
      <c r="D306" s="62"/>
      <c r="E306" s="62"/>
      <c r="F306" s="62"/>
      <c r="G306" s="62"/>
      <c r="H306" s="62"/>
      <c r="I306" s="62"/>
      <c r="J306" s="62"/>
      <c r="K306" s="62"/>
      <c r="N306" s="62"/>
      <c r="O306" s="62"/>
      <c r="P306" s="62"/>
      <c r="Q306" s="62"/>
      <c r="R306" s="62"/>
      <c r="S306" s="62"/>
      <c r="T306" s="62"/>
    </row>
    <row r="307" spans="1:20" x14ac:dyDescent="0.35">
      <c r="A307" s="62"/>
      <c r="B307" s="62"/>
      <c r="C307" s="62"/>
      <c r="D307" s="62"/>
      <c r="E307" s="62"/>
      <c r="F307" s="62"/>
      <c r="G307" s="62"/>
      <c r="H307" s="62"/>
      <c r="I307" s="62"/>
      <c r="J307" s="62"/>
      <c r="K307" s="62"/>
      <c r="N307" s="62"/>
      <c r="O307" s="62"/>
      <c r="P307" s="62"/>
      <c r="Q307" s="62"/>
      <c r="R307" s="62"/>
      <c r="S307" s="62"/>
      <c r="T307" s="62"/>
    </row>
    <row r="308" spans="1:20" x14ac:dyDescent="0.35">
      <c r="A308" s="62"/>
      <c r="B308" s="62"/>
      <c r="C308" s="62"/>
      <c r="D308" s="62"/>
      <c r="E308" s="62"/>
      <c r="F308" s="62"/>
      <c r="G308" s="62"/>
      <c r="H308" s="62"/>
      <c r="I308" s="62"/>
      <c r="J308" s="62"/>
      <c r="K308" s="62"/>
      <c r="N308" s="62"/>
      <c r="O308" s="62"/>
      <c r="P308" s="62"/>
      <c r="Q308" s="62"/>
      <c r="R308" s="62"/>
      <c r="S308" s="62"/>
      <c r="T308" s="62"/>
    </row>
    <row r="309" spans="1:20" x14ac:dyDescent="0.35">
      <c r="A309" s="62"/>
      <c r="B309" s="62"/>
      <c r="C309" s="62"/>
      <c r="D309" s="62"/>
      <c r="E309" s="62"/>
      <c r="F309" s="62"/>
      <c r="G309" s="62"/>
      <c r="H309" s="62"/>
      <c r="I309" s="62"/>
      <c r="J309" s="62"/>
      <c r="K309" s="62"/>
      <c r="N309" s="62"/>
      <c r="O309" s="62"/>
      <c r="P309" s="62"/>
      <c r="Q309" s="62"/>
      <c r="R309" s="62"/>
      <c r="S309" s="62"/>
      <c r="T309" s="62"/>
    </row>
    <row r="310" spans="1:20" x14ac:dyDescent="0.35">
      <c r="A310" s="62"/>
      <c r="B310" s="62"/>
      <c r="C310" s="62"/>
      <c r="D310" s="62"/>
      <c r="E310" s="62"/>
      <c r="F310" s="62"/>
      <c r="G310" s="62"/>
      <c r="H310" s="62"/>
      <c r="I310" s="62"/>
      <c r="J310" s="62"/>
      <c r="K310" s="62"/>
      <c r="N310" s="62"/>
      <c r="O310" s="62"/>
      <c r="P310" s="62"/>
      <c r="Q310" s="62"/>
      <c r="R310" s="62"/>
      <c r="S310" s="62"/>
      <c r="T310" s="62"/>
    </row>
    <row r="311" spans="1:20" x14ac:dyDescent="0.35">
      <c r="A311" s="62"/>
      <c r="B311" s="62"/>
      <c r="C311" s="62"/>
      <c r="D311" s="62"/>
      <c r="E311" s="62"/>
      <c r="F311" s="62"/>
      <c r="G311" s="62"/>
      <c r="H311" s="62"/>
      <c r="I311" s="62"/>
      <c r="J311" s="62"/>
      <c r="K311" s="62"/>
      <c r="N311" s="62"/>
      <c r="O311" s="62"/>
      <c r="P311" s="62"/>
      <c r="Q311" s="62"/>
      <c r="R311" s="62"/>
      <c r="S311" s="62"/>
      <c r="T311" s="62"/>
    </row>
    <row r="312" spans="1:20" x14ac:dyDescent="0.35">
      <c r="A312" s="62"/>
      <c r="B312" s="62"/>
      <c r="C312" s="62"/>
      <c r="D312" s="62"/>
      <c r="E312" s="62"/>
      <c r="F312" s="62"/>
      <c r="G312" s="62"/>
      <c r="H312" s="62"/>
      <c r="I312" s="62"/>
      <c r="J312" s="62"/>
      <c r="K312" s="62"/>
      <c r="N312" s="62"/>
      <c r="O312" s="62"/>
      <c r="P312" s="62"/>
      <c r="Q312" s="62"/>
      <c r="R312" s="62"/>
      <c r="S312" s="62"/>
      <c r="T312" s="62"/>
    </row>
    <row r="313" spans="1:20" x14ac:dyDescent="0.35">
      <c r="A313" s="62"/>
      <c r="B313" s="62"/>
      <c r="C313" s="62"/>
      <c r="D313" s="62"/>
      <c r="E313" s="62"/>
      <c r="F313" s="62"/>
      <c r="G313" s="62"/>
      <c r="H313" s="62"/>
      <c r="I313" s="62"/>
      <c r="J313" s="62"/>
      <c r="K313" s="62"/>
      <c r="N313" s="62"/>
      <c r="O313" s="62"/>
      <c r="P313" s="62"/>
      <c r="Q313" s="62"/>
      <c r="R313" s="62"/>
      <c r="S313" s="62"/>
      <c r="T313" s="62"/>
    </row>
    <row r="314" spans="1:20" x14ac:dyDescent="0.35">
      <c r="A314" s="62"/>
      <c r="B314" s="62"/>
      <c r="C314" s="62"/>
      <c r="D314" s="62"/>
      <c r="E314" s="62"/>
      <c r="F314" s="62"/>
      <c r="G314" s="62"/>
      <c r="H314" s="62"/>
      <c r="I314" s="62"/>
      <c r="J314" s="62"/>
      <c r="K314" s="62"/>
      <c r="N314" s="62"/>
      <c r="O314" s="62"/>
      <c r="P314" s="62"/>
      <c r="Q314" s="62"/>
      <c r="R314" s="62"/>
      <c r="S314" s="62"/>
      <c r="T314" s="62"/>
    </row>
    <row r="315" spans="1:20" x14ac:dyDescent="0.35">
      <c r="A315" s="62"/>
      <c r="B315" s="62"/>
      <c r="C315" s="62"/>
      <c r="D315" s="62"/>
      <c r="E315" s="62"/>
      <c r="F315" s="62"/>
      <c r="G315" s="62"/>
      <c r="H315" s="62"/>
      <c r="I315" s="62"/>
      <c r="J315" s="62"/>
      <c r="K315" s="62"/>
      <c r="N315" s="62"/>
      <c r="O315" s="62"/>
      <c r="P315" s="62"/>
      <c r="Q315" s="62"/>
      <c r="R315" s="62"/>
      <c r="S315" s="62"/>
      <c r="T315" s="62"/>
    </row>
    <row r="316" spans="1:20" x14ac:dyDescent="0.35">
      <c r="A316" s="62"/>
      <c r="B316" s="62"/>
      <c r="C316" s="62"/>
      <c r="D316" s="62"/>
      <c r="E316" s="62"/>
      <c r="F316" s="62"/>
      <c r="G316" s="62"/>
      <c r="H316" s="62"/>
      <c r="I316" s="62"/>
      <c r="J316" s="62"/>
      <c r="K316" s="62"/>
      <c r="N316" s="62"/>
      <c r="O316" s="62"/>
      <c r="P316" s="62"/>
      <c r="Q316" s="62"/>
      <c r="R316" s="62"/>
      <c r="S316" s="62"/>
      <c r="T316" s="62"/>
    </row>
    <row r="317" spans="1:20" x14ac:dyDescent="0.35">
      <c r="A317" s="62"/>
      <c r="B317" s="62"/>
      <c r="C317" s="62"/>
      <c r="D317" s="62"/>
      <c r="E317" s="62"/>
      <c r="F317" s="62"/>
      <c r="G317" s="62"/>
      <c r="H317" s="62"/>
      <c r="I317" s="62"/>
      <c r="J317" s="62"/>
      <c r="K317" s="62"/>
      <c r="N317" s="62"/>
      <c r="O317" s="62"/>
      <c r="P317" s="62"/>
      <c r="Q317" s="62"/>
      <c r="R317" s="62"/>
      <c r="S317" s="62"/>
      <c r="T317" s="62"/>
    </row>
    <row r="318" spans="1:20" x14ac:dyDescent="0.35">
      <c r="A318" s="62"/>
      <c r="B318" s="62"/>
      <c r="C318" s="62"/>
      <c r="D318" s="62"/>
      <c r="E318" s="62"/>
      <c r="F318" s="62"/>
      <c r="G318" s="62"/>
      <c r="H318" s="62"/>
      <c r="I318" s="62"/>
      <c r="J318" s="62"/>
      <c r="K318" s="62"/>
      <c r="N318" s="62"/>
      <c r="O318" s="62"/>
      <c r="P318" s="62"/>
      <c r="Q318" s="62"/>
      <c r="R318" s="62"/>
      <c r="S318" s="62"/>
      <c r="T318" s="62"/>
    </row>
    <row r="319" spans="1:20" x14ac:dyDescent="0.35">
      <c r="A319" s="62"/>
      <c r="B319" s="62"/>
      <c r="C319" s="62"/>
      <c r="D319" s="62"/>
      <c r="E319" s="62"/>
      <c r="F319" s="62"/>
      <c r="G319" s="62"/>
      <c r="H319" s="62"/>
      <c r="I319" s="62"/>
      <c r="J319" s="62"/>
      <c r="K319" s="62"/>
      <c r="N319" s="62"/>
      <c r="O319" s="62"/>
      <c r="P319" s="62"/>
      <c r="Q319" s="62"/>
      <c r="R319" s="62"/>
      <c r="S319" s="62"/>
      <c r="T319" s="62"/>
    </row>
    <row r="320" spans="1:20" x14ac:dyDescent="0.35">
      <c r="A320" s="62"/>
      <c r="B320" s="62"/>
      <c r="C320" s="62"/>
      <c r="D320" s="62"/>
      <c r="E320" s="62"/>
      <c r="F320" s="62"/>
      <c r="G320" s="62"/>
      <c r="H320" s="62"/>
      <c r="I320" s="62"/>
      <c r="J320" s="62"/>
      <c r="K320" s="62"/>
      <c r="N320" s="62"/>
      <c r="O320" s="62"/>
      <c r="P320" s="62"/>
      <c r="Q320" s="62"/>
      <c r="R320" s="62"/>
      <c r="S320" s="62"/>
      <c r="T320" s="62"/>
    </row>
    <row r="321" spans="1:20" x14ac:dyDescent="0.35">
      <c r="A321" s="62"/>
      <c r="B321" s="62"/>
      <c r="C321" s="62"/>
      <c r="D321" s="62"/>
      <c r="E321" s="62"/>
      <c r="F321" s="62"/>
      <c r="G321" s="62"/>
      <c r="H321" s="62"/>
      <c r="I321" s="62"/>
      <c r="J321" s="62"/>
      <c r="K321" s="62"/>
      <c r="N321" s="62"/>
      <c r="O321" s="62"/>
      <c r="P321" s="62"/>
      <c r="Q321" s="62"/>
      <c r="R321" s="62"/>
      <c r="S321" s="62"/>
      <c r="T321" s="62"/>
    </row>
    <row r="322" spans="1:20" x14ac:dyDescent="0.35">
      <c r="A322" s="62"/>
      <c r="B322" s="62"/>
      <c r="C322" s="62"/>
      <c r="D322" s="62"/>
      <c r="E322" s="62"/>
      <c r="F322" s="62"/>
      <c r="G322" s="62"/>
      <c r="H322" s="62"/>
      <c r="I322" s="62"/>
      <c r="J322" s="62"/>
      <c r="K322" s="62"/>
      <c r="N322" s="62"/>
      <c r="O322" s="62"/>
      <c r="P322" s="62"/>
      <c r="Q322" s="62"/>
      <c r="R322" s="62"/>
      <c r="S322" s="62"/>
      <c r="T322" s="62"/>
    </row>
    <row r="323" spans="1:20" x14ac:dyDescent="0.35">
      <c r="A323" s="62"/>
      <c r="H323" s="62"/>
      <c r="I323" s="62"/>
      <c r="J323" s="62"/>
      <c r="K323" s="62"/>
      <c r="N323" s="62"/>
      <c r="S323" s="62"/>
      <c r="T323" s="62"/>
    </row>
  </sheetData>
  <mergeCells count="84">
    <mergeCell ref="H56:K56"/>
    <mergeCell ref="B160:C160"/>
    <mergeCell ref="D160:E160"/>
    <mergeCell ref="F160:G160"/>
    <mergeCell ref="H160:K160"/>
    <mergeCell ref="B107:C107"/>
    <mergeCell ref="D107:E107"/>
    <mergeCell ref="F107:G107"/>
    <mergeCell ref="H107:K107"/>
    <mergeCell ref="B157:G157"/>
    <mergeCell ref="B159:C159"/>
    <mergeCell ref="D159:E159"/>
    <mergeCell ref="F159:G159"/>
    <mergeCell ref="H159:K159"/>
    <mergeCell ref="B106:C106"/>
    <mergeCell ref="D106:E106"/>
    <mergeCell ref="H161:I161"/>
    <mergeCell ref="J161:K161"/>
    <mergeCell ref="H108:I108"/>
    <mergeCell ref="J108:K108"/>
    <mergeCell ref="H58:I58"/>
    <mergeCell ref="J58:K58"/>
    <mergeCell ref="H106:K106"/>
    <mergeCell ref="F106:G106"/>
    <mergeCell ref="B54:G54"/>
    <mergeCell ref="B57:C57"/>
    <mergeCell ref="D57:E57"/>
    <mergeCell ref="F57:G57"/>
    <mergeCell ref="D56:E56"/>
    <mergeCell ref="F56:G56"/>
    <mergeCell ref="B56:C56"/>
    <mergeCell ref="O1:R1"/>
    <mergeCell ref="O3:P3"/>
    <mergeCell ref="Q3:R3"/>
    <mergeCell ref="B1:G1"/>
    <mergeCell ref="B104:G104"/>
    <mergeCell ref="B3:C3"/>
    <mergeCell ref="D3:E3"/>
    <mergeCell ref="F3:G3"/>
    <mergeCell ref="B4:C4"/>
    <mergeCell ref="D4:E4"/>
    <mergeCell ref="F4:G4"/>
    <mergeCell ref="H3:K3"/>
    <mergeCell ref="H5:I5"/>
    <mergeCell ref="J5:K5"/>
    <mergeCell ref="H57:K57"/>
    <mergeCell ref="H4:K4"/>
    <mergeCell ref="O54:R54"/>
    <mergeCell ref="O56:P56"/>
    <mergeCell ref="Q56:R56"/>
    <mergeCell ref="S56:T56"/>
    <mergeCell ref="O4:P4"/>
    <mergeCell ref="Q4:R4"/>
    <mergeCell ref="O5:P5"/>
    <mergeCell ref="Q5:R5"/>
    <mergeCell ref="O57:P57"/>
    <mergeCell ref="Q57:R57"/>
    <mergeCell ref="S57:T57"/>
    <mergeCell ref="O58:P58"/>
    <mergeCell ref="Q58:R58"/>
    <mergeCell ref="S58:T58"/>
    <mergeCell ref="O161:P161"/>
    <mergeCell ref="Q161:R161"/>
    <mergeCell ref="S161:T161"/>
    <mergeCell ref="O157:R157"/>
    <mergeCell ref="O159:P159"/>
    <mergeCell ref="Q159:R159"/>
    <mergeCell ref="S159:T159"/>
    <mergeCell ref="S3:T3"/>
    <mergeCell ref="S4:T4"/>
    <mergeCell ref="S5:T5"/>
    <mergeCell ref="O160:P160"/>
    <mergeCell ref="Q160:R160"/>
    <mergeCell ref="S160:T160"/>
    <mergeCell ref="O107:P107"/>
    <mergeCell ref="Q107:R107"/>
    <mergeCell ref="S107:T107"/>
    <mergeCell ref="O108:P108"/>
    <mergeCell ref="Q108:R108"/>
    <mergeCell ref="S108:T108"/>
    <mergeCell ref="O104:R104"/>
    <mergeCell ref="O106:P106"/>
    <mergeCell ref="Q106:R106"/>
    <mergeCell ref="S106:T106"/>
  </mergeCells>
  <phoneticPr fontId="2" type="noConversion"/>
  <printOptions horizontalCentered="1"/>
  <pageMargins left="0.1" right="0.1" top="0.25" bottom="0" header="0" footer="0"/>
  <pageSetup scale="47" orientation="portrait" r:id="rId1"/>
  <headerFooter alignWithMargins="0"/>
  <rowBreaks count="3" manualBreakCount="3">
    <brk id="53" max="16383" man="1"/>
    <brk id="103" max="16383" man="1"/>
    <brk id="1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detail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Anis</dc:creator>
  <cp:lastModifiedBy>AHMER</cp:lastModifiedBy>
  <cp:lastPrinted>2022-05-31T06:16:18Z</cp:lastPrinted>
  <dcterms:created xsi:type="dcterms:W3CDTF">2006-10-13T05:00:31Z</dcterms:created>
  <dcterms:modified xsi:type="dcterms:W3CDTF">2026-06-01T05:03:32Z</dcterms:modified>
</cp:coreProperties>
</file>