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MER\Desktop\September 2026\"/>
    </mc:Choice>
  </mc:AlternateContent>
  <xr:revisionPtr revIDLastSave="0" documentId="13_ncr:1_{88941AB2-AFFA-4D91-A594-EFF6B2A0D0B9}" xr6:coauthVersionLast="38" xr6:coauthVersionMax="47" xr10:uidLastSave="{00000000-0000-0000-0000-000000000000}"/>
  <bookViews>
    <workbookView xWindow="0" yWindow="0" windowWidth="19200" windowHeight="6720" tabRatio="603" xr2:uid="{00000000-000D-0000-FFFF-FFFF00000000}"/>
  </bookViews>
  <sheets>
    <sheet name="Sheet1" sheetId="1" r:id="rId1"/>
  </sheets>
  <definedNames>
    <definedName name="_xlnm.Print_Area" localSheetId="0">Sheet1!$A$1:$R$197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87" i="1" l="1"/>
  <c r="H187" i="1"/>
  <c r="F187" i="1"/>
  <c r="E187" i="1"/>
  <c r="I180" i="1"/>
  <c r="H180" i="1"/>
  <c r="F180" i="1"/>
  <c r="E180" i="1"/>
  <c r="I173" i="1"/>
  <c r="H173" i="1"/>
  <c r="F173" i="1"/>
  <c r="E173" i="1"/>
  <c r="I166" i="1"/>
  <c r="H166" i="1"/>
  <c r="F166" i="1"/>
  <c r="E166" i="1"/>
  <c r="I159" i="1"/>
  <c r="H159" i="1"/>
  <c r="F159" i="1"/>
  <c r="E159" i="1"/>
  <c r="I140" i="1"/>
  <c r="I135" i="1" s="1"/>
  <c r="I134" i="1" s="1"/>
  <c r="H140" i="1"/>
  <c r="H135" i="1" s="1"/>
  <c r="H134" i="1" s="1"/>
  <c r="F140" i="1"/>
  <c r="E140" i="1"/>
  <c r="I136" i="1"/>
  <c r="H136" i="1"/>
  <c r="F136" i="1"/>
  <c r="E136" i="1"/>
  <c r="I122" i="1"/>
  <c r="H122" i="1"/>
  <c r="F122" i="1"/>
  <c r="E122" i="1"/>
  <c r="I110" i="1"/>
  <c r="H110" i="1"/>
  <c r="F110" i="1"/>
  <c r="E110" i="1"/>
  <c r="E135" i="1" l="1"/>
  <c r="E134" i="1" s="1"/>
  <c r="E194" i="1" s="1"/>
  <c r="H194" i="1"/>
  <c r="F135" i="1"/>
  <c r="F134" i="1" s="1"/>
  <c r="F194" i="1" s="1"/>
  <c r="I194" i="1"/>
  <c r="L22" i="1"/>
  <c r="K22" i="1"/>
  <c r="I22" i="1"/>
  <c r="H22" i="1"/>
  <c r="F22" i="1"/>
  <c r="E22" i="1"/>
  <c r="L86" i="1" l="1"/>
  <c r="K86" i="1"/>
  <c r="I86" i="1"/>
  <c r="H86" i="1"/>
  <c r="F86" i="1"/>
  <c r="E86" i="1"/>
  <c r="L79" i="1"/>
  <c r="K79" i="1"/>
  <c r="I79" i="1"/>
  <c r="H79" i="1"/>
  <c r="F79" i="1"/>
  <c r="E79" i="1"/>
  <c r="L72" i="1"/>
  <c r="K72" i="1"/>
  <c r="I72" i="1"/>
  <c r="H72" i="1"/>
  <c r="F72" i="1"/>
  <c r="E72" i="1"/>
  <c r="L65" i="1"/>
  <c r="K65" i="1"/>
  <c r="I65" i="1"/>
  <c r="H65" i="1"/>
  <c r="F65" i="1"/>
  <c r="E65" i="1"/>
  <c r="L58" i="1"/>
  <c r="K58" i="1"/>
  <c r="I58" i="1"/>
  <c r="H58" i="1"/>
  <c r="F58" i="1"/>
  <c r="E58" i="1"/>
  <c r="L40" i="1"/>
  <c r="K40" i="1"/>
  <c r="I40" i="1"/>
  <c r="H40" i="1"/>
  <c r="F40" i="1"/>
  <c r="E40" i="1"/>
  <c r="L36" i="1"/>
  <c r="K36" i="1"/>
  <c r="L35" i="1"/>
  <c r="L34" i="1" s="1"/>
  <c r="K35" i="1"/>
  <c r="K34" i="1" s="1"/>
  <c r="I36" i="1"/>
  <c r="I35" i="1" s="1"/>
  <c r="I34" i="1" s="1"/>
  <c r="H36" i="1"/>
  <c r="H35" i="1" s="1"/>
  <c r="H34" i="1" s="1"/>
  <c r="F36" i="1"/>
  <c r="F35" i="1" s="1"/>
  <c r="F34" i="1" s="1"/>
  <c r="E36" i="1"/>
  <c r="E35" i="1" s="1"/>
  <c r="E34" i="1" s="1"/>
  <c r="F10" i="1" l="1"/>
  <c r="F93" i="1" s="1"/>
  <c r="E10" i="1"/>
  <c r="E93" i="1" s="1"/>
  <c r="L10" i="1" l="1"/>
  <c r="L93" i="1" s="1"/>
  <c r="K10" i="1"/>
  <c r="K93" i="1" s="1"/>
  <c r="I10" i="1"/>
  <c r="I93" i="1" s="1"/>
  <c r="H10" i="1"/>
  <c r="H93" i="1" s="1"/>
  <c r="O61" i="1" l="1"/>
  <c r="N61" i="1"/>
  <c r="O80" i="1" l="1"/>
  <c r="N80" i="1"/>
  <c r="M80" i="1"/>
  <c r="P18" i="1" l="1"/>
  <c r="Q60" i="1" l="1"/>
  <c r="P60" i="1"/>
  <c r="N60" i="1"/>
  <c r="M60" i="1"/>
  <c r="O60" i="1" l="1"/>
  <c r="R60" i="1"/>
  <c r="R8" i="1"/>
  <c r="R63" i="1" l="1"/>
  <c r="Q63" i="1"/>
  <c r="N79" i="1" l="1"/>
  <c r="Q46" i="1" l="1"/>
  <c r="R46" i="1" l="1"/>
  <c r="N70" i="1" l="1"/>
  <c r="O70" i="1" l="1"/>
  <c r="K135" i="1" l="1"/>
  <c r="K136" i="1"/>
  <c r="L136" i="1"/>
  <c r="L134" i="1"/>
  <c r="K134" i="1"/>
  <c r="L135" i="1" l="1"/>
  <c r="M73" i="1" l="1"/>
  <c r="M87" i="1"/>
  <c r="N91" i="1"/>
  <c r="N73" i="1"/>
  <c r="Q43" i="1"/>
  <c r="N39" i="1"/>
  <c r="M11" i="1"/>
  <c r="R43" i="1" l="1"/>
  <c r="R93" i="1" l="1"/>
  <c r="O93" i="1"/>
  <c r="J113" i="1"/>
  <c r="O8" i="1" l="1"/>
  <c r="L108" i="1" l="1"/>
  <c r="Q91" i="1" l="1"/>
  <c r="Q89" i="1"/>
  <c r="Q88" i="1"/>
  <c r="Q87" i="1"/>
  <c r="Q84" i="1"/>
  <c r="Q83" i="1"/>
  <c r="Q82" i="1"/>
  <c r="Q81" i="1"/>
  <c r="Q77" i="1"/>
  <c r="Q76" i="1"/>
  <c r="Q75" i="1"/>
  <c r="Q74" i="1"/>
  <c r="R73" i="1"/>
  <c r="Q73" i="1"/>
  <c r="Q70" i="1"/>
  <c r="Q69" i="1"/>
  <c r="R68" i="1"/>
  <c r="Q68" i="1"/>
  <c r="R67" i="1"/>
  <c r="Q67" i="1"/>
  <c r="R66" i="1"/>
  <c r="Q66" i="1"/>
  <c r="R62" i="1"/>
  <c r="Q62" i="1"/>
  <c r="R61" i="1"/>
  <c r="Q61" i="1"/>
  <c r="R59" i="1"/>
  <c r="Q59" i="1"/>
  <c r="O62" i="1"/>
  <c r="N62" i="1"/>
  <c r="O59" i="1"/>
  <c r="N59" i="1"/>
  <c r="Q47" i="1"/>
  <c r="Q45" i="1"/>
  <c r="Q44" i="1"/>
  <c r="Q42" i="1"/>
  <c r="Q41" i="1"/>
  <c r="Q39" i="1"/>
  <c r="Q38" i="1"/>
  <c r="Q37" i="1"/>
  <c r="Q32" i="1"/>
  <c r="Q31" i="1"/>
  <c r="Q30" i="1"/>
  <c r="Q29" i="1"/>
  <c r="Q27" i="1"/>
  <c r="Q26" i="1"/>
  <c r="Q25" i="1"/>
  <c r="Q24" i="1"/>
  <c r="Q23" i="1"/>
  <c r="Q20" i="1"/>
  <c r="Q19" i="1"/>
  <c r="Q18" i="1"/>
  <c r="Q17" i="1"/>
  <c r="Q15" i="1"/>
  <c r="Q14" i="1"/>
  <c r="Q13" i="1"/>
  <c r="Q11" i="1"/>
  <c r="N47" i="1"/>
  <c r="N46" i="1"/>
  <c r="N45" i="1"/>
  <c r="N44" i="1"/>
  <c r="N43" i="1"/>
  <c r="N42" i="1"/>
  <c r="N41" i="1"/>
  <c r="N38" i="1"/>
  <c r="N37" i="1"/>
  <c r="N32" i="1"/>
  <c r="N31" i="1"/>
  <c r="N30" i="1"/>
  <c r="N29" i="1"/>
  <c r="N27" i="1"/>
  <c r="N26" i="1"/>
  <c r="N25" i="1"/>
  <c r="N24" i="1"/>
  <c r="N23" i="1"/>
  <c r="N20" i="1"/>
  <c r="N19" i="1"/>
  <c r="N18" i="1"/>
  <c r="N17" i="1"/>
  <c r="N15" i="1"/>
  <c r="N14" i="1"/>
  <c r="N13" i="1"/>
  <c r="N11" i="1"/>
  <c r="P69" i="1" l="1"/>
  <c r="P68" i="1"/>
  <c r="P67" i="1"/>
  <c r="P66" i="1"/>
  <c r="N69" i="1"/>
  <c r="M69" i="1"/>
  <c r="O68" i="1"/>
  <c r="N68" i="1"/>
  <c r="M68" i="1"/>
  <c r="O67" i="1"/>
  <c r="N67" i="1"/>
  <c r="M67" i="1"/>
  <c r="O66" i="1"/>
  <c r="N66" i="1"/>
  <c r="M66" i="1"/>
  <c r="R91" i="1" l="1"/>
  <c r="R89" i="1"/>
  <c r="R88" i="1"/>
  <c r="R87" i="1"/>
  <c r="R84" i="1"/>
  <c r="R83" i="1"/>
  <c r="R82" i="1"/>
  <c r="R81" i="1"/>
  <c r="R77" i="1"/>
  <c r="R76" i="1"/>
  <c r="R75" i="1"/>
  <c r="R74" i="1"/>
  <c r="R70" i="1"/>
  <c r="R69" i="1" l="1"/>
  <c r="O69" i="1"/>
  <c r="R44" i="1"/>
  <c r="O44" i="1"/>
  <c r="O45" i="1"/>
  <c r="R45" i="1"/>
  <c r="O46" i="1"/>
  <c r="O47" i="1"/>
  <c r="R47" i="1"/>
  <c r="O41" i="1"/>
  <c r="R41" i="1"/>
  <c r="R42" i="1"/>
  <c r="O42" i="1"/>
  <c r="O43" i="1"/>
  <c r="O37" i="1"/>
  <c r="R37" i="1"/>
  <c r="R38" i="1"/>
  <c r="O38" i="1"/>
  <c r="R39" i="1"/>
  <c r="O39" i="1"/>
  <c r="R32" i="1"/>
  <c r="O32" i="1"/>
  <c r="R29" i="1"/>
  <c r="O29" i="1"/>
  <c r="R31" i="1"/>
  <c r="O31" i="1"/>
  <c r="O30" i="1"/>
  <c r="R30" i="1"/>
  <c r="O27" i="1"/>
  <c r="R27" i="1"/>
  <c r="R24" i="1"/>
  <c r="O24" i="1"/>
  <c r="R26" i="1"/>
  <c r="O26" i="1"/>
  <c r="O23" i="1"/>
  <c r="R23" i="1"/>
  <c r="R25" i="1"/>
  <c r="O25" i="1"/>
  <c r="R20" i="1"/>
  <c r="O20" i="1"/>
  <c r="O13" i="1"/>
  <c r="R13" i="1"/>
  <c r="O17" i="1"/>
  <c r="R17" i="1"/>
  <c r="R14" i="1"/>
  <c r="O14" i="1"/>
  <c r="R18" i="1"/>
  <c r="O18" i="1"/>
  <c r="R15" i="1"/>
  <c r="O15" i="1"/>
  <c r="R19" i="1"/>
  <c r="O19" i="1"/>
  <c r="R11" i="1"/>
  <c r="O11" i="1"/>
  <c r="O40" i="1"/>
  <c r="N40" i="1"/>
  <c r="O36" i="1"/>
  <c r="O28" i="1"/>
  <c r="N36" i="1" l="1"/>
  <c r="N35" i="1"/>
  <c r="Q36" i="1"/>
  <c r="R36" i="1"/>
  <c r="O35" i="1"/>
  <c r="O22" i="1"/>
  <c r="N34" i="1" l="1"/>
  <c r="O34" i="1"/>
  <c r="R86" i="1" l="1"/>
  <c r="Q86" i="1"/>
  <c r="R79" i="1"/>
  <c r="Q79" i="1"/>
  <c r="R72" i="1"/>
  <c r="R65" i="1"/>
  <c r="Q65" i="1"/>
  <c r="R58" i="1"/>
  <c r="Q58" i="1"/>
  <c r="Q72" i="1" l="1"/>
  <c r="R40" i="1"/>
  <c r="R22" i="1"/>
  <c r="R28" i="1"/>
  <c r="Q40" i="1"/>
  <c r="R34" i="1" l="1"/>
  <c r="R35" i="1"/>
  <c r="Q35" i="1"/>
  <c r="Q34" i="1"/>
  <c r="M88" i="1" l="1"/>
  <c r="N89" i="1"/>
  <c r="M18" i="1"/>
  <c r="P13" i="1"/>
  <c r="P14" i="1"/>
  <c r="P15" i="1"/>
  <c r="P17" i="1"/>
  <c r="P19" i="1"/>
  <c r="P11" i="1"/>
  <c r="L192" i="1"/>
  <c r="K169" i="1"/>
  <c r="J167" i="1"/>
  <c r="K167" i="1"/>
  <c r="L162" i="1"/>
  <c r="K162" i="1"/>
  <c r="L123" i="1"/>
  <c r="K123" i="1"/>
  <c r="K124" i="1"/>
  <c r="L124" i="1"/>
  <c r="K125" i="1"/>
  <c r="L125" i="1"/>
  <c r="K126" i="1"/>
  <c r="L126" i="1"/>
  <c r="K127" i="1"/>
  <c r="L127" i="1"/>
  <c r="K129" i="1"/>
  <c r="L129" i="1"/>
  <c r="K130" i="1"/>
  <c r="L130" i="1"/>
  <c r="K131" i="1"/>
  <c r="L131" i="1"/>
  <c r="K132" i="1"/>
  <c r="L132" i="1"/>
  <c r="L120" i="1"/>
  <c r="K120" i="1"/>
  <c r="K119" i="1"/>
  <c r="L119" i="1"/>
  <c r="K118" i="1"/>
  <c r="L118" i="1"/>
  <c r="K117" i="1"/>
  <c r="L117" i="1"/>
  <c r="K116" i="1"/>
  <c r="L116" i="1"/>
  <c r="K115" i="1"/>
  <c r="L115" i="1"/>
  <c r="J115" i="1"/>
  <c r="K114" i="1"/>
  <c r="L114" i="1"/>
  <c r="J114" i="1"/>
  <c r="L113" i="1"/>
  <c r="K113" i="1"/>
  <c r="L111" i="1"/>
  <c r="K111" i="1"/>
  <c r="M13" i="1" l="1"/>
  <c r="M14" i="1"/>
  <c r="M15" i="1"/>
  <c r="M17" i="1"/>
  <c r="M19" i="1"/>
  <c r="K128" i="1" l="1"/>
  <c r="L128" i="1"/>
  <c r="K122" i="1"/>
  <c r="L159" i="1" l="1"/>
  <c r="K159" i="1"/>
  <c r="L122" i="1" l="1"/>
  <c r="K194" i="1" l="1"/>
  <c r="K187" i="1"/>
  <c r="K166" i="1"/>
  <c r="K140" i="1"/>
  <c r="L166" i="1"/>
  <c r="L180" i="1"/>
  <c r="K146" i="1"/>
  <c r="K144" i="1"/>
  <c r="K142" i="1"/>
  <c r="L187" i="1"/>
  <c r="L173" i="1"/>
  <c r="L140" i="1"/>
  <c r="K189" i="1"/>
  <c r="L188" i="1"/>
  <c r="J188" i="1"/>
  <c r="K185" i="1"/>
  <c r="K184" i="1"/>
  <c r="K174" i="1"/>
  <c r="L171" i="1"/>
  <c r="J170" i="1"/>
  <c r="L163" i="1"/>
  <c r="J161" i="1"/>
  <c r="K147" i="1"/>
  <c r="K145" i="1"/>
  <c r="K137" i="1"/>
  <c r="K173" i="1"/>
  <c r="K138" i="1"/>
  <c r="J116" i="1"/>
  <c r="N10" i="1"/>
  <c r="N86" i="1"/>
  <c r="O88" i="1"/>
  <c r="O87" i="1"/>
  <c r="K192" i="1"/>
  <c r="K183" i="1"/>
  <c r="L178" i="1"/>
  <c r="L175" i="1"/>
  <c r="L170" i="1"/>
  <c r="L164" i="1"/>
  <c r="L161" i="1"/>
  <c r="K139" i="1"/>
  <c r="L191" i="1"/>
  <c r="L182" i="1"/>
  <c r="K141" i="1"/>
  <c r="N8" i="1"/>
  <c r="O75" i="1"/>
  <c r="L177" i="1"/>
  <c r="L168" i="1"/>
  <c r="K143" i="1"/>
  <c r="Q8" i="1"/>
  <c r="K190" i="1"/>
  <c r="K164" i="1"/>
  <c r="N88" i="1"/>
  <c r="N87" i="1"/>
  <c r="N84" i="1"/>
  <c r="N83" i="1"/>
  <c r="N82" i="1"/>
  <c r="N81" i="1"/>
  <c r="N77" i="1"/>
  <c r="N76" i="1"/>
  <c r="N75" i="1"/>
  <c r="N74" i="1"/>
  <c r="K108" i="1"/>
  <c r="K163" i="1"/>
  <c r="L147" i="1"/>
  <c r="L143" i="1"/>
  <c r="L142" i="1"/>
  <c r="L139" i="1"/>
  <c r="L138" i="1"/>
  <c r="L141" i="1"/>
  <c r="L137" i="1"/>
  <c r="P74" i="1"/>
  <c r="P76" i="1"/>
  <c r="L144" i="1"/>
  <c r="L146" i="1"/>
  <c r="K191" i="1"/>
  <c r="L185" i="1"/>
  <c r="L184" i="1"/>
  <c r="L183" i="1"/>
  <c r="L176" i="1"/>
  <c r="J174" i="1"/>
  <c r="L169" i="1"/>
  <c r="K168" i="1"/>
  <c r="L160" i="1"/>
  <c r="P82" i="1"/>
  <c r="P59" i="1"/>
  <c r="M81" i="1"/>
  <c r="L145" i="1"/>
  <c r="L190" i="1"/>
  <c r="J183" i="1"/>
  <c r="K178" i="1"/>
  <c r="K171" i="1"/>
  <c r="L167" i="1"/>
  <c r="K161" i="1"/>
  <c r="L189" i="1"/>
  <c r="K182" i="1"/>
  <c r="J169" i="1"/>
  <c r="L174" i="1"/>
  <c r="K170" i="1"/>
  <c r="J192" i="1"/>
  <c r="P91" i="1"/>
  <c r="M91" i="1"/>
  <c r="P75" i="1"/>
  <c r="M75" i="1"/>
  <c r="K177" i="1"/>
  <c r="J176" i="1"/>
  <c r="J189" i="1"/>
  <c r="M74" i="1"/>
  <c r="P81" i="1"/>
  <c r="M59" i="1"/>
  <c r="J111" i="1"/>
  <c r="J160" i="1"/>
  <c r="K188" i="1"/>
  <c r="K175" i="1"/>
  <c r="M82" i="1"/>
  <c r="P88" i="1"/>
  <c r="M76" i="1"/>
  <c r="P73" i="1"/>
  <c r="J119" i="1"/>
  <c r="P87" i="1"/>
  <c r="J117" i="1"/>
  <c r="O73" i="1"/>
  <c r="O81" i="1"/>
  <c r="O77" i="1"/>
  <c r="K180" i="1"/>
  <c r="K160" i="1"/>
  <c r="J182" i="1"/>
  <c r="K176" i="1"/>
  <c r="J168" i="1"/>
  <c r="J191" i="1"/>
  <c r="J175" i="1"/>
  <c r="J177" i="1"/>
  <c r="K110" i="1"/>
  <c r="R10" i="1"/>
  <c r="O83" i="1"/>
  <c r="O89" i="1"/>
  <c r="L110" i="1"/>
  <c r="J118" i="1"/>
  <c r="L194" i="1"/>
  <c r="O91" i="1" l="1"/>
  <c r="O84" i="1"/>
  <c r="O82" i="1"/>
  <c r="O72" i="1"/>
  <c r="O76" i="1"/>
  <c r="O74" i="1"/>
  <c r="N72" i="1"/>
  <c r="O65" i="1"/>
  <c r="N65" i="1"/>
  <c r="O10" i="1"/>
  <c r="Q10" i="1"/>
  <c r="O86" i="1" l="1"/>
  <c r="O79" i="1"/>
  <c r="N58" i="1" l="1"/>
  <c r="O58" i="1" l="1"/>
  <c r="N28" i="1"/>
  <c r="Q28" i="1"/>
  <c r="Q22" i="1"/>
  <c r="N22" i="1" l="1"/>
  <c r="Q93" i="1" l="1"/>
  <c r="N93" i="1"/>
</calcChain>
</file>

<file path=xl/sharedStrings.xml><?xml version="1.0" encoding="utf-8"?>
<sst xmlns="http://schemas.openxmlformats.org/spreadsheetml/2006/main" count="516" uniqueCount="119">
  <si>
    <t xml:space="preserve"> </t>
  </si>
  <si>
    <t>SL.</t>
  </si>
  <si>
    <t>NO.</t>
  </si>
  <si>
    <t xml:space="preserve">     G R A N D      T O T A L</t>
  </si>
  <si>
    <t>A.</t>
  </si>
  <si>
    <t>FOOD GROUP</t>
  </si>
  <si>
    <t xml:space="preserve">   - </t>
  </si>
  <si>
    <t>-</t>
  </si>
  <si>
    <t xml:space="preserve"> 1. MILK,CREAM &amp; MILK FOOD FOR INFANTS</t>
  </si>
  <si>
    <t xml:space="preserve">  MT</t>
  </si>
  <si>
    <t xml:space="preserve"> 2. WHEAT UNMILLED</t>
  </si>
  <si>
    <t xml:space="preserve"> 3. DRY FRUITS &amp; NUTS</t>
  </si>
  <si>
    <t xml:space="preserve"> 4. TEA    </t>
  </si>
  <si>
    <t xml:space="preserve"> 5. SPICES</t>
  </si>
  <si>
    <t xml:space="preserve"> 6. SOYABEAN OIL</t>
  </si>
  <si>
    <t xml:space="preserve"> 7. PALM OIL   </t>
  </si>
  <si>
    <t xml:space="preserve"> 8. SUGAR</t>
  </si>
  <si>
    <t>10. ALL OTHERS FOOD ITEMS</t>
  </si>
  <si>
    <t>B.</t>
  </si>
  <si>
    <t>MACHINERY GROUP</t>
  </si>
  <si>
    <t>11. POWER GENERATING MACHINERY</t>
  </si>
  <si>
    <t>12. OFFICE MACHINE INCL.DATA PROC EQUIP;</t>
  </si>
  <si>
    <t>13. TEXTILE MACHINERY</t>
  </si>
  <si>
    <t>14. CONSTRUCTION &amp; MINING MACHINERY</t>
  </si>
  <si>
    <t>15. ELECTRICAL MACHINERY &amp; APPARATUS</t>
  </si>
  <si>
    <t>16. TELE COM</t>
  </si>
  <si>
    <t xml:space="preserve">    A. MOBILE PHONE</t>
  </si>
  <si>
    <t xml:space="preserve">    B. OTHER APPARATUS</t>
  </si>
  <si>
    <t>17. AGRICULTURAL MACHINERY &amp; IMPLEMENTS</t>
  </si>
  <si>
    <t>18. OTHER MACHINERY</t>
  </si>
  <si>
    <t>C.</t>
  </si>
  <si>
    <t>TRANSPORT GROUP</t>
  </si>
  <si>
    <t>19.  ROAD MOTOR VEH. (BUILD UNIT,CKD/SKD)</t>
  </si>
  <si>
    <t>19.1 CBU</t>
  </si>
  <si>
    <t xml:space="preserve">   A.BUSES,TRUCKS &amp; OTH. HEAVY VEHICLES</t>
  </si>
  <si>
    <t xml:space="preserve">   B.MOTOR CARS</t>
  </si>
  <si>
    <t xml:space="preserve">   C.MOTOR CYCLES</t>
  </si>
  <si>
    <t>19.2 CKD/SKD</t>
  </si>
  <si>
    <t>19.3 PARTS &amp; ACCESSORIES</t>
  </si>
  <si>
    <t>19.4 OTHERS</t>
  </si>
  <si>
    <t>20.AIRCRAFTS, SHIPS AND BOATS</t>
  </si>
  <si>
    <t>21.OTHERS TRANSPORT EQUIPMENTS</t>
  </si>
  <si>
    <t>P.T.O.</t>
  </si>
  <si>
    <t>D.</t>
  </si>
  <si>
    <t xml:space="preserve">PETROLEUM GROUP   </t>
  </si>
  <si>
    <t xml:space="preserve">22. PETROLEUM PRODUCTS  </t>
  </si>
  <si>
    <t xml:space="preserve">23. PETROLEUM CRUDE     </t>
  </si>
  <si>
    <t xml:space="preserve">E. </t>
  </si>
  <si>
    <t>TEXTILE GROUP</t>
  </si>
  <si>
    <t xml:space="preserve"> - </t>
  </si>
  <si>
    <t>F.</t>
  </si>
  <si>
    <t>AGRICULTURAL AND OTHER CHEMICALS GROUP</t>
  </si>
  <si>
    <t xml:space="preserve"> MT</t>
  </si>
  <si>
    <t>G.</t>
  </si>
  <si>
    <t>METAL GROUP</t>
  </si>
  <si>
    <t>KG</t>
  </si>
  <si>
    <t>H.</t>
  </si>
  <si>
    <t>MISCELLANEOUS GROUP</t>
  </si>
  <si>
    <t xml:space="preserve"> NO</t>
  </si>
  <si>
    <t>ALL OTHERS ITEMS</t>
  </si>
  <si>
    <t xml:space="preserve">   (**)QUANTITY DATA HAS BEEN ESTIMATED WHERE EVER IT IS FOUND NECESSARY.</t>
  </si>
  <si>
    <t>P.T.O</t>
  </si>
  <si>
    <t>U</t>
  </si>
  <si>
    <t>N</t>
  </si>
  <si>
    <t>**</t>
  </si>
  <si>
    <t>COMMODITIES</t>
  </si>
  <si>
    <t>I</t>
  </si>
  <si>
    <t xml:space="preserve"> QUANTITY</t>
  </si>
  <si>
    <t>VALUE</t>
  </si>
  <si>
    <t>T</t>
  </si>
  <si>
    <t xml:space="preserve"> RUPEES</t>
  </si>
  <si>
    <t xml:space="preserve">   DOLLARS  </t>
  </si>
  <si>
    <t>DOLLARS</t>
  </si>
  <si>
    <t xml:space="preserve"> RUPEES  </t>
  </si>
  <si>
    <t>VALUE = ( RUPEES IN MILLION )</t>
  </si>
  <si>
    <t xml:space="preserve"> 9. PULSES  (LEGUMINOUS VEGETABLES)</t>
  </si>
  <si>
    <t>24.NATURAL GAS, LIQUIFIED</t>
  </si>
  <si>
    <t>25. PETROLEUM GAS, LIQUIFIED</t>
  </si>
  <si>
    <t>26. OTHERS</t>
  </si>
  <si>
    <t>27. RAW COTTON</t>
  </si>
  <si>
    <t>28. SYNTHETIC FIBRE</t>
  </si>
  <si>
    <t>29. SYNTHETIC &amp; ARTIFICIAL SILK YARN</t>
  </si>
  <si>
    <t>30. WORN CLOTHING</t>
  </si>
  <si>
    <t>31. OTHR TEXTILE ITEMS</t>
  </si>
  <si>
    <t>32. FERTILIZER MANUFACTURED</t>
  </si>
  <si>
    <t>33. INSECTICIDES</t>
  </si>
  <si>
    <t>34. PLASTIC MATERIALS</t>
  </si>
  <si>
    <t>35. MEDICINAL PRODUCTS</t>
  </si>
  <si>
    <t>36. OTHERS</t>
  </si>
  <si>
    <t>37. GOLD</t>
  </si>
  <si>
    <t>38. IRON AND STEEL SCRAP</t>
  </si>
  <si>
    <t>39. IRON AND STEEL</t>
  </si>
  <si>
    <t>40. ALUMINIUM WROUGHT &amp; WORKED</t>
  </si>
  <si>
    <t>41. ALL OTHER METALS &amp; ARTICALS</t>
  </si>
  <si>
    <t>42. RUBBER CRUDE INCL. SYNTH/RECLAIMED</t>
  </si>
  <si>
    <t>43. RUBBER TYRES &amp; TUBES</t>
  </si>
  <si>
    <t>44. WOOD &amp; CORK</t>
  </si>
  <si>
    <t>45. JUTE</t>
  </si>
  <si>
    <t>46. PAPER &amp; PAPER BOARD &amp; MANUF.THEREOF</t>
  </si>
  <si>
    <t xml:space="preserve">               ( U.S DOLLARS IN THOUSAND )</t>
  </si>
  <si>
    <t xml:space="preserve">        </t>
  </si>
  <si>
    <t xml:space="preserve">            VALUE = ( RUPEES IN MILLION )</t>
  </si>
  <si>
    <t xml:space="preserve">                           ( U.S DOLLARS IN THOUSAND )</t>
  </si>
  <si>
    <t>( **) QUANTITY DATA HAS BEEN ESTIMATED WHERE EVER IT IS FOUND NECESSARY.</t>
  </si>
  <si>
    <t>1.   PRIMARY DATA SOURCE IS PAKISTAN SINGLE WINDOW (PSW) AND VALIDATED BY FBR(DRS).</t>
  </si>
  <si>
    <t>2.   DUE TO ROUNDINGS EFFECTS SOME TOTALS AND PERCENTAGES MAY NOT TALLY.</t>
  </si>
  <si>
    <t>STATEMENT SHOWING IMPORTS OF SELECTED COMMODITIES DURING THE MONTH OF SEPTEMBER, 2026</t>
  </si>
  <si>
    <t xml:space="preserve">                   SEPTEMBER, 2026  ( R)</t>
  </si>
  <si>
    <t xml:space="preserve">                   SEPTEMBER,2025</t>
  </si>
  <si>
    <t xml:space="preserve">                          % CHANGE IN SEPTEMBER,  2026 OVER</t>
  </si>
  <si>
    <t>SEPTEMBER,2025</t>
  </si>
  <si>
    <t>STATEMENT SHOWING IMPORTS OF SELECTED COMMODITIES DURING THE PERIOD JULY - SEPTEMBER, 2026</t>
  </si>
  <si>
    <t xml:space="preserve">     JULY - SEPTEMBER,   2026</t>
  </si>
  <si>
    <t xml:space="preserve">     JULY - SEPTEMBER,   2025</t>
  </si>
  <si>
    <t>% CHANGE IN  JULY - SEPTEMBER, 2026</t>
  </si>
  <si>
    <t xml:space="preserve">      OVER  JULY - SEPTEMBER, 2025</t>
  </si>
  <si>
    <t xml:space="preserve">                   AUGUST, 2026  ( F)</t>
  </si>
  <si>
    <t xml:space="preserve">        AUGUST,2026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</si>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</sst>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0_)"/>
    <numFmt numFmtId="167" formatCode="_(* #,##0_);_(* \(#,##0\);_(* &quot;-&quot;??_);_(@_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Calibri"/>
      <family val="2"/>
      <scheme val="minor"/>
    </font>
    <font>
      <u/>
      <sz val="14"/>
      <name val="Calibri"/>
      <family val="2"/>
      <scheme val="minor"/>
    </font>
    <font>
      <sz val="16"/>
      <name val="Calibri"/>
      <family val="2"/>
      <scheme val="minor"/>
    </font>
    <font>
      <sz val="10"/>
      <color rgb="FF000000"/>
      <name val="Times New Roman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7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1" fillId="0" borderId="0"/>
  </cellStyleXfs>
  <cellXfs count="114">
    <xf numFmtId="0" fontId="0" fillId="0" borderId="0" xfId="0"/>
    <xf numFmtId="3" fontId="8" fillId="0" borderId="0" xfId="0" applyNumberFormat="1" applyFont="1"/>
    <xf numFmtId="0" fontId="8" fillId="0" borderId="0" xfId="0" applyFont="1"/>
    <xf numFmtId="37" fontId="8" fillId="0" borderId="0" xfId="0" applyNumberFormat="1" applyFont="1" applyAlignment="1">
      <alignment horizontal="center"/>
    </xf>
    <xf numFmtId="37" fontId="8" fillId="0" borderId="0" xfId="0" applyNumberFormat="1" applyFont="1" applyAlignment="1">
      <alignment horizontal="left"/>
    </xf>
    <xf numFmtId="37" fontId="8" fillId="0" borderId="2" xfId="0" applyNumberFormat="1" applyFont="1" applyBorder="1" applyAlignment="1">
      <alignment horizontal="left"/>
    </xf>
    <xf numFmtId="37" fontId="8" fillId="0" borderId="1" xfId="0" applyNumberFormat="1" applyFont="1" applyBorder="1" applyAlignment="1">
      <alignment horizontal="center"/>
    </xf>
    <xf numFmtId="37" fontId="8" fillId="0" borderId="5" xfId="0" applyNumberFormat="1" applyFont="1" applyBorder="1" applyAlignment="1">
      <alignment horizontal="center"/>
    </xf>
    <xf numFmtId="37" fontId="8" fillId="0" borderId="5" xfId="0" applyNumberFormat="1" applyFont="1" applyBorder="1" applyAlignment="1">
      <alignment horizontal="left"/>
    </xf>
    <xf numFmtId="0" fontId="8" fillId="0" borderId="6" xfId="0" applyFont="1" applyBorder="1"/>
    <xf numFmtId="37" fontId="8" fillId="0" borderId="12" xfId="0" applyNumberFormat="1" applyFont="1" applyBorder="1" applyAlignment="1">
      <alignment horizontal="left"/>
    </xf>
    <xf numFmtId="37" fontId="8" fillId="0" borderId="11" xfId="0" applyNumberFormat="1" applyFont="1" applyBorder="1" applyAlignment="1">
      <alignment horizontal="center"/>
    </xf>
    <xf numFmtId="37" fontId="8" fillId="0" borderId="0" xfId="0" applyNumberFormat="1" applyFont="1"/>
    <xf numFmtId="3" fontId="10" fillId="0" borderId="0" xfId="0" applyNumberFormat="1" applyFont="1"/>
    <xf numFmtId="0" fontId="10" fillId="0" borderId="0" xfId="0" applyFont="1"/>
    <xf numFmtId="3" fontId="10" fillId="2" borderId="0" xfId="1" applyNumberFormat="1" applyFont="1" applyFill="1"/>
    <xf numFmtId="3" fontId="10" fillId="0" borderId="0" xfId="0" applyNumberFormat="1" applyFont="1" applyAlignment="1">
      <alignment horizontal="right"/>
    </xf>
    <xf numFmtId="3" fontId="10" fillId="0" borderId="0" xfId="1" applyNumberFormat="1" applyFont="1" applyFill="1"/>
    <xf numFmtId="3" fontId="10" fillId="0" borderId="0" xfId="1" applyNumberFormat="1" applyFont="1" applyFill="1" applyAlignment="1">
      <alignment horizontal="center"/>
    </xf>
    <xf numFmtId="0" fontId="8" fillId="0" borderId="15" xfId="0" applyFont="1" applyBorder="1"/>
    <xf numFmtId="167" fontId="10" fillId="0" borderId="0" xfId="1" applyNumberFormat="1" applyFont="1" applyFill="1"/>
    <xf numFmtId="3" fontId="10" fillId="0" borderId="0" xfId="1" applyNumberFormat="1" applyFont="1" applyFill="1" applyAlignment="1">
      <alignment horizontal="right"/>
    </xf>
    <xf numFmtId="1" fontId="8" fillId="0" borderId="0" xfId="0" applyNumberFormat="1" applyFont="1"/>
    <xf numFmtId="2" fontId="8" fillId="0" borderId="0" xfId="0" applyNumberFormat="1" applyFont="1"/>
    <xf numFmtId="2" fontId="8" fillId="0" borderId="0" xfId="0" applyNumberFormat="1" applyFont="1" applyAlignment="1">
      <alignment horizontal="left"/>
    </xf>
    <xf numFmtId="37" fontId="8" fillId="0" borderId="3" xfId="0" applyNumberFormat="1" applyFont="1" applyBorder="1"/>
    <xf numFmtId="37" fontId="8" fillId="0" borderId="4" xfId="0" applyNumberFormat="1" applyFont="1" applyBorder="1"/>
    <xf numFmtId="37" fontId="8" fillId="0" borderId="14" xfId="0" applyNumberFormat="1" applyFont="1" applyBorder="1"/>
    <xf numFmtId="37" fontId="8" fillId="0" borderId="3" xfId="0" applyNumberFormat="1" applyFont="1" applyBorder="1" applyAlignment="1">
      <alignment horizontal="left"/>
    </xf>
    <xf numFmtId="2" fontId="8" fillId="0" borderId="4" xfId="0" applyNumberFormat="1" applyFont="1" applyBorder="1" applyAlignment="1">
      <alignment horizontal="left"/>
    </xf>
    <xf numFmtId="2" fontId="8" fillId="0" borderId="4" xfId="0" applyNumberFormat="1" applyFont="1" applyBorder="1"/>
    <xf numFmtId="0" fontId="8" fillId="0" borderId="4" xfId="0" applyFont="1" applyBorder="1"/>
    <xf numFmtId="37" fontId="8" fillId="0" borderId="4" xfId="0" applyNumberFormat="1" applyFont="1" applyBorder="1" applyAlignment="1">
      <alignment horizontal="left"/>
    </xf>
    <xf numFmtId="3" fontId="8" fillId="0" borderId="0" xfId="0" applyNumberFormat="1" applyFont="1" applyAlignment="1">
      <alignment horizontal="left"/>
    </xf>
    <xf numFmtId="0" fontId="8" fillId="0" borderId="8" xfId="0" applyFont="1" applyBorder="1"/>
    <xf numFmtId="3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37" fontId="8" fillId="0" borderId="6" xfId="0" applyNumberFormat="1" applyFont="1" applyBorder="1" applyAlignment="1">
      <alignment horizontal="left"/>
    </xf>
    <xf numFmtId="37" fontId="8" fillId="0" borderId="5" xfId="0" applyNumberFormat="1" applyFont="1" applyBorder="1" applyAlignment="1">
      <alignment horizontal="right"/>
    </xf>
    <xf numFmtId="37" fontId="8" fillId="0" borderId="8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left"/>
    </xf>
    <xf numFmtId="0" fontId="8" fillId="0" borderId="10" xfId="0" applyFont="1" applyBorder="1"/>
    <xf numFmtId="3" fontId="8" fillId="0" borderId="13" xfId="0" applyNumberFormat="1" applyFont="1" applyBorder="1" applyAlignment="1">
      <alignment horizontal="right"/>
    </xf>
    <xf numFmtId="37" fontId="8" fillId="0" borderId="13" xfId="0" applyNumberFormat="1" applyFont="1" applyBorder="1" applyAlignment="1">
      <alignment horizontal="right"/>
    </xf>
    <xf numFmtId="37" fontId="8" fillId="0" borderId="9" xfId="0" applyNumberFormat="1" applyFont="1" applyBorder="1" applyAlignment="1">
      <alignment horizontal="right"/>
    </xf>
    <xf numFmtId="2" fontId="8" fillId="0" borderId="9" xfId="0" applyNumberFormat="1" applyFont="1" applyBorder="1" applyAlignment="1">
      <alignment horizontal="right"/>
    </xf>
    <xf numFmtId="2" fontId="8" fillId="0" borderId="13" xfId="0" applyNumberFormat="1" applyFont="1" applyBorder="1" applyAlignment="1">
      <alignment horizontal="right"/>
    </xf>
    <xf numFmtId="37" fontId="8" fillId="0" borderId="12" xfId="0" applyNumberFormat="1" applyFont="1" applyBorder="1" applyAlignment="1">
      <alignment horizontal="right"/>
    </xf>
    <xf numFmtId="37" fontId="8" fillId="0" borderId="3" xfId="0" applyNumberFormat="1" applyFont="1" applyBorder="1" applyAlignment="1">
      <alignment horizontal="right"/>
    </xf>
    <xf numFmtId="4" fontId="10" fillId="0" borderId="0" xfId="0" applyNumberFormat="1" applyFont="1"/>
    <xf numFmtId="4" fontId="10" fillId="0" borderId="0" xfId="0" applyNumberFormat="1" applyFont="1" applyAlignment="1">
      <alignment horizontal="center"/>
    </xf>
    <xf numFmtId="1" fontId="10" fillId="0" borderId="0" xfId="0" applyNumberFormat="1" applyFont="1"/>
    <xf numFmtId="37" fontId="8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37" fontId="8" fillId="0" borderId="11" xfId="0" quotePrefix="1" applyNumberFormat="1" applyFont="1" applyBorder="1" applyAlignment="1">
      <alignment horizontal="left"/>
    </xf>
    <xf numFmtId="37" fontId="8" fillId="0" borderId="11" xfId="0" applyNumberFormat="1" applyFont="1" applyBorder="1" applyAlignment="1">
      <alignment horizontal="left"/>
    </xf>
    <xf numFmtId="37" fontId="8" fillId="0" borderId="11" xfId="0" applyNumberFormat="1" applyFont="1" applyBorder="1" applyAlignment="1">
      <alignment horizontal="right"/>
    </xf>
    <xf numFmtId="37" fontId="10" fillId="0" borderId="11" xfId="0" applyNumberFormat="1" applyFont="1" applyBorder="1"/>
    <xf numFmtId="3" fontId="10" fillId="0" borderId="11" xfId="0" quotePrefix="1" applyNumberFormat="1" applyFont="1" applyBorder="1" applyAlignment="1">
      <alignment horizontal="right"/>
    </xf>
    <xf numFmtId="37" fontId="10" fillId="0" borderId="11" xfId="0" quotePrefix="1" applyNumberFormat="1" applyFont="1" applyBorder="1" applyAlignment="1">
      <alignment horizontal="right"/>
    </xf>
    <xf numFmtId="3" fontId="10" fillId="0" borderId="11" xfId="0" quotePrefix="1" applyNumberFormat="1" applyFont="1" applyBorder="1"/>
    <xf numFmtId="166" fontId="10" fillId="0" borderId="11" xfId="0" applyNumberFormat="1" applyFont="1" applyBorder="1"/>
    <xf numFmtId="2" fontId="10" fillId="0" borderId="11" xfId="0" applyNumberFormat="1" applyFont="1" applyBorder="1"/>
    <xf numFmtId="0" fontId="10" fillId="0" borderId="11" xfId="0" quotePrefix="1" applyFont="1" applyBorder="1"/>
    <xf numFmtId="37" fontId="8" fillId="0" borderId="0" xfId="0" quotePrefix="1" applyNumberFormat="1" applyFont="1" applyAlignment="1">
      <alignment horizontal="left"/>
    </xf>
    <xf numFmtId="3" fontId="8" fillId="0" borderId="0" xfId="0" quotePrefix="1" applyNumberFormat="1" applyFont="1" applyAlignment="1">
      <alignment horizontal="right"/>
    </xf>
    <xf numFmtId="37" fontId="8" fillId="0" borderId="0" xfId="0" quotePrefix="1" applyNumberFormat="1" applyFont="1" applyAlignment="1">
      <alignment horizontal="right"/>
    </xf>
    <xf numFmtId="3" fontId="8" fillId="0" borderId="0" xfId="0" quotePrefix="1" applyNumberFormat="1" applyFont="1"/>
    <xf numFmtId="166" fontId="8" fillId="0" borderId="0" xfId="0" applyNumberFormat="1" applyFont="1"/>
    <xf numFmtId="167" fontId="0" fillId="0" borderId="0" xfId="1" applyNumberFormat="1" applyFont="1" applyFill="1"/>
    <xf numFmtId="3" fontId="10" fillId="0" borderId="0" xfId="1" quotePrefix="1" applyNumberFormat="1" applyFont="1" applyFill="1" applyAlignment="1">
      <alignment horizontal="right"/>
    </xf>
    <xf numFmtId="0" fontId="8" fillId="0" borderId="11" xfId="0" applyFont="1" applyBorder="1"/>
    <xf numFmtId="3" fontId="8" fillId="0" borderId="11" xfId="0" applyNumberFormat="1" applyFont="1" applyBorder="1"/>
    <xf numFmtId="3" fontId="8" fillId="0" borderId="11" xfId="0" quotePrefix="1" applyNumberFormat="1" applyFont="1" applyBorder="1"/>
    <xf numFmtId="2" fontId="8" fillId="0" borderId="11" xfId="0" applyNumberFormat="1" applyFont="1" applyBorder="1"/>
    <xf numFmtId="0" fontId="8" fillId="0" borderId="11" xfId="0" quotePrefix="1" applyFont="1" applyBorder="1"/>
    <xf numFmtId="0" fontId="8" fillId="0" borderId="1" xfId="0" applyFont="1" applyBorder="1"/>
    <xf numFmtId="37" fontId="8" fillId="0" borderId="8" xfId="0" applyNumberFormat="1" applyFont="1" applyBorder="1" applyAlignment="1">
      <alignment horizontal="left"/>
    </xf>
    <xf numFmtId="3" fontId="8" fillId="0" borderId="7" xfId="0" applyNumberFormat="1" applyFont="1" applyBorder="1"/>
    <xf numFmtId="37" fontId="8" fillId="0" borderId="9" xfId="0" applyNumberFormat="1" applyFont="1" applyBorder="1" applyAlignment="1">
      <alignment horizontal="left"/>
    </xf>
    <xf numFmtId="2" fontId="10" fillId="0" borderId="0" xfId="0" applyNumberFormat="1" applyFont="1"/>
    <xf numFmtId="37" fontId="10" fillId="0" borderId="0" xfId="0" applyNumberFormat="1" applyFont="1" applyAlignment="1">
      <alignment horizontal="right"/>
    </xf>
    <xf numFmtId="0" fontId="10" fillId="0" borderId="11" xfId="0" applyFont="1" applyBorder="1"/>
    <xf numFmtId="3" fontId="10" fillId="0" borderId="11" xfId="0" applyNumberFormat="1" applyFont="1" applyBorder="1"/>
    <xf numFmtId="167" fontId="8" fillId="0" borderId="0" xfId="1" applyNumberFormat="1" applyFont="1" applyFill="1"/>
    <xf numFmtId="165" fontId="8" fillId="0" borderId="0" xfId="0" applyNumberFormat="1" applyFont="1"/>
    <xf numFmtId="0" fontId="12" fillId="0" borderId="0" xfId="0" applyFont="1"/>
    <xf numFmtId="0" fontId="8" fillId="2" borderId="0" xfId="0" applyFont="1" applyFill="1"/>
    <xf numFmtId="37" fontId="8" fillId="2" borderId="0" xfId="0" applyNumberFormat="1" applyFont="1" applyFill="1" applyAlignment="1">
      <alignment horizontal="left"/>
    </xf>
    <xf numFmtId="37" fontId="8" fillId="2" borderId="0" xfId="0" applyNumberFormat="1" applyFont="1" applyFill="1" applyAlignment="1">
      <alignment horizontal="center"/>
    </xf>
    <xf numFmtId="3" fontId="10" fillId="2" borderId="0" xfId="0" applyNumberFormat="1" applyFont="1" applyFill="1"/>
    <xf numFmtId="1" fontId="10" fillId="2" borderId="0" xfId="0" applyNumberFormat="1" applyFont="1" applyFill="1" applyAlignment="1">
      <alignment horizontal="center"/>
    </xf>
    <xf numFmtId="1" fontId="8" fillId="2" borderId="0" xfId="0" applyNumberFormat="1" applyFont="1" applyFill="1"/>
    <xf numFmtId="4" fontId="10" fillId="2" borderId="0" xfId="0" applyNumberFormat="1" applyFont="1" applyFill="1" applyAlignment="1">
      <alignment horizontal="right"/>
    </xf>
    <xf numFmtId="0" fontId="12" fillId="0" borderId="0" xfId="0" applyFont="1" applyAlignment="1">
      <alignment horizontal="left"/>
    </xf>
    <xf numFmtId="37" fontId="9" fillId="0" borderId="0" xfId="0" applyNumberFormat="1" applyFont="1" applyAlignment="1">
      <alignment horizontal="center"/>
    </xf>
    <xf numFmtId="37" fontId="8" fillId="0" borderId="9" xfId="0" applyNumberFormat="1" applyFont="1" applyBorder="1" applyAlignment="1">
      <alignment horizontal="center"/>
    </xf>
    <xf numFmtId="37" fontId="8" fillId="0" borderId="10" xfId="0" applyNumberFormat="1" applyFont="1" applyBorder="1" applyAlignment="1">
      <alignment horizontal="center"/>
    </xf>
    <xf numFmtId="37" fontId="8" fillId="0" borderId="3" xfId="0" applyNumberFormat="1" applyFont="1" applyBorder="1"/>
    <xf numFmtId="37" fontId="8" fillId="0" borderId="4" xfId="0" applyNumberFormat="1" applyFont="1" applyBorder="1"/>
    <xf numFmtId="37" fontId="8" fillId="0" borderId="14" xfId="0" applyNumberFormat="1" applyFont="1" applyBorder="1"/>
    <xf numFmtId="37" fontId="8" fillId="0" borderId="3" xfId="0" applyNumberFormat="1" applyFont="1" applyBorder="1" applyAlignment="1">
      <alignment horizontal="center"/>
    </xf>
    <xf numFmtId="37" fontId="8" fillId="0" borderId="4" xfId="0" applyNumberFormat="1" applyFont="1" applyBorder="1" applyAlignment="1">
      <alignment horizontal="center"/>
    </xf>
    <xf numFmtId="37" fontId="8" fillId="0" borderId="14" xfId="0" applyNumberFormat="1" applyFont="1" applyBorder="1" applyAlignment="1">
      <alignment horizontal="center"/>
    </xf>
    <xf numFmtId="37" fontId="8" fillId="0" borderId="7" xfId="0" applyNumberFormat="1" applyFont="1" applyBorder="1" applyAlignment="1">
      <alignment horizontal="center" vertical="center"/>
    </xf>
    <xf numFmtId="37" fontId="8" fillId="0" borderId="15" xfId="0" applyNumberFormat="1" applyFont="1" applyBorder="1" applyAlignment="1">
      <alignment horizontal="center" vertical="center"/>
    </xf>
    <xf numFmtId="37" fontId="8" fillId="0" borderId="9" xfId="0" applyNumberFormat="1" applyFont="1" applyBorder="1" applyAlignment="1">
      <alignment horizontal="center" vertical="center"/>
    </xf>
    <xf numFmtId="37" fontId="8" fillId="0" borderId="10" xfId="0" applyNumberFormat="1" applyFont="1" applyBorder="1" applyAlignment="1">
      <alignment horizontal="center" vertical="center"/>
    </xf>
    <xf numFmtId="37" fontId="8" fillId="0" borderId="2" xfId="0" applyNumberFormat="1" applyFont="1" applyBorder="1" applyAlignment="1">
      <alignment horizontal="center" vertical="center"/>
    </xf>
    <xf numFmtId="37" fontId="8" fillId="0" borderId="5" xfId="0" applyNumberFormat="1" applyFont="1" applyBorder="1" applyAlignment="1">
      <alignment horizontal="center" vertical="center"/>
    </xf>
    <xf numFmtId="37" fontId="8" fillId="0" borderId="12" xfId="0" applyNumberFormat="1" applyFont="1" applyBorder="1" applyAlignment="1">
      <alignment horizontal="center" vertical="center"/>
    </xf>
  </cellXfs>
  <cellStyles count="37">
    <cellStyle name="Comma" xfId="1" builtinId="3"/>
    <cellStyle name="Comma [0] 2" xfId="15" xr:uid="{00000000-0005-0000-0000-000001000000}"/>
    <cellStyle name="Comma [0] 3" xfId="18" xr:uid="{00000000-0005-0000-0000-000002000000}"/>
    <cellStyle name="Comma 10" xfId="22" xr:uid="{00000000-0005-0000-0000-000003000000}"/>
    <cellStyle name="Comma 11" xfId="24" xr:uid="{525A0D61-14D0-4706-ADC4-D1BEC0E2C339}"/>
    <cellStyle name="Comma 12" xfId="25" xr:uid="{FB1FA3C7-3A52-46EB-8E1D-64043601688B}"/>
    <cellStyle name="Comma 13" xfId="26" xr:uid="{E556CFD8-9BDC-47F0-BB4A-F4A2543D326C}"/>
    <cellStyle name="Comma 14" xfId="27" xr:uid="{18F0A786-C9A9-4F9E-9995-2236EEE6C01C}"/>
    <cellStyle name="Comma 15" xfId="28" xr:uid="{CFF17F71-19D0-42C2-A43C-6267955B9B74}"/>
    <cellStyle name="Comma 16" xfId="29" xr:uid="{E5726228-2BAD-49C4-BCE8-33CFC56C8A79}"/>
    <cellStyle name="Comma 17" xfId="30" xr:uid="{F8C50AEE-63CB-4CA6-ABAD-78AC43569979}"/>
    <cellStyle name="Comma 18" xfId="31" xr:uid="{563CBBFD-535D-4B23-B433-04C4D3901E64}"/>
    <cellStyle name="Comma 19" xfId="32" xr:uid="{219B6C32-FFC3-464C-9667-B8D6CBF113C6}"/>
    <cellStyle name="Comma 2" xfId="2" xr:uid="{00000000-0005-0000-0000-000004000000}"/>
    <cellStyle name="Comma 2 2" xfId="8" xr:uid="{00000000-0005-0000-0000-000005000000}"/>
    <cellStyle name="Comma 20" xfId="33" xr:uid="{9964D69B-C6A9-44EF-888E-D84192E02727}"/>
    <cellStyle name="Comma 21" xfId="34" xr:uid="{224D7DFE-CAB4-42E9-9736-C781834AD473}"/>
    <cellStyle name="Comma 22" xfId="35" xr:uid="{A0BF0E97-80ED-4A58-9D68-E741203DABAF}"/>
    <cellStyle name="Comma 3" xfId="3" xr:uid="{00000000-0005-0000-0000-000006000000}"/>
    <cellStyle name="Comma 3 2" xfId="9" xr:uid="{00000000-0005-0000-0000-000007000000}"/>
    <cellStyle name="Comma 4" xfId="4" xr:uid="{00000000-0005-0000-0000-000008000000}"/>
    <cellStyle name="Comma 4 2" xfId="5" xr:uid="{00000000-0005-0000-0000-000009000000}"/>
    <cellStyle name="Comma 4 2 2" xfId="11" xr:uid="{00000000-0005-0000-0000-00000A000000}"/>
    <cellStyle name="Comma 4 3" xfId="10" xr:uid="{00000000-0005-0000-0000-00000B000000}"/>
    <cellStyle name="Comma 5" xfId="6" xr:uid="{00000000-0005-0000-0000-00000C000000}"/>
    <cellStyle name="Comma 5 2" xfId="12" xr:uid="{00000000-0005-0000-0000-00000D000000}"/>
    <cellStyle name="Comma 6" xfId="16" xr:uid="{00000000-0005-0000-0000-00000E000000}"/>
    <cellStyle name="Comma 7" xfId="19" xr:uid="{00000000-0005-0000-0000-00000F000000}"/>
    <cellStyle name="Comma 8" xfId="20" xr:uid="{00000000-0005-0000-0000-000010000000}"/>
    <cellStyle name="Comma 9" xfId="21" xr:uid="{00000000-0005-0000-0000-000011000000}"/>
    <cellStyle name="Normal" xfId="0" builtinId="0"/>
    <cellStyle name="Normal 2" xfId="7" xr:uid="{00000000-0005-0000-0000-000013000000}"/>
    <cellStyle name="Normal 2 2" xfId="13" xr:uid="{00000000-0005-0000-0000-000014000000}"/>
    <cellStyle name="Normal 3" xfId="23" xr:uid="{DCECD750-1BBD-4B2C-9A49-2942DFF6DAD3}"/>
    <cellStyle name="Normal 4" xfId="36" xr:uid="{A572AE13-A83B-429F-945F-355D43DFCBB1}"/>
    <cellStyle name="Normal 6" xfId="14" xr:uid="{00000000-0005-0000-0000-000015000000}"/>
    <cellStyle name="Normal 6 2" xfId="17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3"/>
  <sheetViews>
    <sheetView tabSelected="1" zoomScale="60" zoomScaleNormal="60" zoomScaleSheetLayoutView="70" workbookViewId="0">
      <selection activeCell="B2" sqref="B2"/>
    </sheetView>
  </sheetViews>
  <sheetFormatPr defaultColWidth="11.54296875" defaultRowHeight="18.5" x14ac:dyDescent="0.45"/>
  <cols>
    <col min="1" max="1" width="4.54296875" style="2" customWidth="1"/>
    <col min="2" max="2" width="53.54296875" style="2" customWidth="1"/>
    <col min="3" max="3" width="5.26953125" style="2" customWidth="1"/>
    <col min="4" max="4" width="23.90625" style="2" bestFit="1" customWidth="1"/>
    <col min="5" max="5" width="18" style="1" customWidth="1"/>
    <col min="6" max="6" width="20.54296875" style="2" bestFit="1" customWidth="1"/>
    <col min="7" max="7" width="23.7265625" style="2" customWidth="1"/>
    <col min="8" max="8" width="19" style="1" customWidth="1"/>
    <col min="9" max="9" width="23" style="2" customWidth="1"/>
    <col min="10" max="10" width="18.453125" style="2" customWidth="1"/>
    <col min="11" max="11" width="16.1796875" style="1" customWidth="1"/>
    <col min="12" max="12" width="18.453125" style="2" customWidth="1"/>
    <col min="13" max="13" width="14.54296875" style="2" customWidth="1"/>
    <col min="14" max="14" width="16.26953125" style="23" customWidth="1"/>
    <col min="15" max="15" width="20.54296875" style="23" customWidth="1"/>
    <col min="16" max="16" width="16.54296875" style="2" customWidth="1"/>
    <col min="17" max="17" width="16.1796875" style="2" customWidth="1"/>
    <col min="18" max="18" width="17.81640625" style="2" customWidth="1"/>
    <col min="19" max="19" width="12.1796875" style="1" customWidth="1"/>
    <col min="20" max="20" width="14.90625" style="22" customWidth="1"/>
    <col min="21" max="21" width="12.1796875" style="22" customWidth="1"/>
    <col min="22" max="22" width="12.54296875" style="22" customWidth="1"/>
    <col min="23" max="16384" width="11.54296875" style="2"/>
  </cols>
  <sheetData>
    <row r="1" spans="1:21" x14ac:dyDescent="0.45">
      <c r="A1" s="98" t="s">
        <v>106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21" x14ac:dyDescent="0.45">
      <c r="O2" s="24" t="s">
        <v>74</v>
      </c>
    </row>
    <row r="3" spans="1:21" ht="21" x14ac:dyDescent="0.5">
      <c r="O3" s="24" t="s">
        <v>99</v>
      </c>
      <c r="P3" s="17"/>
      <c r="Q3" s="17"/>
    </row>
    <row r="4" spans="1:21" x14ac:dyDescent="0.45">
      <c r="A4" s="19"/>
      <c r="B4" s="111" t="s">
        <v>65</v>
      </c>
      <c r="C4" s="6" t="s">
        <v>62</v>
      </c>
      <c r="D4" s="101" t="s">
        <v>107</v>
      </c>
      <c r="E4" s="102"/>
      <c r="F4" s="103"/>
      <c r="G4" s="101" t="s">
        <v>116</v>
      </c>
      <c r="H4" s="102"/>
      <c r="I4" s="103"/>
      <c r="J4" s="25" t="s">
        <v>108</v>
      </c>
      <c r="K4" s="26"/>
      <c r="L4" s="27"/>
      <c r="M4" s="28"/>
      <c r="N4" s="29" t="s">
        <v>109</v>
      </c>
      <c r="O4" s="30"/>
      <c r="P4" s="31"/>
      <c r="Q4" s="31"/>
      <c r="R4" s="32" t="s">
        <v>100</v>
      </c>
      <c r="S4" s="33"/>
    </row>
    <row r="5" spans="1:21" x14ac:dyDescent="0.45">
      <c r="A5" s="9" t="s">
        <v>1</v>
      </c>
      <c r="B5" s="112"/>
      <c r="C5" s="3" t="s">
        <v>63</v>
      </c>
      <c r="D5" s="8" t="s">
        <v>64</v>
      </c>
      <c r="E5" s="107" t="s">
        <v>68</v>
      </c>
      <c r="F5" s="108"/>
      <c r="G5" s="8"/>
      <c r="H5" s="107" t="s">
        <v>68</v>
      </c>
      <c r="I5" s="108"/>
      <c r="J5" s="34"/>
      <c r="K5" s="107" t="s">
        <v>68</v>
      </c>
      <c r="L5" s="108"/>
      <c r="M5" s="104" t="s">
        <v>117</v>
      </c>
      <c r="N5" s="105"/>
      <c r="O5" s="106"/>
      <c r="P5" s="104" t="s">
        <v>110</v>
      </c>
      <c r="Q5" s="105"/>
      <c r="R5" s="105"/>
      <c r="S5" s="35"/>
      <c r="T5" s="36"/>
      <c r="U5" s="36"/>
    </row>
    <row r="6" spans="1:21" x14ac:dyDescent="0.45">
      <c r="A6" s="37" t="s">
        <v>2</v>
      </c>
      <c r="B6" s="112"/>
      <c r="C6" s="3" t="s">
        <v>66</v>
      </c>
      <c r="D6" s="38" t="s">
        <v>67</v>
      </c>
      <c r="E6" s="109"/>
      <c r="F6" s="110"/>
      <c r="G6" s="38" t="s">
        <v>67</v>
      </c>
      <c r="H6" s="109"/>
      <c r="I6" s="110"/>
      <c r="J6" s="39" t="s">
        <v>67</v>
      </c>
      <c r="K6" s="109"/>
      <c r="L6" s="110"/>
      <c r="M6" s="39" t="s">
        <v>67</v>
      </c>
      <c r="N6" s="104" t="s">
        <v>68</v>
      </c>
      <c r="O6" s="106"/>
      <c r="P6" s="39" t="s">
        <v>67</v>
      </c>
      <c r="Q6" s="104" t="s">
        <v>68</v>
      </c>
      <c r="R6" s="105"/>
      <c r="S6" s="33"/>
      <c r="T6" s="40"/>
      <c r="U6" s="40"/>
    </row>
    <row r="7" spans="1:21" x14ac:dyDescent="0.45">
      <c r="A7" s="41"/>
      <c r="B7" s="113"/>
      <c r="C7" s="11" t="s">
        <v>69</v>
      </c>
      <c r="D7" s="10"/>
      <c r="E7" s="42" t="s">
        <v>70</v>
      </c>
      <c r="F7" s="43" t="s">
        <v>71</v>
      </c>
      <c r="G7" s="10"/>
      <c r="H7" s="42" t="s">
        <v>70</v>
      </c>
      <c r="I7" s="43" t="s">
        <v>71</v>
      </c>
      <c r="J7" s="44"/>
      <c r="K7" s="42" t="s">
        <v>70</v>
      </c>
      <c r="L7" s="43" t="s">
        <v>72</v>
      </c>
      <c r="M7" s="44"/>
      <c r="N7" s="45" t="s">
        <v>73</v>
      </c>
      <c r="O7" s="46" t="s">
        <v>72</v>
      </c>
      <c r="P7" s="47"/>
      <c r="Q7" s="44" t="s">
        <v>73</v>
      </c>
      <c r="R7" s="48" t="s">
        <v>72</v>
      </c>
      <c r="S7" s="33"/>
      <c r="T7" s="40"/>
      <c r="U7" s="40"/>
    </row>
    <row r="8" spans="1:21" ht="21" x14ac:dyDescent="0.5">
      <c r="A8" s="4"/>
      <c r="B8" s="4" t="s">
        <v>3</v>
      </c>
      <c r="D8" s="17"/>
      <c r="E8" s="13">
        <v>1802988</v>
      </c>
      <c r="F8" s="13">
        <v>6492184</v>
      </c>
      <c r="G8" s="17"/>
      <c r="H8" s="13">
        <v>1619286</v>
      </c>
      <c r="I8" s="13">
        <v>5823571</v>
      </c>
      <c r="J8" s="17" t="s">
        <v>7</v>
      </c>
      <c r="K8" s="17">
        <v>1648853</v>
      </c>
      <c r="L8" s="17">
        <v>5847758</v>
      </c>
      <c r="M8" s="54"/>
      <c r="N8" s="54">
        <f>ROUND(E8/H8*100-100,2)</f>
        <v>11.34</v>
      </c>
      <c r="O8" s="54">
        <f>ROUND(F8/I8*100-100,2)</f>
        <v>11.48</v>
      </c>
      <c r="P8" s="54"/>
      <c r="Q8" s="54">
        <f>ROUND(E8/K8*100-100,2)</f>
        <v>9.35</v>
      </c>
      <c r="R8" s="54">
        <f>ROUND(F8/L8*100-100,2)</f>
        <v>11.02</v>
      </c>
      <c r="S8" s="13"/>
      <c r="T8" s="51"/>
      <c r="U8" s="51"/>
    </row>
    <row r="9" spans="1:21" ht="21" x14ac:dyDescent="0.5">
      <c r="A9" s="4"/>
      <c r="D9" s="17"/>
      <c r="E9" s="17"/>
      <c r="F9" s="17"/>
      <c r="G9" s="17"/>
      <c r="H9" s="17"/>
      <c r="I9" s="17"/>
      <c r="J9" s="17"/>
      <c r="K9" s="17"/>
      <c r="L9" s="17"/>
      <c r="M9" s="54"/>
      <c r="N9" s="54"/>
      <c r="O9" s="54"/>
      <c r="P9" s="54"/>
      <c r="Q9" s="54"/>
      <c r="R9" s="54"/>
      <c r="S9" s="13"/>
      <c r="T9" s="51"/>
      <c r="U9" s="51"/>
    </row>
    <row r="10" spans="1:21" ht="21" x14ac:dyDescent="0.5">
      <c r="A10" s="4" t="s">
        <v>4</v>
      </c>
      <c r="B10" s="4" t="s">
        <v>5</v>
      </c>
      <c r="C10" s="52"/>
      <c r="D10" s="53"/>
      <c r="E10" s="17">
        <f t="shared" ref="E10:L10" si="0">SUM(E11:E20)</f>
        <v>229591.56229900004</v>
      </c>
      <c r="F10" s="17">
        <f t="shared" si="0"/>
        <v>826734.71419694438</v>
      </c>
      <c r="G10" s="53"/>
      <c r="H10" s="17">
        <f t="shared" si="0"/>
        <v>194052</v>
      </c>
      <c r="I10" s="17">
        <f t="shared" si="0"/>
        <v>697912</v>
      </c>
      <c r="J10" s="53"/>
      <c r="K10" s="17">
        <f t="shared" si="0"/>
        <v>220515</v>
      </c>
      <c r="L10" s="17">
        <f t="shared" si="0"/>
        <v>782078</v>
      </c>
      <c r="M10" s="54"/>
      <c r="N10" s="54">
        <f>ROUND(E10/H10*100-100,2)</f>
        <v>18.309999999999999</v>
      </c>
      <c r="O10" s="54">
        <f>ROUND(F10/I10*100-100,2)</f>
        <v>18.46</v>
      </c>
      <c r="P10" s="54"/>
      <c r="Q10" s="54">
        <f>ROUND(E10/K10*100-100,2)</f>
        <v>4.12</v>
      </c>
      <c r="R10" s="54">
        <f>ROUND(F10/L10*100-100,2)</f>
        <v>5.71</v>
      </c>
      <c r="S10" s="55"/>
      <c r="T10" s="56"/>
      <c r="U10" s="56"/>
    </row>
    <row r="11" spans="1:21" ht="21" x14ac:dyDescent="0.5">
      <c r="A11" s="4" t="s">
        <v>0</v>
      </c>
      <c r="B11" s="4" t="s">
        <v>8</v>
      </c>
      <c r="C11" s="3" t="s">
        <v>9</v>
      </c>
      <c r="D11" s="17">
        <v>4275.1528400000007</v>
      </c>
      <c r="E11" s="17">
        <v>2868.1681309999999</v>
      </c>
      <c r="F11" s="13">
        <v>10327.272964518097</v>
      </c>
      <c r="G11" s="17">
        <v>4525</v>
      </c>
      <c r="H11" s="17">
        <v>2987</v>
      </c>
      <c r="I11" s="13">
        <v>10741</v>
      </c>
      <c r="J11" s="17">
        <v>3613.848</v>
      </c>
      <c r="K11" s="17">
        <v>4018</v>
      </c>
      <c r="L11" s="17">
        <v>14249</v>
      </c>
      <c r="M11" s="54">
        <f>ROUND(D11/G11*100-100,2)</f>
        <v>-5.52</v>
      </c>
      <c r="N11" s="54">
        <f t="shared" ref="N11" si="1">ROUND(E11/H11*100-100,2)</f>
        <v>-3.98</v>
      </c>
      <c r="O11" s="54">
        <f t="shared" ref="O11:O20" si="2">ROUND(F11/I11*100-100,2)</f>
        <v>-3.85</v>
      </c>
      <c r="P11" s="54">
        <f>ROUND(D11/J11*100-100,2)</f>
        <v>18.3</v>
      </c>
      <c r="Q11" s="54">
        <f t="shared" ref="Q11" si="3">ROUND(E11/K11*100-100,2)</f>
        <v>-28.62</v>
      </c>
      <c r="R11" s="54">
        <f t="shared" ref="R11:R20" si="4">ROUND(F11/L11*100-100,2)</f>
        <v>-27.52</v>
      </c>
      <c r="S11" s="56"/>
      <c r="T11" s="56"/>
      <c r="U11" s="56"/>
    </row>
    <row r="12" spans="1:21" ht="21" x14ac:dyDescent="0.5">
      <c r="A12" s="4" t="s">
        <v>0</v>
      </c>
      <c r="B12" s="4" t="s">
        <v>10</v>
      </c>
      <c r="C12" s="3" t="s">
        <v>9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54" t="s">
        <v>7</v>
      </c>
      <c r="N12" s="54" t="s">
        <v>7</v>
      </c>
      <c r="O12" s="54" t="s">
        <v>7</v>
      </c>
      <c r="P12" s="54" t="s">
        <v>7</v>
      </c>
      <c r="Q12" s="54" t="s">
        <v>7</v>
      </c>
      <c r="R12" s="54" t="s">
        <v>7</v>
      </c>
      <c r="S12" s="56"/>
      <c r="T12" s="56"/>
      <c r="U12" s="56"/>
    </row>
    <row r="13" spans="1:21" ht="21" x14ac:dyDescent="0.5">
      <c r="A13" s="4" t="s">
        <v>0</v>
      </c>
      <c r="B13" s="4" t="s">
        <v>11</v>
      </c>
      <c r="C13" s="3" t="s">
        <v>9</v>
      </c>
      <c r="D13" s="13">
        <v>17892.759032999995</v>
      </c>
      <c r="E13" s="17">
        <v>5111.1912140000004</v>
      </c>
      <c r="F13" s="13">
        <v>18406.369880173475</v>
      </c>
      <c r="G13" s="13">
        <v>6831</v>
      </c>
      <c r="H13" s="17">
        <v>2367</v>
      </c>
      <c r="I13" s="13">
        <v>8515</v>
      </c>
      <c r="J13" s="17">
        <v>19391.516</v>
      </c>
      <c r="K13" s="17">
        <v>5129</v>
      </c>
      <c r="L13" s="17">
        <v>18191</v>
      </c>
      <c r="M13" s="54">
        <f t="shared" ref="M13:N19" si="5">ROUND(D13/G13*100-100,2)</f>
        <v>161.93</v>
      </c>
      <c r="N13" s="54">
        <f t="shared" si="5"/>
        <v>115.94</v>
      </c>
      <c r="O13" s="54">
        <f t="shared" si="2"/>
        <v>116.16</v>
      </c>
      <c r="P13" s="54">
        <f t="shared" ref="P13:Q19" si="6">ROUND(D13/J13*100-100,2)</f>
        <v>-7.73</v>
      </c>
      <c r="Q13" s="54">
        <f t="shared" si="6"/>
        <v>-0.35</v>
      </c>
      <c r="R13" s="54">
        <f t="shared" si="4"/>
        <v>1.18</v>
      </c>
      <c r="S13" s="56"/>
      <c r="T13" s="56"/>
      <c r="U13" s="56"/>
    </row>
    <row r="14" spans="1:21" ht="21" x14ac:dyDescent="0.5">
      <c r="A14" s="4" t="s">
        <v>0</v>
      </c>
      <c r="B14" s="4" t="s">
        <v>12</v>
      </c>
      <c r="C14" s="3" t="s">
        <v>9</v>
      </c>
      <c r="D14" s="17">
        <v>24711.561619999997</v>
      </c>
      <c r="E14" s="17">
        <v>17041.938902000002</v>
      </c>
      <c r="F14" s="13">
        <v>61364.807934919925</v>
      </c>
      <c r="G14" s="17">
        <v>26370</v>
      </c>
      <c r="H14" s="17">
        <v>18125</v>
      </c>
      <c r="I14" s="13">
        <v>65190</v>
      </c>
      <c r="J14" s="17">
        <v>21151.554</v>
      </c>
      <c r="K14" s="17">
        <v>14479</v>
      </c>
      <c r="L14" s="17">
        <v>51354</v>
      </c>
      <c r="M14" s="54">
        <f t="shared" si="5"/>
        <v>-6.29</v>
      </c>
      <c r="N14" s="54">
        <f t="shared" si="5"/>
        <v>-5.98</v>
      </c>
      <c r="O14" s="54">
        <f t="shared" si="2"/>
        <v>-5.87</v>
      </c>
      <c r="P14" s="54">
        <f t="shared" si="6"/>
        <v>16.829999999999998</v>
      </c>
      <c r="Q14" s="54">
        <f t="shared" si="6"/>
        <v>17.7</v>
      </c>
      <c r="R14" s="54">
        <f t="shared" si="4"/>
        <v>19.489999999999998</v>
      </c>
      <c r="S14" s="56"/>
      <c r="T14" s="56"/>
      <c r="U14" s="56"/>
    </row>
    <row r="15" spans="1:21" ht="21" x14ac:dyDescent="0.5">
      <c r="A15" s="4" t="s">
        <v>0</v>
      </c>
      <c r="B15" s="4" t="s">
        <v>13</v>
      </c>
      <c r="C15" s="3" t="s">
        <v>9</v>
      </c>
      <c r="D15" s="17">
        <v>14978.440390999998</v>
      </c>
      <c r="E15" s="17">
        <v>4764.3627120000001</v>
      </c>
      <c r="F15" s="13">
        <v>17156.281952643039</v>
      </c>
      <c r="G15" s="17">
        <v>17520</v>
      </c>
      <c r="H15" s="17">
        <v>5078</v>
      </c>
      <c r="I15" s="13">
        <v>18262</v>
      </c>
      <c r="J15" s="17">
        <v>14093.305</v>
      </c>
      <c r="K15" s="17">
        <v>5375</v>
      </c>
      <c r="L15" s="17">
        <v>19063</v>
      </c>
      <c r="M15" s="54">
        <f t="shared" si="5"/>
        <v>-14.51</v>
      </c>
      <c r="N15" s="54">
        <f t="shared" si="5"/>
        <v>-6.18</v>
      </c>
      <c r="O15" s="54">
        <f t="shared" si="2"/>
        <v>-6.05</v>
      </c>
      <c r="P15" s="54">
        <f t="shared" si="6"/>
        <v>6.28</v>
      </c>
      <c r="Q15" s="54">
        <f t="shared" si="6"/>
        <v>-11.36</v>
      </c>
      <c r="R15" s="54">
        <f t="shared" si="4"/>
        <v>-10</v>
      </c>
      <c r="S15" s="56"/>
      <c r="T15" s="56"/>
      <c r="U15" s="56"/>
    </row>
    <row r="16" spans="1:21" ht="21" x14ac:dyDescent="0.5">
      <c r="A16" s="4" t="s">
        <v>0</v>
      </c>
      <c r="B16" s="4" t="s">
        <v>14</v>
      </c>
      <c r="C16" s="3" t="s">
        <v>9</v>
      </c>
      <c r="D16" s="17">
        <v>0</v>
      </c>
      <c r="E16" s="17">
        <v>0</v>
      </c>
      <c r="F16" s="13">
        <v>0</v>
      </c>
      <c r="G16" s="17">
        <v>0</v>
      </c>
      <c r="H16" s="17">
        <v>0</v>
      </c>
      <c r="I16" s="13">
        <v>0</v>
      </c>
      <c r="J16" s="17">
        <v>13015.118</v>
      </c>
      <c r="K16" s="17">
        <v>3912</v>
      </c>
      <c r="L16" s="17">
        <v>13874</v>
      </c>
      <c r="M16" s="54" t="s">
        <v>7</v>
      </c>
      <c r="N16" s="54" t="s">
        <v>7</v>
      </c>
      <c r="O16" s="54" t="s">
        <v>7</v>
      </c>
      <c r="P16" s="54" t="s">
        <v>7</v>
      </c>
      <c r="Q16" s="54" t="s">
        <v>7</v>
      </c>
      <c r="R16" s="54" t="s">
        <v>7</v>
      </c>
      <c r="S16" s="56"/>
      <c r="T16" s="56"/>
      <c r="U16" s="56"/>
    </row>
    <row r="17" spans="1:21" ht="21" x14ac:dyDescent="0.5">
      <c r="A17" s="4" t="s">
        <v>0</v>
      </c>
      <c r="B17" s="4" t="s">
        <v>15</v>
      </c>
      <c r="C17" s="3" t="s">
        <v>9</v>
      </c>
      <c r="D17" s="17">
        <v>293827.90299999999</v>
      </c>
      <c r="E17" s="17">
        <v>96310.124773000003</v>
      </c>
      <c r="F17" s="13">
        <v>346792.08437521674</v>
      </c>
      <c r="G17" s="17">
        <v>230035</v>
      </c>
      <c r="H17" s="17">
        <v>75666</v>
      </c>
      <c r="I17" s="13">
        <v>272129</v>
      </c>
      <c r="J17" s="17">
        <v>343161.99200000003</v>
      </c>
      <c r="K17" s="17">
        <v>101743</v>
      </c>
      <c r="L17" s="17">
        <v>360832</v>
      </c>
      <c r="M17" s="54">
        <f t="shared" si="5"/>
        <v>27.73</v>
      </c>
      <c r="N17" s="54">
        <f t="shared" si="5"/>
        <v>27.28</v>
      </c>
      <c r="O17" s="54">
        <f t="shared" si="2"/>
        <v>27.44</v>
      </c>
      <c r="P17" s="54">
        <f t="shared" si="6"/>
        <v>-14.38</v>
      </c>
      <c r="Q17" s="54">
        <f t="shared" si="6"/>
        <v>-5.34</v>
      </c>
      <c r="R17" s="54">
        <f t="shared" si="4"/>
        <v>-3.89</v>
      </c>
      <c r="S17" s="56"/>
      <c r="T17" s="56"/>
      <c r="U17" s="56"/>
    </row>
    <row r="18" spans="1:21" ht="21" x14ac:dyDescent="0.5">
      <c r="A18" s="4" t="s">
        <v>0</v>
      </c>
      <c r="B18" s="4" t="s">
        <v>16</v>
      </c>
      <c r="C18" s="3" t="s">
        <v>9</v>
      </c>
      <c r="D18" s="17">
        <v>96.019000000000005</v>
      </c>
      <c r="E18" s="17">
        <v>21.534493999999999</v>
      </c>
      <c r="F18" s="13">
        <v>77.54650500956528</v>
      </c>
      <c r="G18" s="17">
        <v>163</v>
      </c>
      <c r="H18" s="17">
        <v>36</v>
      </c>
      <c r="I18" s="13">
        <v>130</v>
      </c>
      <c r="J18" s="17">
        <v>30730</v>
      </c>
      <c r="K18" s="17">
        <v>5190</v>
      </c>
      <c r="L18" s="17">
        <v>18409</v>
      </c>
      <c r="M18" s="54">
        <f t="shared" si="5"/>
        <v>-41.09</v>
      </c>
      <c r="N18" s="54">
        <f t="shared" si="5"/>
        <v>-40.18</v>
      </c>
      <c r="O18" s="54">
        <f t="shared" si="2"/>
        <v>-40.35</v>
      </c>
      <c r="P18" s="54">
        <f>ROUND(D18/J18*100-100,2)</f>
        <v>-99.69</v>
      </c>
      <c r="Q18" s="54">
        <f t="shared" si="6"/>
        <v>-99.59</v>
      </c>
      <c r="R18" s="54">
        <f t="shared" si="4"/>
        <v>-99.58</v>
      </c>
      <c r="S18" s="56"/>
      <c r="T18" s="56"/>
      <c r="U18" s="56"/>
    </row>
    <row r="19" spans="1:21" ht="21" x14ac:dyDescent="0.5">
      <c r="A19" s="4" t="s">
        <v>0</v>
      </c>
      <c r="B19" s="4" t="s">
        <v>75</v>
      </c>
      <c r="C19" s="3" t="s">
        <v>9</v>
      </c>
      <c r="D19" s="17">
        <v>107468.68</v>
      </c>
      <c r="E19" s="17">
        <v>18711.922988999999</v>
      </c>
      <c r="F19" s="13">
        <v>67382.25611154089</v>
      </c>
      <c r="G19" s="17">
        <v>48237</v>
      </c>
      <c r="H19" s="17">
        <v>8863</v>
      </c>
      <c r="I19" s="13">
        <v>31875</v>
      </c>
      <c r="J19" s="17">
        <v>96538.964999999997</v>
      </c>
      <c r="K19" s="17">
        <v>16043</v>
      </c>
      <c r="L19" s="17">
        <v>56897</v>
      </c>
      <c r="M19" s="54">
        <f t="shared" si="5"/>
        <v>122.79</v>
      </c>
      <c r="N19" s="54">
        <f t="shared" si="5"/>
        <v>111.12</v>
      </c>
      <c r="O19" s="54">
        <f t="shared" si="2"/>
        <v>111.4</v>
      </c>
      <c r="P19" s="54">
        <f t="shared" si="6"/>
        <v>11.32</v>
      </c>
      <c r="Q19" s="54">
        <f t="shared" si="6"/>
        <v>16.64</v>
      </c>
      <c r="R19" s="54">
        <f t="shared" si="4"/>
        <v>18.43</v>
      </c>
      <c r="S19" s="56"/>
      <c r="T19" s="56"/>
      <c r="U19" s="56"/>
    </row>
    <row r="20" spans="1:21" ht="21" x14ac:dyDescent="0.5">
      <c r="A20" s="4"/>
      <c r="B20" s="4" t="s">
        <v>17</v>
      </c>
      <c r="C20" s="3" t="s">
        <v>6</v>
      </c>
      <c r="D20" s="21"/>
      <c r="E20" s="17">
        <v>84762.319084000002</v>
      </c>
      <c r="F20" s="13">
        <v>305228.09447292262</v>
      </c>
      <c r="G20" s="21"/>
      <c r="H20" s="17">
        <v>80930</v>
      </c>
      <c r="I20" s="13">
        <v>291070</v>
      </c>
      <c r="J20" s="21"/>
      <c r="K20" s="17">
        <v>64626</v>
      </c>
      <c r="L20" s="17">
        <v>229209</v>
      </c>
      <c r="M20" s="54"/>
      <c r="N20" s="54">
        <f>ROUND(E20/H20*100-100,2)</f>
        <v>4.74</v>
      </c>
      <c r="O20" s="54">
        <f t="shared" si="2"/>
        <v>4.8600000000000003</v>
      </c>
      <c r="P20" s="54"/>
      <c r="Q20" s="54">
        <f>ROUND(E20/K20*100-100,2)</f>
        <v>31.16</v>
      </c>
      <c r="R20" s="54">
        <f t="shared" si="4"/>
        <v>33.17</v>
      </c>
      <c r="S20" s="55"/>
      <c r="T20" s="56"/>
      <c r="U20" s="56"/>
    </row>
    <row r="21" spans="1:21" ht="21" x14ac:dyDescent="0.5">
      <c r="A21" s="4"/>
      <c r="B21" s="4"/>
      <c r="C21" s="3"/>
      <c r="D21" s="17"/>
      <c r="E21" s="17"/>
      <c r="F21" s="17"/>
      <c r="G21" s="17"/>
      <c r="H21" s="17"/>
      <c r="I21" s="17"/>
      <c r="J21" s="17"/>
      <c r="K21" s="17"/>
      <c r="L21" s="17"/>
      <c r="M21" s="54"/>
      <c r="N21" s="54"/>
      <c r="O21" s="54"/>
      <c r="P21" s="54"/>
      <c r="Q21" s="54"/>
      <c r="R21" s="54"/>
      <c r="S21" s="55"/>
      <c r="T21" s="56"/>
      <c r="U21" s="56"/>
    </row>
    <row r="22" spans="1:21" ht="21" x14ac:dyDescent="0.5">
      <c r="A22" s="4" t="s">
        <v>18</v>
      </c>
      <c r="B22" s="4" t="s">
        <v>19</v>
      </c>
      <c r="C22" s="3"/>
      <c r="D22" s="21"/>
      <c r="E22" s="17">
        <f t="shared" ref="E22:F22" si="7">SUM(E23:E28,E31:E32)</f>
        <v>255242.37219300002</v>
      </c>
      <c r="F22" s="17">
        <f t="shared" si="7"/>
        <v>919059.93973450188</v>
      </c>
      <c r="G22" s="21"/>
      <c r="H22" s="17">
        <f t="shared" ref="H22:I22" si="8">SUM(H23:H28,H31:H32)</f>
        <v>247079</v>
      </c>
      <c r="I22" s="17">
        <f t="shared" si="8"/>
        <v>888588</v>
      </c>
      <c r="J22" s="16"/>
      <c r="K22" s="17">
        <f t="shared" ref="K22:L22" si="9">SUM(K23:K28,K31:K32)</f>
        <v>255875</v>
      </c>
      <c r="L22" s="17">
        <f t="shared" si="9"/>
        <v>907716</v>
      </c>
      <c r="M22" s="54"/>
      <c r="N22" s="54">
        <f t="shared" ref="N22:N32" si="10">ROUND(E22/H22*100-100,2)</f>
        <v>3.3</v>
      </c>
      <c r="O22" s="54">
        <f t="shared" ref="O22:O32" si="11">ROUND(F22/I22*100-100,2)</f>
        <v>3.43</v>
      </c>
      <c r="P22" s="54"/>
      <c r="Q22" s="54">
        <f t="shared" ref="Q22:Q32" si="12">ROUND(E22/K22*100-100,2)</f>
        <v>-0.25</v>
      </c>
      <c r="R22" s="54">
        <f t="shared" ref="R22:R32" si="13">ROUND(F22/L22*100-100,2)</f>
        <v>1.25</v>
      </c>
      <c r="S22" s="56"/>
      <c r="T22" s="56"/>
      <c r="U22" s="56"/>
    </row>
    <row r="23" spans="1:21" ht="21" x14ac:dyDescent="0.5">
      <c r="A23" s="4" t="s">
        <v>0</v>
      </c>
      <c r="B23" s="4" t="s">
        <v>20</v>
      </c>
      <c r="C23" s="3" t="s">
        <v>6</v>
      </c>
      <c r="D23" s="21"/>
      <c r="E23" s="17">
        <v>19676.494819</v>
      </c>
      <c r="F23" s="13">
        <v>70843.743338831468</v>
      </c>
      <c r="G23" s="21"/>
      <c r="H23" s="17">
        <v>13497</v>
      </c>
      <c r="I23" s="13">
        <v>48542</v>
      </c>
      <c r="J23" s="21"/>
      <c r="K23" s="17">
        <v>16716</v>
      </c>
      <c r="L23" s="17">
        <v>59276</v>
      </c>
      <c r="M23" s="54"/>
      <c r="N23" s="54">
        <f t="shared" si="10"/>
        <v>45.78</v>
      </c>
      <c r="O23" s="54">
        <f t="shared" si="11"/>
        <v>45.94</v>
      </c>
      <c r="P23" s="54"/>
      <c r="Q23" s="54">
        <f t="shared" si="12"/>
        <v>17.71</v>
      </c>
      <c r="R23" s="54">
        <f t="shared" si="13"/>
        <v>19.52</v>
      </c>
      <c r="S23" s="56"/>
      <c r="T23" s="56"/>
      <c r="U23" s="56"/>
    </row>
    <row r="24" spans="1:21" ht="21" x14ac:dyDescent="0.5">
      <c r="A24" s="4" t="s">
        <v>0</v>
      </c>
      <c r="B24" s="4" t="s">
        <v>21</v>
      </c>
      <c r="C24" s="3" t="s">
        <v>6</v>
      </c>
      <c r="D24" s="21"/>
      <c r="E24" s="17">
        <v>18689.825647999998</v>
      </c>
      <c r="F24" s="13">
        <v>67298.234926029836</v>
      </c>
      <c r="G24" s="21"/>
      <c r="H24" s="17">
        <v>16335</v>
      </c>
      <c r="I24" s="13">
        <v>58748</v>
      </c>
      <c r="J24" s="21"/>
      <c r="K24" s="17">
        <v>16435</v>
      </c>
      <c r="L24" s="17">
        <v>58285</v>
      </c>
      <c r="M24" s="54"/>
      <c r="N24" s="54">
        <f t="shared" si="10"/>
        <v>14.42</v>
      </c>
      <c r="O24" s="54">
        <f t="shared" si="11"/>
        <v>14.55</v>
      </c>
      <c r="P24" s="54"/>
      <c r="Q24" s="54">
        <f t="shared" si="12"/>
        <v>13.72</v>
      </c>
      <c r="R24" s="54">
        <f t="shared" si="13"/>
        <v>15.46</v>
      </c>
      <c r="S24" s="56"/>
      <c r="T24" s="56"/>
      <c r="U24" s="56"/>
    </row>
    <row r="25" spans="1:21" ht="21" x14ac:dyDescent="0.5">
      <c r="A25" s="4" t="s">
        <v>0</v>
      </c>
      <c r="B25" s="4" t="s">
        <v>22</v>
      </c>
      <c r="C25" s="3" t="s">
        <v>6</v>
      </c>
      <c r="D25" s="21"/>
      <c r="E25" s="17">
        <v>9629.9788470000003</v>
      </c>
      <c r="F25" s="13">
        <v>34679.16417576588</v>
      </c>
      <c r="G25" s="21"/>
      <c r="H25" s="17">
        <v>7885</v>
      </c>
      <c r="I25" s="13">
        <v>28359</v>
      </c>
      <c r="J25" s="21"/>
      <c r="K25" s="17">
        <v>14409</v>
      </c>
      <c r="L25" s="17">
        <v>51098</v>
      </c>
      <c r="M25" s="54"/>
      <c r="N25" s="54">
        <f t="shared" si="10"/>
        <v>22.13</v>
      </c>
      <c r="O25" s="54">
        <f t="shared" si="11"/>
        <v>22.29</v>
      </c>
      <c r="P25" s="54"/>
      <c r="Q25" s="54">
        <f t="shared" si="12"/>
        <v>-33.17</v>
      </c>
      <c r="R25" s="54">
        <f t="shared" si="13"/>
        <v>-32.130000000000003</v>
      </c>
      <c r="S25" s="56"/>
      <c r="T25" s="56"/>
      <c r="U25" s="56"/>
    </row>
    <row r="26" spans="1:21" ht="21" x14ac:dyDescent="0.5">
      <c r="A26" s="4" t="s">
        <v>0</v>
      </c>
      <c r="B26" s="4" t="s">
        <v>23</v>
      </c>
      <c r="C26" s="3" t="s">
        <v>6</v>
      </c>
      <c r="D26" s="21"/>
      <c r="E26" s="17">
        <v>10058.240405</v>
      </c>
      <c r="F26" s="13">
        <v>36215.597495807298</v>
      </c>
      <c r="G26" s="21"/>
      <c r="H26" s="17">
        <v>8530</v>
      </c>
      <c r="I26" s="13">
        <v>30681</v>
      </c>
      <c r="J26" s="21"/>
      <c r="K26" s="17">
        <v>4835</v>
      </c>
      <c r="L26" s="17">
        <v>17159</v>
      </c>
      <c r="M26" s="54"/>
      <c r="N26" s="54">
        <f t="shared" si="10"/>
        <v>17.920000000000002</v>
      </c>
      <c r="O26" s="54">
        <f t="shared" si="11"/>
        <v>18.04</v>
      </c>
      <c r="P26" s="54"/>
      <c r="Q26" s="54">
        <f t="shared" si="12"/>
        <v>108.03</v>
      </c>
      <c r="R26" s="54">
        <f t="shared" si="13"/>
        <v>111.06</v>
      </c>
      <c r="S26" s="56"/>
      <c r="T26" s="56"/>
      <c r="U26" s="56"/>
    </row>
    <row r="27" spans="1:21" ht="21" x14ac:dyDescent="0.5">
      <c r="A27" s="4" t="s">
        <v>0</v>
      </c>
      <c r="B27" s="4" t="s">
        <v>24</v>
      </c>
      <c r="C27" s="3" t="s">
        <v>6</v>
      </c>
      <c r="D27" s="21"/>
      <c r="E27" s="17">
        <v>77491.790615999998</v>
      </c>
      <c r="F27" s="13">
        <v>279017.71054432652</v>
      </c>
      <c r="G27" s="21"/>
      <c r="H27" s="17">
        <v>85259</v>
      </c>
      <c r="I27" s="13">
        <v>306614</v>
      </c>
      <c r="J27" s="21"/>
      <c r="K27" s="17">
        <v>73975</v>
      </c>
      <c r="L27" s="17">
        <v>262339</v>
      </c>
      <c r="M27" s="54"/>
      <c r="N27" s="54">
        <f t="shared" si="10"/>
        <v>-9.11</v>
      </c>
      <c r="O27" s="54">
        <f t="shared" si="11"/>
        <v>-9</v>
      </c>
      <c r="P27" s="54"/>
      <c r="Q27" s="54">
        <f t="shared" si="12"/>
        <v>4.75</v>
      </c>
      <c r="R27" s="54">
        <f t="shared" si="13"/>
        <v>6.36</v>
      </c>
      <c r="S27" s="56"/>
      <c r="T27" s="56"/>
      <c r="U27" s="56"/>
    </row>
    <row r="28" spans="1:21" ht="21" x14ac:dyDescent="0.5">
      <c r="A28" s="4" t="s">
        <v>0</v>
      </c>
      <c r="B28" s="4" t="s">
        <v>25</v>
      </c>
      <c r="C28" s="3" t="s">
        <v>6</v>
      </c>
      <c r="D28" s="21"/>
      <c r="E28" s="17">
        <v>61118.850681000004</v>
      </c>
      <c r="F28" s="17">
        <v>220076.39338996619</v>
      </c>
      <c r="G28" s="21"/>
      <c r="H28" s="17">
        <v>54767</v>
      </c>
      <c r="I28" s="17">
        <v>196952</v>
      </c>
      <c r="J28" s="21"/>
      <c r="K28" s="17">
        <v>75917</v>
      </c>
      <c r="L28" s="17">
        <v>269294</v>
      </c>
      <c r="M28" s="54"/>
      <c r="N28" s="54">
        <f t="shared" si="10"/>
        <v>11.6</v>
      </c>
      <c r="O28" s="54">
        <f t="shared" si="11"/>
        <v>11.74</v>
      </c>
      <c r="P28" s="54"/>
      <c r="Q28" s="54">
        <f t="shared" si="12"/>
        <v>-19.489999999999998</v>
      </c>
      <c r="R28" s="54">
        <f t="shared" si="13"/>
        <v>-18.28</v>
      </c>
      <c r="S28" s="56"/>
      <c r="T28" s="56"/>
      <c r="U28" s="56"/>
    </row>
    <row r="29" spans="1:21" ht="21" x14ac:dyDescent="0.5">
      <c r="A29" s="4"/>
      <c r="B29" s="4" t="s">
        <v>26</v>
      </c>
      <c r="C29" s="3" t="s">
        <v>6</v>
      </c>
      <c r="D29" s="21"/>
      <c r="E29" s="17">
        <v>39751.458418000002</v>
      </c>
      <c r="F29" s="13">
        <v>143140.0259386081</v>
      </c>
      <c r="G29" s="21"/>
      <c r="H29" s="17">
        <v>37167</v>
      </c>
      <c r="I29" s="13">
        <v>133661</v>
      </c>
      <c r="J29" s="21"/>
      <c r="K29" s="17">
        <v>56170</v>
      </c>
      <c r="L29" s="17">
        <v>199270</v>
      </c>
      <c r="M29" s="54"/>
      <c r="N29" s="54">
        <f t="shared" si="10"/>
        <v>6.95</v>
      </c>
      <c r="O29" s="54">
        <f t="shared" si="11"/>
        <v>7.09</v>
      </c>
      <c r="P29" s="54"/>
      <c r="Q29" s="54">
        <f t="shared" si="12"/>
        <v>-29.23</v>
      </c>
      <c r="R29" s="54">
        <f t="shared" si="13"/>
        <v>-28.17</v>
      </c>
      <c r="S29" s="56"/>
      <c r="T29" s="56"/>
      <c r="U29" s="56"/>
    </row>
    <row r="30" spans="1:21" ht="21" x14ac:dyDescent="0.5">
      <c r="A30" s="4"/>
      <c r="B30" s="4" t="s">
        <v>27</v>
      </c>
      <c r="C30" s="3" t="s">
        <v>6</v>
      </c>
      <c r="D30" s="21"/>
      <c r="E30" s="17">
        <v>21367.392263000002</v>
      </c>
      <c r="F30" s="13">
        <v>76936.367451358092</v>
      </c>
      <c r="G30" s="21"/>
      <c r="H30" s="17">
        <v>17600</v>
      </c>
      <c r="I30" s="13">
        <v>63291</v>
      </c>
      <c r="J30" s="21"/>
      <c r="K30" s="17">
        <v>19747</v>
      </c>
      <c r="L30" s="17">
        <v>70024</v>
      </c>
      <c r="M30" s="54"/>
      <c r="N30" s="54">
        <f t="shared" si="10"/>
        <v>21.41</v>
      </c>
      <c r="O30" s="54">
        <f t="shared" si="11"/>
        <v>21.56</v>
      </c>
      <c r="P30" s="54"/>
      <c r="Q30" s="54">
        <f t="shared" si="12"/>
        <v>8.2100000000000009</v>
      </c>
      <c r="R30" s="54">
        <f t="shared" si="13"/>
        <v>9.8699999999999992</v>
      </c>
      <c r="S30" s="56"/>
      <c r="T30" s="56"/>
      <c r="U30" s="56"/>
    </row>
    <row r="31" spans="1:21" ht="21" x14ac:dyDescent="0.5">
      <c r="A31" s="4" t="s">
        <v>0</v>
      </c>
      <c r="B31" s="4" t="s">
        <v>28</v>
      </c>
      <c r="C31" s="3" t="s">
        <v>6</v>
      </c>
      <c r="D31" s="21"/>
      <c r="E31" s="17">
        <v>3466.5311510000001</v>
      </c>
      <c r="F31" s="13">
        <v>12481.382587581609</v>
      </c>
      <c r="G31" s="21"/>
      <c r="H31" s="17">
        <v>3068</v>
      </c>
      <c r="I31" s="13">
        <v>11033</v>
      </c>
      <c r="J31" s="21"/>
      <c r="K31" s="17">
        <v>2783</v>
      </c>
      <c r="L31" s="17">
        <v>9871</v>
      </c>
      <c r="M31" s="54"/>
      <c r="N31" s="54">
        <f t="shared" si="10"/>
        <v>12.99</v>
      </c>
      <c r="O31" s="54">
        <f t="shared" si="11"/>
        <v>13.13</v>
      </c>
      <c r="P31" s="54"/>
      <c r="Q31" s="54">
        <f t="shared" si="12"/>
        <v>24.56</v>
      </c>
      <c r="R31" s="54">
        <f t="shared" si="13"/>
        <v>26.44</v>
      </c>
      <c r="S31" s="56"/>
      <c r="T31" s="56"/>
      <c r="U31" s="56"/>
    </row>
    <row r="32" spans="1:21" ht="21" x14ac:dyDescent="0.5">
      <c r="B32" s="4" t="s">
        <v>29</v>
      </c>
      <c r="C32" s="3" t="s">
        <v>6</v>
      </c>
      <c r="D32" s="21"/>
      <c r="E32" s="17">
        <v>55110.660025999998</v>
      </c>
      <c r="F32" s="13">
        <v>198447.71327619298</v>
      </c>
      <c r="G32" s="21"/>
      <c r="H32" s="17">
        <v>57738</v>
      </c>
      <c r="I32" s="13">
        <v>207659</v>
      </c>
      <c r="J32" s="21"/>
      <c r="K32" s="17">
        <v>50805</v>
      </c>
      <c r="L32" s="17">
        <v>180394</v>
      </c>
      <c r="M32" s="54"/>
      <c r="N32" s="54">
        <f t="shared" si="10"/>
        <v>-4.55</v>
      </c>
      <c r="O32" s="54">
        <f t="shared" si="11"/>
        <v>-4.4400000000000004</v>
      </c>
      <c r="P32" s="54"/>
      <c r="Q32" s="54">
        <f t="shared" si="12"/>
        <v>8.4700000000000006</v>
      </c>
      <c r="R32" s="54">
        <f t="shared" si="13"/>
        <v>10.01</v>
      </c>
      <c r="S32" s="56"/>
      <c r="T32" s="56"/>
      <c r="U32" s="56"/>
    </row>
    <row r="33" spans="1:21" ht="21" x14ac:dyDescent="0.5">
      <c r="B33" s="4"/>
      <c r="C33" s="3"/>
      <c r="D33" s="21"/>
      <c r="E33" s="17"/>
      <c r="F33" s="13"/>
      <c r="G33" s="21"/>
      <c r="H33" s="17"/>
      <c r="I33" s="17"/>
      <c r="J33" s="16"/>
      <c r="K33" s="17"/>
      <c r="L33" s="17"/>
      <c r="M33" s="54"/>
      <c r="N33" s="54"/>
      <c r="O33" s="54"/>
      <c r="P33" s="54"/>
      <c r="Q33" s="54"/>
      <c r="R33" s="54"/>
      <c r="S33" s="56"/>
      <c r="T33" s="56"/>
      <c r="U33" s="56"/>
    </row>
    <row r="34" spans="1:21" ht="21" x14ac:dyDescent="0.5">
      <c r="A34" s="2" t="s">
        <v>30</v>
      </c>
      <c r="B34" s="4" t="s">
        <v>31</v>
      </c>
      <c r="C34" s="3"/>
      <c r="D34" s="21"/>
      <c r="E34" s="17">
        <f t="shared" ref="E34:F34" si="14">SUM(E35,E46,E47)</f>
        <v>138962.49613499999</v>
      </c>
      <c r="F34" s="17">
        <f t="shared" si="14"/>
        <v>500344.90421846358</v>
      </c>
      <c r="G34" s="21"/>
      <c r="H34" s="17">
        <f t="shared" ref="H34:I34" si="15">SUM(H35,H46,H47)</f>
        <v>95889</v>
      </c>
      <c r="I34" s="17">
        <f t="shared" si="15"/>
        <v>344838</v>
      </c>
      <c r="J34" s="21"/>
      <c r="K34" s="17">
        <f t="shared" ref="K34:L34" si="16">SUM(K35,K46,K47)</f>
        <v>123204</v>
      </c>
      <c r="L34" s="17">
        <f t="shared" si="16"/>
        <v>436950</v>
      </c>
      <c r="M34" s="54"/>
      <c r="N34" s="54">
        <f t="shared" ref="N34:N47" si="17">ROUND(E34/H34*100-100,2)</f>
        <v>44.92</v>
      </c>
      <c r="O34" s="54">
        <f t="shared" ref="O34:O47" si="18">ROUND(F34/I34*100-100,2)</f>
        <v>45.1</v>
      </c>
      <c r="P34" s="54"/>
      <c r="Q34" s="54">
        <f t="shared" ref="Q34:Q47" si="19">ROUND(E34/K34*100-100,2)</f>
        <v>12.79</v>
      </c>
      <c r="R34" s="54">
        <f t="shared" ref="R34:R47" si="20">ROUND(F34/L34*100-100,2)</f>
        <v>14.51</v>
      </c>
      <c r="S34" s="56"/>
      <c r="T34" s="56"/>
      <c r="U34" s="56"/>
    </row>
    <row r="35" spans="1:21" ht="21" x14ac:dyDescent="0.5">
      <c r="B35" s="4" t="s">
        <v>32</v>
      </c>
      <c r="C35" s="3" t="s">
        <v>6</v>
      </c>
      <c r="D35" s="21"/>
      <c r="E35" s="17">
        <f t="shared" ref="E35:F35" si="21">SUM(E36,E40,E44,E45)</f>
        <v>132425.37859199999</v>
      </c>
      <c r="F35" s="17">
        <f t="shared" si="21"/>
        <v>476801.67306237051</v>
      </c>
      <c r="G35" s="21"/>
      <c r="H35" s="17">
        <f t="shared" ref="H35:I35" si="22">SUM(H36,H40,H44,H45)</f>
        <v>80686</v>
      </c>
      <c r="I35" s="17">
        <f t="shared" si="22"/>
        <v>290163</v>
      </c>
      <c r="J35" s="21"/>
      <c r="K35" s="17">
        <f t="shared" ref="K35:L35" si="23">SUM(K36,K40,K44,K45)</f>
        <v>109401</v>
      </c>
      <c r="L35" s="17">
        <f t="shared" si="23"/>
        <v>387986</v>
      </c>
      <c r="M35" s="54"/>
      <c r="N35" s="54">
        <f t="shared" si="17"/>
        <v>64.12</v>
      </c>
      <c r="O35" s="54">
        <f t="shared" si="18"/>
        <v>64.319999999999993</v>
      </c>
      <c r="P35" s="54"/>
      <c r="Q35" s="54">
        <f t="shared" si="19"/>
        <v>21.05</v>
      </c>
      <c r="R35" s="54">
        <f t="shared" si="20"/>
        <v>22.89</v>
      </c>
      <c r="S35" s="56"/>
      <c r="T35" s="56"/>
      <c r="U35" s="56"/>
    </row>
    <row r="36" spans="1:21" ht="21" x14ac:dyDescent="0.5">
      <c r="B36" s="4" t="s">
        <v>33</v>
      </c>
      <c r="C36" s="3" t="s">
        <v>6</v>
      </c>
      <c r="D36" s="21"/>
      <c r="E36" s="17">
        <f t="shared" ref="E36:F36" si="24">SUM(E37:E39)</f>
        <v>29020.247348000001</v>
      </c>
      <c r="F36" s="17">
        <f t="shared" si="24"/>
        <v>104478.53805025046</v>
      </c>
      <c r="G36" s="21"/>
      <c r="H36" s="17">
        <f t="shared" ref="H36:I36" si="25">SUM(H37:H39)</f>
        <v>11282</v>
      </c>
      <c r="I36" s="17">
        <f t="shared" si="25"/>
        <v>40568</v>
      </c>
      <c r="J36" s="21"/>
      <c r="K36" s="17">
        <f t="shared" ref="K36:L36" si="26">SUM(K37:K39)</f>
        <v>38764</v>
      </c>
      <c r="L36" s="17">
        <f t="shared" si="26"/>
        <v>137467</v>
      </c>
      <c r="M36" s="54"/>
      <c r="N36" s="54">
        <f t="shared" si="17"/>
        <v>157.22999999999999</v>
      </c>
      <c r="O36" s="54">
        <f t="shared" si="18"/>
        <v>157.54</v>
      </c>
      <c r="P36" s="54"/>
      <c r="Q36" s="54">
        <f t="shared" si="19"/>
        <v>-25.14</v>
      </c>
      <c r="R36" s="54">
        <f t="shared" si="20"/>
        <v>-24</v>
      </c>
      <c r="S36" s="56"/>
      <c r="T36" s="56"/>
      <c r="U36" s="56"/>
    </row>
    <row r="37" spans="1:21" ht="21" x14ac:dyDescent="0.5">
      <c r="B37" s="4" t="s">
        <v>34</v>
      </c>
      <c r="C37" s="3" t="s">
        <v>6</v>
      </c>
      <c r="D37" s="21"/>
      <c r="E37" s="17">
        <v>16609.421705000001</v>
      </c>
      <c r="F37" s="13">
        <v>59797.212399167554</v>
      </c>
      <c r="G37" s="21"/>
      <c r="H37" s="17">
        <v>4561</v>
      </c>
      <c r="I37" s="13">
        <v>16402</v>
      </c>
      <c r="J37" s="21"/>
      <c r="K37" s="17">
        <v>29871</v>
      </c>
      <c r="L37" s="17">
        <v>105933</v>
      </c>
      <c r="M37" s="54"/>
      <c r="N37" s="54">
        <f t="shared" si="17"/>
        <v>264.16000000000003</v>
      </c>
      <c r="O37" s="54">
        <f t="shared" si="18"/>
        <v>264.57</v>
      </c>
      <c r="P37" s="54"/>
      <c r="Q37" s="54">
        <f t="shared" si="19"/>
        <v>-44.4</v>
      </c>
      <c r="R37" s="54">
        <f t="shared" si="20"/>
        <v>-43.55</v>
      </c>
      <c r="S37" s="56"/>
      <c r="T37" s="56"/>
      <c r="U37" s="56"/>
    </row>
    <row r="38" spans="1:21" ht="21" x14ac:dyDescent="0.5">
      <c r="B38" s="4" t="s">
        <v>35</v>
      </c>
      <c r="C38" s="3" t="s">
        <v>6</v>
      </c>
      <c r="D38" s="21"/>
      <c r="E38" s="17">
        <v>12299.068399</v>
      </c>
      <c r="F38" s="13">
        <v>44278.935063123739</v>
      </c>
      <c r="G38" s="21"/>
      <c r="H38" s="17">
        <v>6688</v>
      </c>
      <c r="I38" s="13">
        <v>24048</v>
      </c>
      <c r="J38" s="21"/>
      <c r="K38" s="17">
        <v>8827</v>
      </c>
      <c r="L38" s="17">
        <v>31301</v>
      </c>
      <c r="M38" s="54"/>
      <c r="N38" s="54">
        <f t="shared" si="17"/>
        <v>83.9</v>
      </c>
      <c r="O38" s="54">
        <f t="shared" si="18"/>
        <v>84.13</v>
      </c>
      <c r="P38" s="54"/>
      <c r="Q38" s="54">
        <f t="shared" si="19"/>
        <v>39.33</v>
      </c>
      <c r="R38" s="54">
        <f t="shared" si="20"/>
        <v>41.46</v>
      </c>
      <c r="S38" s="56"/>
      <c r="T38" s="56"/>
      <c r="U38" s="56"/>
    </row>
    <row r="39" spans="1:21" ht="21" x14ac:dyDescent="0.5">
      <c r="B39" s="4" t="s">
        <v>36</v>
      </c>
      <c r="C39" s="3" t="s">
        <v>6</v>
      </c>
      <c r="D39" s="21"/>
      <c r="E39" s="17">
        <v>111.757244</v>
      </c>
      <c r="F39" s="13">
        <v>402.39058795915975</v>
      </c>
      <c r="G39" s="21"/>
      <c r="H39" s="17">
        <v>33</v>
      </c>
      <c r="I39" s="13">
        <v>118</v>
      </c>
      <c r="J39" s="21"/>
      <c r="K39" s="17">
        <v>66</v>
      </c>
      <c r="L39" s="17">
        <v>233</v>
      </c>
      <c r="M39" s="54"/>
      <c r="N39" s="54">
        <f>ROUND(E39/H39*100-100,2)</f>
        <v>238.66</v>
      </c>
      <c r="O39" s="54">
        <f t="shared" si="18"/>
        <v>241.01</v>
      </c>
      <c r="P39" s="54"/>
      <c r="Q39" s="54">
        <f t="shared" si="19"/>
        <v>69.33</v>
      </c>
      <c r="R39" s="54">
        <f t="shared" si="20"/>
        <v>72.7</v>
      </c>
      <c r="S39" s="56"/>
      <c r="T39" s="56"/>
      <c r="U39" s="56"/>
    </row>
    <row r="40" spans="1:21" ht="21" x14ac:dyDescent="0.5">
      <c r="B40" s="4" t="s">
        <v>37</v>
      </c>
      <c r="C40" s="3" t="s">
        <v>6</v>
      </c>
      <c r="D40" s="21"/>
      <c r="E40" s="17">
        <f t="shared" ref="E40:F40" si="27">SUM(E41:E43)</f>
        <v>86565.723724999989</v>
      </c>
      <c r="F40" s="17">
        <f t="shared" si="27"/>
        <v>311695.98978936218</v>
      </c>
      <c r="G40" s="21"/>
      <c r="H40" s="17">
        <f t="shared" ref="H40:I40" si="28">SUM(H41:H43)</f>
        <v>57625</v>
      </c>
      <c r="I40" s="17">
        <f t="shared" si="28"/>
        <v>207236</v>
      </c>
      <c r="J40" s="21"/>
      <c r="K40" s="17">
        <f t="shared" ref="K40:L40" si="29">SUM(K41:K43)</f>
        <v>59769</v>
      </c>
      <c r="L40" s="17">
        <f t="shared" si="29"/>
        <v>211977</v>
      </c>
      <c r="M40" s="54"/>
      <c r="N40" s="54">
        <f t="shared" si="17"/>
        <v>50.22</v>
      </c>
      <c r="O40" s="54">
        <f t="shared" si="18"/>
        <v>50.41</v>
      </c>
      <c r="P40" s="54"/>
      <c r="Q40" s="54">
        <f t="shared" si="19"/>
        <v>44.83</v>
      </c>
      <c r="R40" s="54">
        <f t="shared" si="20"/>
        <v>47.04</v>
      </c>
      <c r="S40" s="56"/>
      <c r="T40" s="56"/>
      <c r="U40" s="56"/>
    </row>
    <row r="41" spans="1:21" ht="21" x14ac:dyDescent="0.5">
      <c r="B41" s="4" t="s">
        <v>34</v>
      </c>
      <c r="C41" s="3" t="s">
        <v>6</v>
      </c>
      <c r="D41" s="21"/>
      <c r="E41" s="17">
        <v>15399.53649</v>
      </c>
      <c r="F41" s="13">
        <v>55451.431534936506</v>
      </c>
      <c r="G41" s="21"/>
      <c r="H41" s="17">
        <v>9313</v>
      </c>
      <c r="I41" s="13">
        <v>33490</v>
      </c>
      <c r="J41" s="21"/>
      <c r="K41" s="17">
        <v>15283</v>
      </c>
      <c r="L41" s="17">
        <v>54206</v>
      </c>
      <c r="M41" s="54"/>
      <c r="N41" s="54">
        <f t="shared" si="17"/>
        <v>65.36</v>
      </c>
      <c r="O41" s="54">
        <f t="shared" si="18"/>
        <v>65.58</v>
      </c>
      <c r="P41" s="54"/>
      <c r="Q41" s="54">
        <f t="shared" si="19"/>
        <v>0.76</v>
      </c>
      <c r="R41" s="54">
        <f t="shared" si="20"/>
        <v>2.2999999999999998</v>
      </c>
      <c r="S41" s="56"/>
      <c r="T41" s="56"/>
      <c r="U41" s="56"/>
    </row>
    <row r="42" spans="1:21" ht="21" x14ac:dyDescent="0.5">
      <c r="B42" s="4" t="s">
        <v>35</v>
      </c>
      <c r="C42" s="3" t="s">
        <v>6</v>
      </c>
      <c r="D42" s="21"/>
      <c r="E42" s="17">
        <v>68148.662637999994</v>
      </c>
      <c r="F42" s="13">
        <v>245378.84460311613</v>
      </c>
      <c r="G42" s="21"/>
      <c r="H42" s="17">
        <v>46534</v>
      </c>
      <c r="I42" s="13">
        <v>167351</v>
      </c>
      <c r="J42" s="21"/>
      <c r="K42" s="17">
        <v>42719</v>
      </c>
      <c r="L42" s="17">
        <v>151504</v>
      </c>
      <c r="M42" s="54"/>
      <c r="N42" s="54">
        <f t="shared" si="17"/>
        <v>46.45</v>
      </c>
      <c r="O42" s="54">
        <f t="shared" si="18"/>
        <v>46.63</v>
      </c>
      <c r="P42" s="54"/>
      <c r="Q42" s="54">
        <f t="shared" si="19"/>
        <v>59.53</v>
      </c>
      <c r="R42" s="54">
        <f t="shared" si="20"/>
        <v>61.96</v>
      </c>
      <c r="S42" s="56"/>
      <c r="T42" s="56"/>
      <c r="U42" s="56"/>
    </row>
    <row r="43" spans="1:21" ht="21" x14ac:dyDescent="0.5">
      <c r="B43" s="4" t="s">
        <v>36</v>
      </c>
      <c r="C43" s="3" t="s">
        <v>6</v>
      </c>
      <c r="D43" s="21"/>
      <c r="E43" s="17">
        <v>3017.5245970000001</v>
      </c>
      <c r="F43" s="13">
        <v>10865.713651309547</v>
      </c>
      <c r="G43" s="21"/>
      <c r="H43" s="17">
        <v>1778</v>
      </c>
      <c r="I43" s="13">
        <v>6395</v>
      </c>
      <c r="J43" s="21"/>
      <c r="K43" s="17">
        <v>1767</v>
      </c>
      <c r="L43" s="17">
        <v>6267</v>
      </c>
      <c r="M43" s="54"/>
      <c r="N43" s="54">
        <f t="shared" si="17"/>
        <v>69.709999999999994</v>
      </c>
      <c r="O43" s="54">
        <f t="shared" si="18"/>
        <v>69.91</v>
      </c>
      <c r="P43" s="54"/>
      <c r="Q43" s="54">
        <f t="shared" ref="Q43" si="30">ROUND(E43/K43*100-100,2)</f>
        <v>70.77</v>
      </c>
      <c r="R43" s="54">
        <f t="shared" ref="R43" si="31">ROUND(F43/L43*100-100,2)</f>
        <v>73.38</v>
      </c>
      <c r="S43" s="56"/>
      <c r="T43" s="56"/>
      <c r="U43" s="56"/>
    </row>
    <row r="44" spans="1:21" ht="21" x14ac:dyDescent="0.5">
      <c r="B44" s="4" t="s">
        <v>38</v>
      </c>
      <c r="C44" s="3" t="s">
        <v>6</v>
      </c>
      <c r="D44" s="21"/>
      <c r="E44" s="17">
        <v>12966.742813999999</v>
      </c>
      <c r="F44" s="13">
        <v>46678.936585723764</v>
      </c>
      <c r="G44" s="21"/>
      <c r="H44" s="17">
        <v>10217</v>
      </c>
      <c r="I44" s="13">
        <v>36741</v>
      </c>
      <c r="J44" s="21"/>
      <c r="K44" s="17">
        <v>10147</v>
      </c>
      <c r="L44" s="17">
        <v>35985</v>
      </c>
      <c r="M44" s="54"/>
      <c r="N44" s="54">
        <f t="shared" si="17"/>
        <v>26.91</v>
      </c>
      <c r="O44" s="54">
        <f t="shared" si="18"/>
        <v>27.05</v>
      </c>
      <c r="P44" s="54"/>
      <c r="Q44" s="54">
        <f t="shared" si="19"/>
        <v>27.79</v>
      </c>
      <c r="R44" s="54">
        <f t="shared" si="20"/>
        <v>29.72</v>
      </c>
      <c r="S44" s="56"/>
      <c r="T44" s="56"/>
      <c r="U44" s="56"/>
    </row>
    <row r="45" spans="1:21" ht="21" x14ac:dyDescent="0.5">
      <c r="B45" s="4" t="s">
        <v>39</v>
      </c>
      <c r="C45" s="3" t="s">
        <v>6</v>
      </c>
      <c r="D45" s="21"/>
      <c r="E45" s="17">
        <v>3872.6647050000001</v>
      </c>
      <c r="F45" s="13">
        <v>13948.208637034089</v>
      </c>
      <c r="G45" s="21"/>
      <c r="H45" s="17">
        <v>1562</v>
      </c>
      <c r="I45" s="13">
        <v>5618</v>
      </c>
      <c r="J45" s="21"/>
      <c r="K45" s="17">
        <v>721</v>
      </c>
      <c r="L45" s="17">
        <v>2557</v>
      </c>
      <c r="M45" s="54"/>
      <c r="N45" s="54">
        <f t="shared" si="17"/>
        <v>147.93</v>
      </c>
      <c r="O45" s="54">
        <f t="shared" si="18"/>
        <v>148.28</v>
      </c>
      <c r="P45" s="54"/>
      <c r="Q45" s="54">
        <f t="shared" si="19"/>
        <v>437.12</v>
      </c>
      <c r="R45" s="54">
        <f t="shared" si="20"/>
        <v>445.49</v>
      </c>
      <c r="S45" s="56"/>
      <c r="T45" s="56"/>
      <c r="U45" s="56"/>
    </row>
    <row r="46" spans="1:21" ht="21" x14ac:dyDescent="0.5">
      <c r="B46" s="4" t="s">
        <v>40</v>
      </c>
      <c r="C46" s="3" t="s">
        <v>6</v>
      </c>
      <c r="D46" s="21"/>
      <c r="E46" s="17">
        <v>4109.4300949999997</v>
      </c>
      <c r="F46" s="13">
        <v>14801.272474803391</v>
      </c>
      <c r="G46" s="21"/>
      <c r="H46" s="17">
        <v>8443</v>
      </c>
      <c r="I46" s="13">
        <v>30355</v>
      </c>
      <c r="J46" s="21"/>
      <c r="K46" s="17">
        <v>12298</v>
      </c>
      <c r="L46" s="17">
        <v>43627</v>
      </c>
      <c r="M46" s="54"/>
      <c r="N46" s="54">
        <f t="shared" si="17"/>
        <v>-51.33</v>
      </c>
      <c r="O46" s="54">
        <f t="shared" si="18"/>
        <v>-51.24</v>
      </c>
      <c r="P46" s="54"/>
      <c r="Q46" s="54">
        <f t="shared" ref="Q46" si="32">ROUND(E46/K46*100-100,2)</f>
        <v>-66.58</v>
      </c>
      <c r="R46" s="54">
        <f t="shared" ref="R46" si="33">ROUND(F46/L46*100-100,2)</f>
        <v>-66.069999999999993</v>
      </c>
      <c r="S46" s="56"/>
      <c r="T46" s="56"/>
      <c r="U46" s="56"/>
    </row>
    <row r="47" spans="1:21" ht="21" x14ac:dyDescent="0.5">
      <c r="B47" s="4" t="s">
        <v>41</v>
      </c>
      <c r="C47" s="3" t="s">
        <v>6</v>
      </c>
      <c r="D47" s="21"/>
      <c r="E47" s="17">
        <v>2427.6874480000001</v>
      </c>
      <c r="F47" s="13">
        <v>8741.9586812896814</v>
      </c>
      <c r="G47" s="21"/>
      <c r="H47" s="17">
        <v>6760</v>
      </c>
      <c r="I47" s="13">
        <v>24320</v>
      </c>
      <c r="J47" s="21"/>
      <c r="K47" s="17">
        <v>1505</v>
      </c>
      <c r="L47" s="17">
        <v>5337</v>
      </c>
      <c r="M47" s="54"/>
      <c r="N47" s="54">
        <f t="shared" si="17"/>
        <v>-64.09</v>
      </c>
      <c r="O47" s="54">
        <f t="shared" si="18"/>
        <v>-64.05</v>
      </c>
      <c r="P47" s="54"/>
      <c r="Q47" s="54">
        <f t="shared" si="19"/>
        <v>61.31</v>
      </c>
      <c r="R47" s="54">
        <f t="shared" si="20"/>
        <v>63.8</v>
      </c>
      <c r="S47" s="56"/>
      <c r="T47" s="56"/>
      <c r="U47" s="56"/>
    </row>
    <row r="48" spans="1:21" ht="21" x14ac:dyDescent="0.5">
      <c r="A48" s="57"/>
      <c r="B48" s="58"/>
      <c r="C48" s="59"/>
      <c r="D48" s="60"/>
      <c r="E48" s="61"/>
      <c r="F48" s="60"/>
      <c r="G48" s="60"/>
      <c r="H48" s="61"/>
      <c r="I48" s="60"/>
      <c r="J48" s="62"/>
      <c r="K48" s="63"/>
      <c r="L48" s="62"/>
      <c r="M48" s="64"/>
      <c r="N48" s="65"/>
      <c r="O48" s="65"/>
      <c r="P48" s="66"/>
      <c r="Q48" s="64"/>
      <c r="R48" s="64"/>
      <c r="S48" s="55"/>
      <c r="T48" s="56"/>
      <c r="U48" s="56"/>
    </row>
    <row r="49" spans="1:21" x14ac:dyDescent="0.45">
      <c r="A49" s="67"/>
      <c r="B49" s="4"/>
      <c r="C49" s="52"/>
      <c r="D49" s="12"/>
      <c r="E49" s="68"/>
      <c r="F49" s="12"/>
      <c r="G49" s="12"/>
      <c r="H49" s="68"/>
      <c r="I49" s="12"/>
      <c r="J49" s="69"/>
      <c r="K49" s="70"/>
      <c r="L49" s="69"/>
      <c r="M49" s="71"/>
      <c r="P49" s="71" t="s">
        <v>42</v>
      </c>
      <c r="Q49" s="71"/>
      <c r="R49" s="71"/>
      <c r="S49" s="35"/>
      <c r="T49" s="36"/>
      <c r="U49" s="36"/>
    </row>
    <row r="50" spans="1:21" x14ac:dyDescent="0.45">
      <c r="A50" s="67"/>
      <c r="B50" s="72"/>
      <c r="C50" s="72"/>
      <c r="D50" s="72"/>
      <c r="E50" s="68"/>
      <c r="F50" s="12"/>
      <c r="G50" s="12"/>
      <c r="H50" s="68"/>
      <c r="I50" s="12"/>
      <c r="J50" s="69"/>
      <c r="K50" s="70"/>
      <c r="L50" s="69"/>
      <c r="M50" s="71"/>
      <c r="P50" s="71"/>
      <c r="Q50" s="71"/>
      <c r="R50" s="71"/>
      <c r="S50" s="35"/>
      <c r="T50" s="36"/>
      <c r="U50" s="36"/>
    </row>
    <row r="51" spans="1:21" x14ac:dyDescent="0.45">
      <c r="A51" s="98" t="s">
        <v>106</v>
      </c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35"/>
      <c r="T51" s="36"/>
      <c r="U51" s="36"/>
    </row>
    <row r="52" spans="1:21" x14ac:dyDescent="0.45">
      <c r="O52" s="24" t="s">
        <v>74</v>
      </c>
      <c r="S52" s="35"/>
      <c r="T52" s="36"/>
      <c r="U52" s="36"/>
    </row>
    <row r="53" spans="1:21" x14ac:dyDescent="0.45">
      <c r="O53" s="24" t="s">
        <v>99</v>
      </c>
      <c r="S53" s="35"/>
      <c r="T53" s="36"/>
      <c r="U53" s="36"/>
    </row>
    <row r="54" spans="1:21" x14ac:dyDescent="0.45">
      <c r="A54" s="19"/>
      <c r="B54" s="111" t="s">
        <v>65</v>
      </c>
      <c r="C54" s="6" t="s">
        <v>62</v>
      </c>
      <c r="D54" s="101" t="s">
        <v>107</v>
      </c>
      <c r="E54" s="102"/>
      <c r="F54" s="103"/>
      <c r="G54" s="101" t="s">
        <v>116</v>
      </c>
      <c r="H54" s="102"/>
      <c r="I54" s="103"/>
      <c r="J54" s="25" t="s">
        <v>108</v>
      </c>
      <c r="K54" s="26"/>
      <c r="L54" s="27"/>
      <c r="M54" s="28"/>
      <c r="N54" s="29" t="s">
        <v>109</v>
      </c>
      <c r="O54" s="30"/>
      <c r="P54" s="31"/>
      <c r="Q54" s="31"/>
      <c r="R54" s="32" t="s">
        <v>100</v>
      </c>
      <c r="S54" s="35"/>
      <c r="T54" s="36"/>
      <c r="U54" s="36"/>
    </row>
    <row r="55" spans="1:21" x14ac:dyDescent="0.45">
      <c r="A55" s="9" t="s">
        <v>1</v>
      </c>
      <c r="B55" s="112"/>
      <c r="C55" s="3" t="s">
        <v>63</v>
      </c>
      <c r="D55" s="8" t="s">
        <v>64</v>
      </c>
      <c r="E55" s="107" t="s">
        <v>68</v>
      </c>
      <c r="F55" s="108"/>
      <c r="G55" s="8"/>
      <c r="H55" s="107" t="s">
        <v>68</v>
      </c>
      <c r="I55" s="108"/>
      <c r="J55" s="34"/>
      <c r="K55" s="107" t="s">
        <v>68</v>
      </c>
      <c r="L55" s="108"/>
      <c r="M55" s="104" t="s">
        <v>117</v>
      </c>
      <c r="N55" s="105"/>
      <c r="O55" s="106"/>
      <c r="P55" s="104" t="s">
        <v>110</v>
      </c>
      <c r="Q55" s="105"/>
      <c r="R55" s="105"/>
      <c r="S55" s="35"/>
      <c r="T55" s="36"/>
      <c r="U55" s="36"/>
    </row>
    <row r="56" spans="1:21" x14ac:dyDescent="0.45">
      <c r="A56" s="37" t="s">
        <v>2</v>
      </c>
      <c r="B56" s="112"/>
      <c r="C56" s="3" t="s">
        <v>66</v>
      </c>
      <c r="D56" s="38" t="s">
        <v>67</v>
      </c>
      <c r="E56" s="109"/>
      <c r="F56" s="110"/>
      <c r="G56" s="38" t="s">
        <v>67</v>
      </c>
      <c r="H56" s="109"/>
      <c r="I56" s="110"/>
      <c r="J56" s="39" t="s">
        <v>67</v>
      </c>
      <c r="K56" s="109"/>
      <c r="L56" s="110"/>
      <c r="M56" s="39" t="s">
        <v>67</v>
      </c>
      <c r="N56" s="104" t="s">
        <v>68</v>
      </c>
      <c r="O56" s="106"/>
      <c r="P56" s="39" t="s">
        <v>67</v>
      </c>
      <c r="Q56" s="104" t="s">
        <v>68</v>
      </c>
      <c r="R56" s="105"/>
      <c r="S56" s="35"/>
      <c r="T56" s="36"/>
      <c r="U56" s="36"/>
    </row>
    <row r="57" spans="1:21" x14ac:dyDescent="0.45">
      <c r="A57" s="41"/>
      <c r="B57" s="113"/>
      <c r="C57" s="11" t="s">
        <v>69</v>
      </c>
      <c r="D57" s="10"/>
      <c r="E57" s="42" t="s">
        <v>70</v>
      </c>
      <c r="F57" s="43" t="s">
        <v>71</v>
      </c>
      <c r="G57" s="10"/>
      <c r="H57" s="42" t="s">
        <v>70</v>
      </c>
      <c r="I57" s="43" t="s">
        <v>71</v>
      </c>
      <c r="J57" s="44"/>
      <c r="K57" s="42" t="s">
        <v>70</v>
      </c>
      <c r="L57" s="43" t="s">
        <v>72</v>
      </c>
      <c r="M57" s="44"/>
      <c r="N57" s="45" t="s">
        <v>73</v>
      </c>
      <c r="O57" s="46" t="s">
        <v>72</v>
      </c>
      <c r="P57" s="47"/>
      <c r="Q57" s="44" t="s">
        <v>73</v>
      </c>
      <c r="R57" s="48" t="s">
        <v>72</v>
      </c>
      <c r="S57" s="35"/>
      <c r="T57" s="36"/>
      <c r="U57" s="36"/>
    </row>
    <row r="58" spans="1:21" ht="21" x14ac:dyDescent="0.5">
      <c r="A58" s="4" t="s">
        <v>43</v>
      </c>
      <c r="B58" s="4" t="s">
        <v>44</v>
      </c>
      <c r="C58" s="3"/>
      <c r="D58" s="16"/>
      <c r="E58" s="17">
        <f t="shared" ref="E58:F58" si="34">SUM(E59:E63)</f>
        <v>352614.94372700003</v>
      </c>
      <c r="F58" s="17">
        <f t="shared" si="34"/>
        <v>1269585.4283903688</v>
      </c>
      <c r="G58" s="18"/>
      <c r="H58" s="17">
        <f t="shared" ref="H58:I58" si="35">SUM(H59:H63)</f>
        <v>409911</v>
      </c>
      <c r="I58" s="17">
        <f t="shared" si="35"/>
        <v>1474054</v>
      </c>
      <c r="J58" s="16"/>
      <c r="K58" s="17">
        <f t="shared" ref="K58:L58" si="36">SUM(K59:K63)</f>
        <v>348623</v>
      </c>
      <c r="L58" s="17">
        <f t="shared" si="36"/>
        <v>1236198</v>
      </c>
      <c r="M58" s="54"/>
      <c r="N58" s="54">
        <f t="shared" ref="N58:O58" si="37">ROUND(E58/H58*100-100,2)</f>
        <v>-13.98</v>
      </c>
      <c r="O58" s="54">
        <f t="shared" si="37"/>
        <v>-13.87</v>
      </c>
      <c r="P58" s="54"/>
      <c r="Q58" s="54">
        <f t="shared" ref="Q58:Q62" si="38">ROUND(E58/K58*100-100,2)</f>
        <v>1.1499999999999999</v>
      </c>
      <c r="R58" s="54">
        <f t="shared" ref="R58:R62" si="39">ROUND(F58/L58*100-100,2)</f>
        <v>2.7</v>
      </c>
      <c r="S58" s="55"/>
      <c r="T58" s="56"/>
      <c r="U58" s="56"/>
    </row>
    <row r="59" spans="1:21" ht="21" x14ac:dyDescent="0.5">
      <c r="A59" s="4" t="s">
        <v>0</v>
      </c>
      <c r="B59" s="4" t="s">
        <v>45</v>
      </c>
      <c r="C59" s="3" t="s">
        <v>9</v>
      </c>
      <c r="D59" s="17">
        <v>766895.8321457</v>
      </c>
      <c r="E59" s="17">
        <v>163172.70568399999</v>
      </c>
      <c r="F59" s="13">
        <v>587570.78167593491</v>
      </c>
      <c r="G59" s="17">
        <v>658122</v>
      </c>
      <c r="H59" s="17">
        <v>132941</v>
      </c>
      <c r="I59" s="13">
        <v>478160</v>
      </c>
      <c r="J59" s="17">
        <v>789355</v>
      </c>
      <c r="K59" s="73">
        <v>114414</v>
      </c>
      <c r="L59" s="73">
        <v>405850</v>
      </c>
      <c r="M59" s="54">
        <f>ROUND(D59/G59*100-100,2)</f>
        <v>16.53</v>
      </c>
      <c r="N59" s="54">
        <f t="shared" ref="N59:N62" si="40">ROUND(E59/H59*100-100,2)</f>
        <v>22.74</v>
      </c>
      <c r="O59" s="54">
        <f t="shared" ref="O59:O62" si="41">ROUND(F59/I59*100-100,2)</f>
        <v>22.88</v>
      </c>
      <c r="P59" s="54">
        <f>ROUND(D59/J59*100-100,2)</f>
        <v>-2.85</v>
      </c>
      <c r="Q59" s="54">
        <f t="shared" si="38"/>
        <v>42.62</v>
      </c>
      <c r="R59" s="54">
        <f t="shared" si="39"/>
        <v>44.78</v>
      </c>
      <c r="S59" s="56"/>
      <c r="T59" s="56"/>
      <c r="U59" s="56"/>
    </row>
    <row r="60" spans="1:21" ht="21" x14ac:dyDescent="0.5">
      <c r="A60" s="4" t="s">
        <v>0</v>
      </c>
      <c r="B60" s="4" t="s">
        <v>46</v>
      </c>
      <c r="C60" s="3" t="s">
        <v>9</v>
      </c>
      <c r="D60" s="17">
        <v>646543.73499999999</v>
      </c>
      <c r="E60" s="17">
        <v>143901.64756300001</v>
      </c>
      <c r="F60" s="13">
        <v>518007.04809143086</v>
      </c>
      <c r="G60" s="17">
        <v>1085171</v>
      </c>
      <c r="H60" s="17">
        <v>201173</v>
      </c>
      <c r="I60" s="13">
        <v>723287</v>
      </c>
      <c r="J60" s="17">
        <v>1079016</v>
      </c>
      <c r="K60" s="73">
        <v>152734</v>
      </c>
      <c r="L60" s="73">
        <v>541324</v>
      </c>
      <c r="M60" s="54">
        <f>ROUND(D60/G60*100-100,2)</f>
        <v>-40.42</v>
      </c>
      <c r="N60" s="54">
        <f t="shared" ref="N60" si="42">ROUND(E60/H60*100-100,2)</f>
        <v>-28.47</v>
      </c>
      <c r="O60" s="54">
        <f t="shared" ref="O60" si="43">ROUND(F60/I60*100-100,2)</f>
        <v>-28.38</v>
      </c>
      <c r="P60" s="54">
        <f>ROUND(D60/J60*100-100,2)</f>
        <v>-40.08</v>
      </c>
      <c r="Q60" s="54">
        <f t="shared" ref="Q60" si="44">ROUND(E60/K60*100-100,2)</f>
        <v>-5.78</v>
      </c>
      <c r="R60" s="54">
        <f t="shared" ref="R60" si="45">ROUND(F60/L60*100-100,2)</f>
        <v>-4.3099999999999996</v>
      </c>
      <c r="S60" s="56"/>
      <c r="T60" s="56"/>
      <c r="U60" s="56"/>
    </row>
    <row r="61" spans="1:21" ht="21" x14ac:dyDescent="0.5">
      <c r="A61" s="4"/>
      <c r="B61" s="4" t="s">
        <v>76</v>
      </c>
      <c r="C61" s="3" t="s">
        <v>6</v>
      </c>
      <c r="D61" s="21"/>
      <c r="E61" s="21">
        <v>15047.680037</v>
      </c>
      <c r="F61" s="13">
        <v>54200.687206678223</v>
      </c>
      <c r="G61" s="54"/>
      <c r="H61" s="17">
        <v>52122</v>
      </c>
      <c r="I61" s="13">
        <v>187456</v>
      </c>
      <c r="J61" s="21"/>
      <c r="K61" s="73">
        <v>58588</v>
      </c>
      <c r="L61" s="73">
        <v>207851</v>
      </c>
      <c r="M61" s="54"/>
      <c r="N61" s="54">
        <f t="shared" ref="N61" si="46">ROUND(E61/H61*100-100,2)</f>
        <v>-71.13</v>
      </c>
      <c r="O61" s="54">
        <f t="shared" ref="O61" si="47">ROUND(F61/I61*100-100,2)</f>
        <v>-71.09</v>
      </c>
      <c r="P61" s="54"/>
      <c r="Q61" s="54">
        <f t="shared" si="38"/>
        <v>-74.319999999999993</v>
      </c>
      <c r="R61" s="54">
        <f t="shared" si="39"/>
        <v>-73.92</v>
      </c>
      <c r="S61" s="56"/>
      <c r="T61" s="56"/>
      <c r="U61" s="56"/>
    </row>
    <row r="62" spans="1:21" ht="21" x14ac:dyDescent="0.5">
      <c r="A62" s="4"/>
      <c r="B62" s="4" t="s">
        <v>77</v>
      </c>
      <c r="C62" s="3" t="s">
        <v>6</v>
      </c>
      <c r="D62" s="21"/>
      <c r="E62" s="17">
        <v>30477.697547</v>
      </c>
      <c r="F62" s="13">
        <v>109752.1138913255</v>
      </c>
      <c r="G62" s="54"/>
      <c r="H62" s="17">
        <v>23673</v>
      </c>
      <c r="I62" s="13">
        <v>85145</v>
      </c>
      <c r="J62" s="21"/>
      <c r="K62" s="73">
        <v>22875</v>
      </c>
      <c r="L62" s="73">
        <v>81132</v>
      </c>
      <c r="M62" s="54"/>
      <c r="N62" s="54">
        <f t="shared" si="40"/>
        <v>28.74</v>
      </c>
      <c r="O62" s="54">
        <f t="shared" si="41"/>
        <v>28.9</v>
      </c>
      <c r="P62" s="54"/>
      <c r="Q62" s="54">
        <f t="shared" si="38"/>
        <v>33.24</v>
      </c>
      <c r="R62" s="54">
        <f t="shared" si="39"/>
        <v>35.28</v>
      </c>
      <c r="S62" s="56"/>
      <c r="T62" s="56"/>
      <c r="U62" s="56"/>
    </row>
    <row r="63" spans="1:21" ht="21" x14ac:dyDescent="0.5">
      <c r="A63" s="4"/>
      <c r="B63" s="4" t="s">
        <v>78</v>
      </c>
      <c r="C63" s="3" t="s">
        <v>6</v>
      </c>
      <c r="D63" s="21"/>
      <c r="E63" s="17">
        <v>15.212896000000001</v>
      </c>
      <c r="F63" s="13">
        <v>54.797524999373437</v>
      </c>
      <c r="G63" s="54"/>
      <c r="H63" s="17">
        <v>2</v>
      </c>
      <c r="I63" s="13">
        <v>6</v>
      </c>
      <c r="J63" s="21"/>
      <c r="K63" s="73">
        <v>12</v>
      </c>
      <c r="L63" s="73">
        <v>41</v>
      </c>
      <c r="M63" s="54"/>
      <c r="N63" s="54" t="s">
        <v>7</v>
      </c>
      <c r="O63" s="54" t="s">
        <v>7</v>
      </c>
      <c r="P63" s="54"/>
      <c r="Q63" s="54">
        <f t="shared" ref="Q63" si="48">ROUND(E63/K63*100-100,2)</f>
        <v>26.77</v>
      </c>
      <c r="R63" s="54">
        <f t="shared" ref="R63" si="49">ROUND(F63/L63*100-100,2)</f>
        <v>33.65</v>
      </c>
      <c r="S63" s="56"/>
      <c r="T63" s="56"/>
      <c r="U63" s="56"/>
    </row>
    <row r="64" spans="1:21" ht="21" x14ac:dyDescent="0.5">
      <c r="A64" s="4"/>
      <c r="B64" s="4"/>
      <c r="C64" s="3"/>
      <c r="D64" s="17"/>
      <c r="E64" s="17"/>
      <c r="F64" s="17"/>
      <c r="G64" s="17"/>
      <c r="H64" s="17"/>
      <c r="I64" s="17"/>
      <c r="J64" s="17"/>
      <c r="K64" s="73"/>
      <c r="L64" s="73"/>
      <c r="M64" s="54"/>
      <c r="N64" s="54"/>
      <c r="O64" s="54"/>
      <c r="P64" s="54"/>
      <c r="Q64" s="54"/>
      <c r="R64" s="54"/>
      <c r="S64" s="56"/>
      <c r="T64" s="56"/>
      <c r="U64" s="56"/>
    </row>
    <row r="65" spans="1:21" ht="21" x14ac:dyDescent="0.5">
      <c r="A65" s="4" t="s">
        <v>47</v>
      </c>
      <c r="B65" s="4" t="s">
        <v>48</v>
      </c>
      <c r="C65" s="3"/>
      <c r="D65" s="16"/>
      <c r="E65" s="17">
        <f t="shared" ref="E65:F65" si="50">SUM(E66:E70)</f>
        <v>173682.09160000001</v>
      </c>
      <c r="F65" s="17">
        <f t="shared" si="50"/>
        <v>625417.32286594459</v>
      </c>
      <c r="G65" s="16"/>
      <c r="H65" s="17">
        <f t="shared" ref="H65:I65" si="51">SUM(H66:H70)</f>
        <v>144945</v>
      </c>
      <c r="I65" s="17">
        <f t="shared" si="51"/>
        <v>521293</v>
      </c>
      <c r="J65" s="16"/>
      <c r="K65" s="17">
        <f t="shared" ref="K65:L65" si="52">SUM(K66:K70)</f>
        <v>168296</v>
      </c>
      <c r="L65" s="17">
        <f t="shared" si="52"/>
        <v>596856</v>
      </c>
      <c r="M65" s="54"/>
      <c r="N65" s="54">
        <f t="shared" ref="N65:O69" si="53">ROUND(E65/H65*100-100,2)</f>
        <v>19.829999999999998</v>
      </c>
      <c r="O65" s="54">
        <f t="shared" si="53"/>
        <v>19.97</v>
      </c>
      <c r="P65" s="54"/>
      <c r="Q65" s="54">
        <f t="shared" ref="Q65:Q70" si="54">ROUND(E65/K65*100-100,2)</f>
        <v>3.2</v>
      </c>
      <c r="R65" s="54">
        <f t="shared" ref="R65:R70" si="55">ROUND(F65/L65*100-100,2)</f>
        <v>4.79</v>
      </c>
      <c r="S65" s="56"/>
      <c r="T65" s="56"/>
      <c r="U65" s="56"/>
    </row>
    <row r="66" spans="1:21" ht="21" x14ac:dyDescent="0.5">
      <c r="A66" s="4"/>
      <c r="B66" s="4" t="s">
        <v>79</v>
      </c>
      <c r="C66" s="3" t="s">
        <v>9</v>
      </c>
      <c r="D66" s="17">
        <v>79463.727205999981</v>
      </c>
      <c r="E66" s="17">
        <v>42039.555393000002</v>
      </c>
      <c r="F66" s="13">
        <v>151387.56421842668</v>
      </c>
      <c r="G66" s="17">
        <v>90430</v>
      </c>
      <c r="H66" s="17">
        <v>47033</v>
      </c>
      <c r="I66" s="13">
        <v>169146</v>
      </c>
      <c r="J66" s="17">
        <v>76570</v>
      </c>
      <c r="K66" s="17">
        <v>38731</v>
      </c>
      <c r="L66" s="13">
        <v>137365</v>
      </c>
      <c r="M66" s="54">
        <f t="shared" ref="M66:M69" si="56">ROUND(D66/G66*100-100,2)</f>
        <v>-12.13</v>
      </c>
      <c r="N66" s="54">
        <f t="shared" si="53"/>
        <v>-10.62</v>
      </c>
      <c r="O66" s="54">
        <f t="shared" si="53"/>
        <v>-10.5</v>
      </c>
      <c r="P66" s="54">
        <f t="shared" ref="P66:P69" si="57">ROUND(D66/J66*100-100,2)</f>
        <v>3.78</v>
      </c>
      <c r="Q66" s="54">
        <f t="shared" si="54"/>
        <v>8.5399999999999991</v>
      </c>
      <c r="R66" s="54">
        <f t="shared" si="55"/>
        <v>10.210000000000001</v>
      </c>
      <c r="S66" s="56"/>
      <c r="T66" s="56"/>
      <c r="U66" s="56"/>
    </row>
    <row r="67" spans="1:21" ht="21" x14ac:dyDescent="0.5">
      <c r="B67" s="4" t="s">
        <v>80</v>
      </c>
      <c r="C67" s="3" t="s">
        <v>9</v>
      </c>
      <c r="D67" s="17">
        <v>49712.9393452</v>
      </c>
      <c r="E67" s="17">
        <v>19864.499951000002</v>
      </c>
      <c r="F67" s="13">
        <v>71533.849478829143</v>
      </c>
      <c r="G67" s="17">
        <v>27522</v>
      </c>
      <c r="H67" s="17">
        <v>11792</v>
      </c>
      <c r="I67" s="13">
        <v>42411</v>
      </c>
      <c r="J67" s="17">
        <v>54727.981</v>
      </c>
      <c r="K67" s="17">
        <v>19503</v>
      </c>
      <c r="L67" s="13">
        <v>69165</v>
      </c>
      <c r="M67" s="54">
        <f t="shared" si="56"/>
        <v>80.63</v>
      </c>
      <c r="N67" s="54">
        <f t="shared" si="53"/>
        <v>68.459999999999994</v>
      </c>
      <c r="O67" s="54">
        <f t="shared" si="53"/>
        <v>68.67</v>
      </c>
      <c r="P67" s="54">
        <f t="shared" si="57"/>
        <v>-9.16</v>
      </c>
      <c r="Q67" s="54">
        <f t="shared" si="54"/>
        <v>1.85</v>
      </c>
      <c r="R67" s="54">
        <f t="shared" si="55"/>
        <v>3.42</v>
      </c>
      <c r="S67" s="56"/>
      <c r="T67" s="56"/>
      <c r="U67" s="56"/>
    </row>
    <row r="68" spans="1:21" ht="21" x14ac:dyDescent="0.5">
      <c r="A68" s="4" t="s">
        <v>0</v>
      </c>
      <c r="B68" s="4" t="s">
        <v>81</v>
      </c>
      <c r="C68" s="3" t="s">
        <v>9</v>
      </c>
      <c r="D68" s="17">
        <v>59545.697783999967</v>
      </c>
      <c r="E68" s="17">
        <v>30220.395527000001</v>
      </c>
      <c r="F68" s="13">
        <v>108819.50984018971</v>
      </c>
      <c r="G68" s="17">
        <v>32129</v>
      </c>
      <c r="H68" s="17">
        <v>18594</v>
      </c>
      <c r="I68" s="13">
        <v>66879</v>
      </c>
      <c r="J68" s="17">
        <v>52404.714999999997</v>
      </c>
      <c r="K68" s="17">
        <v>24451</v>
      </c>
      <c r="L68" s="13">
        <v>86717</v>
      </c>
      <c r="M68" s="54">
        <f t="shared" si="56"/>
        <v>85.33</v>
      </c>
      <c r="N68" s="54">
        <f t="shared" si="53"/>
        <v>62.53</v>
      </c>
      <c r="O68" s="54">
        <f t="shared" si="53"/>
        <v>62.71</v>
      </c>
      <c r="P68" s="54">
        <f t="shared" si="57"/>
        <v>13.63</v>
      </c>
      <c r="Q68" s="54">
        <f t="shared" si="54"/>
        <v>23.6</v>
      </c>
      <c r="R68" s="54">
        <f t="shared" si="55"/>
        <v>25.49</v>
      </c>
      <c r="S68" s="56"/>
      <c r="T68" s="56"/>
      <c r="U68" s="56"/>
    </row>
    <row r="69" spans="1:21" ht="21" x14ac:dyDescent="0.5">
      <c r="A69" s="4" t="s">
        <v>0</v>
      </c>
      <c r="B69" s="4" t="s">
        <v>82</v>
      </c>
      <c r="C69" s="3" t="s">
        <v>9</v>
      </c>
      <c r="D69" s="17">
        <v>119925.19988289977</v>
      </c>
      <c r="E69" s="17">
        <v>16449.719682999999</v>
      </c>
      <c r="F69" s="13">
        <v>59234.105552629342</v>
      </c>
      <c r="G69" s="17">
        <v>119108</v>
      </c>
      <c r="H69" s="17">
        <v>16863</v>
      </c>
      <c r="I69" s="13">
        <v>60646</v>
      </c>
      <c r="J69" s="17">
        <v>108055.306</v>
      </c>
      <c r="K69" s="17">
        <v>14498</v>
      </c>
      <c r="L69" s="13">
        <v>51419</v>
      </c>
      <c r="M69" s="54">
        <f t="shared" si="56"/>
        <v>0.69</v>
      </c>
      <c r="N69" s="54">
        <f t="shared" si="53"/>
        <v>-2.4500000000000002</v>
      </c>
      <c r="O69" s="54">
        <f t="shared" si="53"/>
        <v>-2.33</v>
      </c>
      <c r="P69" s="54">
        <f t="shared" si="57"/>
        <v>10.99</v>
      </c>
      <c r="Q69" s="54">
        <f t="shared" si="54"/>
        <v>13.46</v>
      </c>
      <c r="R69" s="54">
        <f t="shared" si="55"/>
        <v>15.2</v>
      </c>
      <c r="S69" s="56"/>
      <c r="T69" s="56"/>
      <c r="U69" s="56"/>
    </row>
    <row r="70" spans="1:21" ht="21" x14ac:dyDescent="0.5">
      <c r="A70" s="4"/>
      <c r="B70" s="4" t="s">
        <v>83</v>
      </c>
      <c r="C70" s="3" t="s">
        <v>49</v>
      </c>
      <c r="D70" s="21"/>
      <c r="E70" s="17">
        <v>65107.921046000003</v>
      </c>
      <c r="F70" s="13">
        <v>234442.29377586971</v>
      </c>
      <c r="G70" s="21"/>
      <c r="H70" s="17">
        <v>50663</v>
      </c>
      <c r="I70" s="13">
        <v>182211</v>
      </c>
      <c r="J70" s="21"/>
      <c r="K70" s="17">
        <v>71113</v>
      </c>
      <c r="L70" s="17">
        <v>252190</v>
      </c>
      <c r="M70" s="54"/>
      <c r="N70" s="54">
        <f t="shared" ref="N70" si="58">ROUND(E70/H70*100-100,2)</f>
        <v>28.51</v>
      </c>
      <c r="O70" s="54">
        <f t="shared" ref="O70" si="59">ROUND(F70/I70*100-100,2)</f>
        <v>28.67</v>
      </c>
      <c r="P70" s="54"/>
      <c r="Q70" s="54">
        <f t="shared" si="54"/>
        <v>-8.44</v>
      </c>
      <c r="R70" s="54">
        <f t="shared" si="55"/>
        <v>-7.04</v>
      </c>
      <c r="S70" s="56"/>
      <c r="T70" s="56"/>
      <c r="U70" s="56"/>
    </row>
    <row r="71" spans="1:21" ht="21" x14ac:dyDescent="0.5">
      <c r="A71" s="4"/>
      <c r="B71" s="4"/>
      <c r="C71" s="3"/>
      <c r="D71" s="17"/>
      <c r="E71" s="17"/>
      <c r="F71" s="17"/>
      <c r="G71" s="17"/>
      <c r="H71" s="17"/>
      <c r="I71" s="17"/>
      <c r="J71" s="17"/>
      <c r="K71" s="17"/>
      <c r="L71" s="17"/>
      <c r="M71" s="54"/>
      <c r="N71" s="54"/>
      <c r="O71" s="54"/>
      <c r="P71" s="54"/>
      <c r="Q71" s="54"/>
      <c r="R71" s="54"/>
      <c r="S71" s="56"/>
      <c r="T71" s="56"/>
      <c r="U71" s="56"/>
    </row>
    <row r="72" spans="1:21" ht="21" x14ac:dyDescent="0.5">
      <c r="A72" s="4" t="s">
        <v>50</v>
      </c>
      <c r="B72" s="4" t="s">
        <v>51</v>
      </c>
      <c r="C72" s="3"/>
      <c r="D72" s="16"/>
      <c r="E72" s="17">
        <f t="shared" ref="E72:F72" si="60">SUM(E73:E77)</f>
        <v>261284.899416</v>
      </c>
      <c r="F72" s="17">
        <f t="shared" si="60"/>
        <v>940879.65154455521</v>
      </c>
      <c r="G72" s="16"/>
      <c r="H72" s="17">
        <f t="shared" ref="H72:I72" si="61">SUM(H73:H77)</f>
        <v>225555</v>
      </c>
      <c r="I72" s="17">
        <f t="shared" si="61"/>
        <v>811244</v>
      </c>
      <c r="J72" s="16"/>
      <c r="K72" s="17">
        <f t="shared" ref="K72:L72" si="62">SUM(K73:K77)</f>
        <v>260201</v>
      </c>
      <c r="L72" s="17">
        <f t="shared" si="62"/>
        <v>922834</v>
      </c>
      <c r="M72" s="54"/>
      <c r="N72" s="54">
        <f t="shared" ref="N72:O77" si="63">ROUND(E72/H72*100-100,2)</f>
        <v>15.84</v>
      </c>
      <c r="O72" s="54">
        <f t="shared" si="63"/>
        <v>15.98</v>
      </c>
      <c r="P72" s="54"/>
      <c r="Q72" s="54">
        <f t="shared" ref="Q72:Q77" si="64">ROUND(E72/K72*100-100,2)</f>
        <v>0.42</v>
      </c>
      <c r="R72" s="54">
        <f t="shared" ref="R72:R77" si="65">ROUND(F72/L72*100-100,2)</f>
        <v>1.96</v>
      </c>
      <c r="S72" s="56"/>
      <c r="T72" s="56"/>
      <c r="U72" s="56"/>
    </row>
    <row r="73" spans="1:21" ht="21" x14ac:dyDescent="0.5">
      <c r="A73" s="4" t="s">
        <v>0</v>
      </c>
      <c r="B73" s="4" t="s">
        <v>84</v>
      </c>
      <c r="C73" s="3" t="s">
        <v>52</v>
      </c>
      <c r="D73" s="17">
        <v>102582.58110000001</v>
      </c>
      <c r="E73" s="17">
        <v>20430.742653000001</v>
      </c>
      <c r="F73" s="13">
        <v>73599.430181366173</v>
      </c>
      <c r="G73" s="17">
        <v>60038</v>
      </c>
      <c r="H73" s="17">
        <v>11978</v>
      </c>
      <c r="I73" s="13">
        <v>43061</v>
      </c>
      <c r="J73" s="17">
        <v>131928</v>
      </c>
      <c r="K73" s="17">
        <v>29005</v>
      </c>
      <c r="L73" s="17">
        <v>102872</v>
      </c>
      <c r="M73" s="54">
        <f>ROUND(D73/G73*100-100,2)</f>
        <v>70.86</v>
      </c>
      <c r="N73" s="54">
        <f>ROUND(E73/H73*100-100,2)</f>
        <v>70.569999999999993</v>
      </c>
      <c r="O73" s="54">
        <f t="shared" si="63"/>
        <v>70.92</v>
      </c>
      <c r="P73" s="54">
        <f>ROUND(D73/J73*100-100,2)</f>
        <v>-22.24</v>
      </c>
      <c r="Q73" s="54">
        <f t="shared" si="64"/>
        <v>-29.56</v>
      </c>
      <c r="R73" s="54">
        <f t="shared" si="65"/>
        <v>-28.46</v>
      </c>
      <c r="S73" s="56"/>
      <c r="T73" s="56"/>
      <c r="U73" s="56"/>
    </row>
    <row r="74" spans="1:21" ht="21" x14ac:dyDescent="0.5">
      <c r="B74" s="4" t="s">
        <v>85</v>
      </c>
      <c r="C74" s="3" t="s">
        <v>52</v>
      </c>
      <c r="D74" s="17">
        <v>3466.7112483000005</v>
      </c>
      <c r="E74" s="17">
        <v>4435.2808269999996</v>
      </c>
      <c r="F74" s="13">
        <v>15969.738790207315</v>
      </c>
      <c r="G74" s="17">
        <v>2969</v>
      </c>
      <c r="H74" s="17">
        <v>4352</v>
      </c>
      <c r="I74" s="13">
        <v>15726</v>
      </c>
      <c r="J74" s="17">
        <v>2664.491</v>
      </c>
      <c r="K74" s="17">
        <v>4066</v>
      </c>
      <c r="L74" s="17">
        <v>14422</v>
      </c>
      <c r="M74" s="54">
        <f>ROUND(D74/G74*100-100,2)</f>
        <v>16.760000000000002</v>
      </c>
      <c r="N74" s="54">
        <f t="shared" si="63"/>
        <v>1.91</v>
      </c>
      <c r="O74" s="54">
        <f t="shared" si="63"/>
        <v>1.55</v>
      </c>
      <c r="P74" s="54">
        <f>ROUND(D74/J74*100-100,2)</f>
        <v>30.11</v>
      </c>
      <c r="Q74" s="54">
        <f t="shared" si="64"/>
        <v>9.08</v>
      </c>
      <c r="R74" s="54">
        <f t="shared" si="65"/>
        <v>10.73</v>
      </c>
      <c r="S74" s="56"/>
      <c r="T74" s="56"/>
      <c r="U74" s="56"/>
    </row>
    <row r="75" spans="1:21" ht="21" x14ac:dyDescent="0.5">
      <c r="B75" s="4" t="s">
        <v>86</v>
      </c>
      <c r="C75" s="3" t="s">
        <v>52</v>
      </c>
      <c r="D75" s="17">
        <v>240234.53691339999</v>
      </c>
      <c r="E75" s="17">
        <v>87307.759216999999</v>
      </c>
      <c r="F75" s="13">
        <v>314394.23171701876</v>
      </c>
      <c r="G75" s="17">
        <v>174866</v>
      </c>
      <c r="H75" s="17">
        <v>68191</v>
      </c>
      <c r="I75" s="13">
        <v>245251</v>
      </c>
      <c r="J75" s="17">
        <v>205679.66500000001</v>
      </c>
      <c r="K75" s="17">
        <v>66535</v>
      </c>
      <c r="L75" s="17">
        <v>235975</v>
      </c>
      <c r="M75" s="54">
        <f>ROUND(D75/G75*100-100,2)</f>
        <v>37.380000000000003</v>
      </c>
      <c r="N75" s="54">
        <f t="shared" si="63"/>
        <v>28.03</v>
      </c>
      <c r="O75" s="54">
        <f t="shared" si="63"/>
        <v>28.19</v>
      </c>
      <c r="P75" s="54">
        <f>ROUND(D75/J75*100-100,2)</f>
        <v>16.8</v>
      </c>
      <c r="Q75" s="54">
        <f t="shared" si="64"/>
        <v>31.22</v>
      </c>
      <c r="R75" s="54">
        <f t="shared" si="65"/>
        <v>33.229999999999997</v>
      </c>
      <c r="S75" s="56"/>
      <c r="T75" s="56"/>
      <c r="U75" s="56"/>
    </row>
    <row r="76" spans="1:21" ht="21" x14ac:dyDescent="0.5">
      <c r="B76" s="4" t="s">
        <v>87</v>
      </c>
      <c r="C76" s="3" t="s">
        <v>52</v>
      </c>
      <c r="D76" s="17">
        <v>3668.1192304000001</v>
      </c>
      <c r="E76" s="17">
        <v>24473.867083000001</v>
      </c>
      <c r="F76" s="13">
        <v>88124.280313122683</v>
      </c>
      <c r="G76" s="17">
        <v>3116</v>
      </c>
      <c r="H76" s="17">
        <v>20794</v>
      </c>
      <c r="I76" s="13">
        <v>74788</v>
      </c>
      <c r="J76" s="17">
        <v>4369.16</v>
      </c>
      <c r="K76" s="17">
        <v>40418</v>
      </c>
      <c r="L76" s="17">
        <v>143337</v>
      </c>
      <c r="M76" s="54">
        <f>ROUND(D76/G76*100-100,2)</f>
        <v>17.72</v>
      </c>
      <c r="N76" s="54">
        <f t="shared" si="63"/>
        <v>17.7</v>
      </c>
      <c r="O76" s="54">
        <f t="shared" si="63"/>
        <v>17.829999999999998</v>
      </c>
      <c r="P76" s="54">
        <f>ROUND(D76/J76*100-100,2)</f>
        <v>-16.05</v>
      </c>
      <c r="Q76" s="54">
        <f t="shared" si="64"/>
        <v>-39.450000000000003</v>
      </c>
      <c r="R76" s="54">
        <f t="shared" si="65"/>
        <v>-38.520000000000003</v>
      </c>
      <c r="S76" s="56"/>
      <c r="T76" s="56"/>
      <c r="U76" s="56"/>
    </row>
    <row r="77" spans="1:21" ht="21" x14ac:dyDescent="0.5">
      <c r="B77" s="4" t="s">
        <v>88</v>
      </c>
      <c r="C77" s="3" t="s">
        <v>49</v>
      </c>
      <c r="D77" s="21"/>
      <c r="E77" s="17">
        <v>124637.24963599999</v>
      </c>
      <c r="F77" s="13">
        <v>448791.97054284031</v>
      </c>
      <c r="G77" s="16"/>
      <c r="H77" s="17">
        <v>120240</v>
      </c>
      <c r="I77" s="13">
        <v>432418</v>
      </c>
      <c r="J77" s="21"/>
      <c r="K77" s="17">
        <v>120177</v>
      </c>
      <c r="L77" s="17">
        <v>426228</v>
      </c>
      <c r="M77" s="54"/>
      <c r="N77" s="54">
        <f t="shared" si="63"/>
        <v>3.66</v>
      </c>
      <c r="O77" s="54">
        <f t="shared" si="63"/>
        <v>3.79</v>
      </c>
      <c r="P77" s="54"/>
      <c r="Q77" s="54">
        <f t="shared" si="64"/>
        <v>3.71</v>
      </c>
      <c r="R77" s="54">
        <f t="shared" si="65"/>
        <v>5.29</v>
      </c>
      <c r="S77" s="56"/>
      <c r="T77" s="56"/>
      <c r="U77" s="56"/>
    </row>
    <row r="78" spans="1:21" ht="21" x14ac:dyDescent="0.5">
      <c r="B78" s="4"/>
      <c r="C78" s="3"/>
      <c r="D78" s="18"/>
      <c r="E78" s="17"/>
      <c r="F78" s="17"/>
      <c r="G78" s="18"/>
      <c r="H78" s="17"/>
      <c r="I78" s="17"/>
      <c r="J78" s="18"/>
      <c r="K78" s="17"/>
      <c r="L78" s="17"/>
      <c r="M78" s="54"/>
      <c r="N78" s="54"/>
      <c r="O78" s="54"/>
      <c r="P78" s="54"/>
      <c r="Q78" s="54"/>
      <c r="R78" s="54"/>
      <c r="S78" s="56"/>
      <c r="T78" s="56"/>
      <c r="U78" s="56"/>
    </row>
    <row r="79" spans="1:21" ht="21" x14ac:dyDescent="0.5">
      <c r="A79" s="4" t="s">
        <v>53</v>
      </c>
      <c r="B79" s="4" t="s">
        <v>54</v>
      </c>
      <c r="C79" s="3"/>
      <c r="D79" s="21"/>
      <c r="E79" s="17">
        <f t="shared" ref="E79:F79" si="66">SUM(E80:E84)</f>
        <v>190496.77594699999</v>
      </c>
      <c r="F79" s="17">
        <f t="shared" si="66"/>
        <v>685965.23187985038</v>
      </c>
      <c r="G79" s="16"/>
      <c r="H79" s="17">
        <f t="shared" ref="H79:I79" si="67">SUM(H80:H84)</f>
        <v>148080</v>
      </c>
      <c r="I79" s="17">
        <f t="shared" si="67"/>
        <v>532564</v>
      </c>
      <c r="J79" s="16"/>
      <c r="K79" s="17">
        <f t="shared" ref="K79:L79" si="68">SUM(K80:K84)</f>
        <v>149112</v>
      </c>
      <c r="L79" s="17">
        <f t="shared" si="68"/>
        <v>528815</v>
      </c>
      <c r="M79" s="54"/>
      <c r="N79" s="54">
        <f>ROUND(E79/H79*100-100,2)</f>
        <v>28.64</v>
      </c>
      <c r="O79" s="54">
        <f t="shared" ref="N79:O84" si="69">ROUND(F79/I79*100-100,2)</f>
        <v>28.8</v>
      </c>
      <c r="P79" s="54"/>
      <c r="Q79" s="54">
        <f t="shared" ref="Q79:Q84" si="70">ROUND(E79/K79*100-100,2)</f>
        <v>27.75</v>
      </c>
      <c r="R79" s="54">
        <f t="shared" ref="R79:R84" si="71">ROUND(F79/L79*100-100,2)</f>
        <v>29.72</v>
      </c>
      <c r="S79" s="56"/>
      <c r="T79" s="56"/>
      <c r="U79" s="56"/>
    </row>
    <row r="80" spans="1:21" ht="21" x14ac:dyDescent="0.5">
      <c r="A80" s="4"/>
      <c r="B80" s="4" t="s">
        <v>89</v>
      </c>
      <c r="C80" s="3" t="s">
        <v>55</v>
      </c>
      <c r="D80" s="17">
        <v>15.15</v>
      </c>
      <c r="E80" s="17">
        <v>599.49076400000001</v>
      </c>
      <c r="F80" s="13">
        <v>2158.3775630831055</v>
      </c>
      <c r="G80" s="17">
        <v>38</v>
      </c>
      <c r="H80" s="17">
        <v>1441</v>
      </c>
      <c r="I80" s="17">
        <v>5183</v>
      </c>
      <c r="J80" s="17">
        <v>0</v>
      </c>
      <c r="K80" s="17">
        <v>0</v>
      </c>
      <c r="L80" s="17">
        <v>0</v>
      </c>
      <c r="M80" s="54">
        <f>ROUND(D80/G80*100-100,2)</f>
        <v>-60.13</v>
      </c>
      <c r="N80" s="54">
        <f t="shared" ref="N80" si="72">ROUND(E80/H80*100-100,2)</f>
        <v>-58.4</v>
      </c>
      <c r="O80" s="54">
        <f t="shared" ref="O80" si="73">ROUND(F80/I80*100-100,2)</f>
        <v>-58.36</v>
      </c>
      <c r="P80" s="54" t="s">
        <v>7</v>
      </c>
      <c r="Q80" s="54" t="s">
        <v>7</v>
      </c>
      <c r="R80" s="54" t="s">
        <v>7</v>
      </c>
      <c r="S80" s="56"/>
      <c r="T80" s="56"/>
      <c r="U80" s="56"/>
    </row>
    <row r="81" spans="1:22" ht="21" x14ac:dyDescent="0.5">
      <c r="B81" s="4" t="s">
        <v>90</v>
      </c>
      <c r="C81" s="3" t="s">
        <v>52</v>
      </c>
      <c r="D81" s="17">
        <v>427879.92710889992</v>
      </c>
      <c r="E81" s="17">
        <v>69061.863272000002</v>
      </c>
      <c r="F81" s="13">
        <v>248688.13408134921</v>
      </c>
      <c r="G81" s="17">
        <v>361745</v>
      </c>
      <c r="H81" s="17">
        <v>55807</v>
      </c>
      <c r="I81" s="13">
        <v>200712</v>
      </c>
      <c r="J81" s="17">
        <v>366610</v>
      </c>
      <c r="K81" s="17">
        <v>50097</v>
      </c>
      <c r="L81" s="17">
        <v>177676</v>
      </c>
      <c r="M81" s="54">
        <f>ROUND(D81/G81*100-100,2)</f>
        <v>18.28</v>
      </c>
      <c r="N81" s="54">
        <f t="shared" si="69"/>
        <v>23.75</v>
      </c>
      <c r="O81" s="54">
        <f t="shared" si="69"/>
        <v>23.9</v>
      </c>
      <c r="P81" s="54">
        <f>ROUND(D81/J81*100-100,2)</f>
        <v>16.71</v>
      </c>
      <c r="Q81" s="54">
        <f t="shared" si="70"/>
        <v>37.86</v>
      </c>
      <c r="R81" s="54">
        <f t="shared" si="71"/>
        <v>39.97</v>
      </c>
      <c r="S81" s="56"/>
      <c r="T81" s="56"/>
      <c r="U81" s="56"/>
    </row>
    <row r="82" spans="1:22" ht="21" x14ac:dyDescent="0.5">
      <c r="B82" s="4" t="s">
        <v>91</v>
      </c>
      <c r="C82" s="3" t="s">
        <v>52</v>
      </c>
      <c r="D82" s="17">
        <v>475419.30469080003</v>
      </c>
      <c r="E82" s="17">
        <v>80850.117731999999</v>
      </c>
      <c r="F82" s="13">
        <v>291140.89141627745</v>
      </c>
      <c r="G82" s="17">
        <v>288619</v>
      </c>
      <c r="H82" s="17">
        <v>50373</v>
      </c>
      <c r="I82" s="13">
        <v>181160</v>
      </c>
      <c r="J82" s="17">
        <v>366431</v>
      </c>
      <c r="K82" s="17">
        <v>61659</v>
      </c>
      <c r="L82" s="17">
        <v>218658</v>
      </c>
      <c r="M82" s="54">
        <f>ROUND(D82/G82*100-100,2)</f>
        <v>64.72</v>
      </c>
      <c r="N82" s="54">
        <f t="shared" si="69"/>
        <v>60.5</v>
      </c>
      <c r="O82" s="54">
        <f t="shared" si="69"/>
        <v>60.71</v>
      </c>
      <c r="P82" s="54">
        <f>ROUND(D82/J82*100-100,2)</f>
        <v>29.74</v>
      </c>
      <c r="Q82" s="54">
        <f t="shared" si="70"/>
        <v>31.12</v>
      </c>
      <c r="R82" s="54">
        <f t="shared" si="71"/>
        <v>33.15</v>
      </c>
      <c r="S82" s="56"/>
      <c r="T82" s="56"/>
      <c r="U82" s="56"/>
    </row>
    <row r="83" spans="1:22" ht="21" x14ac:dyDescent="0.5">
      <c r="B83" s="4" t="s">
        <v>92</v>
      </c>
      <c r="C83" s="3" t="s">
        <v>49</v>
      </c>
      <c r="D83" s="21"/>
      <c r="E83" s="17">
        <v>7774.1247739999999</v>
      </c>
      <c r="F83" s="13">
        <v>27993.893135316463</v>
      </c>
      <c r="G83" s="16"/>
      <c r="H83" s="17">
        <v>6568</v>
      </c>
      <c r="I83" s="13">
        <v>23621</v>
      </c>
      <c r="J83" s="21"/>
      <c r="K83" s="17">
        <v>7401</v>
      </c>
      <c r="L83" s="17">
        <v>26250</v>
      </c>
      <c r="M83" s="54"/>
      <c r="N83" s="54">
        <f t="shared" si="69"/>
        <v>18.36</v>
      </c>
      <c r="O83" s="54">
        <f t="shared" si="69"/>
        <v>18.510000000000002</v>
      </c>
      <c r="P83" s="54"/>
      <c r="Q83" s="54">
        <f t="shared" si="70"/>
        <v>5.04</v>
      </c>
      <c r="R83" s="54">
        <f t="shared" si="71"/>
        <v>6.64</v>
      </c>
      <c r="S83" s="56"/>
      <c r="T83" s="56"/>
      <c r="U83" s="56"/>
    </row>
    <row r="84" spans="1:22" ht="21" x14ac:dyDescent="0.5">
      <c r="B84" s="4" t="s">
        <v>93</v>
      </c>
      <c r="C84" s="3" t="s">
        <v>49</v>
      </c>
      <c r="D84" s="21"/>
      <c r="E84" s="17">
        <v>32211.179404999999</v>
      </c>
      <c r="F84" s="13">
        <v>115983.93568382406</v>
      </c>
      <c r="G84" s="16"/>
      <c r="H84" s="17">
        <v>33891</v>
      </c>
      <c r="I84" s="13">
        <v>121888</v>
      </c>
      <c r="J84" s="21"/>
      <c r="K84" s="17">
        <v>29955</v>
      </c>
      <c r="L84" s="17">
        <v>106231</v>
      </c>
      <c r="M84" s="54"/>
      <c r="N84" s="54">
        <f t="shared" si="69"/>
        <v>-4.96</v>
      </c>
      <c r="O84" s="54">
        <f t="shared" si="69"/>
        <v>-4.84</v>
      </c>
      <c r="P84" s="54"/>
      <c r="Q84" s="54">
        <f t="shared" si="70"/>
        <v>7.53</v>
      </c>
      <c r="R84" s="54">
        <f t="shared" si="71"/>
        <v>9.18</v>
      </c>
      <c r="S84" s="56"/>
      <c r="T84" s="56"/>
      <c r="U84" s="56"/>
    </row>
    <row r="85" spans="1:22" ht="21" x14ac:dyDescent="0.5">
      <c r="B85" s="4"/>
      <c r="C85" s="3"/>
      <c r="D85" s="18"/>
      <c r="E85" s="17"/>
      <c r="F85" s="17"/>
      <c r="G85" s="18"/>
      <c r="H85" s="17"/>
      <c r="I85" s="17"/>
      <c r="J85" s="18"/>
      <c r="K85" s="17"/>
      <c r="L85" s="17"/>
      <c r="M85" s="54"/>
      <c r="N85" s="54"/>
      <c r="O85" s="54"/>
      <c r="P85" s="54"/>
      <c r="Q85" s="54"/>
      <c r="R85" s="54"/>
      <c r="S85" s="56"/>
      <c r="T85" s="56"/>
      <c r="U85" s="56"/>
    </row>
    <row r="86" spans="1:22" ht="21" x14ac:dyDescent="0.5">
      <c r="A86" s="4" t="s">
        <v>56</v>
      </c>
      <c r="B86" s="4" t="s">
        <v>57</v>
      </c>
      <c r="C86" s="3"/>
      <c r="D86" s="53"/>
      <c r="E86" s="17">
        <f t="shared" ref="E86:F86" si="74">SUM(E87:E91)</f>
        <v>33993.687225000001</v>
      </c>
      <c r="F86" s="17">
        <f t="shared" si="74"/>
        <v>122406.15392534403</v>
      </c>
      <c r="G86" s="53"/>
      <c r="H86" s="17">
        <f t="shared" ref="H86:I86" si="75">SUM(H87:H91)</f>
        <v>26944</v>
      </c>
      <c r="I86" s="17">
        <f t="shared" si="75"/>
        <v>96904</v>
      </c>
      <c r="J86" s="53"/>
      <c r="K86" s="17">
        <f t="shared" ref="K86:L86" si="76">SUM(K87:K91)</f>
        <v>29468</v>
      </c>
      <c r="L86" s="17">
        <f t="shared" si="76"/>
        <v>104515</v>
      </c>
      <c r="M86" s="54"/>
      <c r="N86" s="54">
        <f t="shared" ref="N86:O91" si="77">ROUND(E86/H86*100-100,2)</f>
        <v>26.16</v>
      </c>
      <c r="O86" s="54">
        <f t="shared" si="77"/>
        <v>26.32</v>
      </c>
      <c r="P86" s="54"/>
      <c r="Q86" s="54">
        <f t="shared" ref="Q86:Q91" si="78">ROUND(E86/K86*100-100,2)</f>
        <v>15.36</v>
      </c>
      <c r="R86" s="54">
        <f t="shared" ref="R86:R91" si="79">ROUND(F86/L86*100-100,2)</f>
        <v>17.12</v>
      </c>
      <c r="S86" s="56"/>
      <c r="T86" s="56"/>
      <c r="U86" s="56"/>
    </row>
    <row r="87" spans="1:22" ht="21" x14ac:dyDescent="0.5">
      <c r="B87" s="4" t="s">
        <v>94</v>
      </c>
      <c r="C87" s="3" t="s">
        <v>52</v>
      </c>
      <c r="D87" s="17">
        <v>46283.203779900003</v>
      </c>
      <c r="E87" s="17">
        <v>9809.7649280000005</v>
      </c>
      <c r="F87" s="13">
        <v>35323.554874254893</v>
      </c>
      <c r="G87" s="17">
        <v>39877</v>
      </c>
      <c r="H87" s="17">
        <v>7415</v>
      </c>
      <c r="I87" s="13">
        <v>26667</v>
      </c>
      <c r="J87" s="17">
        <v>73826.724000000002</v>
      </c>
      <c r="K87" s="17">
        <v>7874</v>
      </c>
      <c r="L87" s="17">
        <v>27931</v>
      </c>
      <c r="M87" s="54">
        <f>ROUND(D87/G87*100-100,2)</f>
        <v>16.059999999999999</v>
      </c>
      <c r="N87" s="54">
        <f t="shared" si="77"/>
        <v>32.299999999999997</v>
      </c>
      <c r="O87" s="54">
        <f t="shared" si="77"/>
        <v>32.46</v>
      </c>
      <c r="P87" s="54">
        <f>ROUND(D87/J87*100-100,2)</f>
        <v>-37.31</v>
      </c>
      <c r="Q87" s="54">
        <f t="shared" si="78"/>
        <v>24.58</v>
      </c>
      <c r="R87" s="54">
        <f t="shared" si="79"/>
        <v>26.47</v>
      </c>
      <c r="S87" s="56"/>
      <c r="T87" s="56"/>
      <c r="U87" s="56"/>
    </row>
    <row r="88" spans="1:22" s="90" customFormat="1" ht="21" x14ac:dyDescent="0.5">
      <c r="B88" s="91" t="s">
        <v>95</v>
      </c>
      <c r="C88" s="92" t="s">
        <v>58</v>
      </c>
      <c r="D88" s="15">
        <v>1218197</v>
      </c>
      <c r="E88" s="15">
        <v>10287.649917000001</v>
      </c>
      <c r="F88" s="93">
        <v>37043.921159652011</v>
      </c>
      <c r="G88" s="15">
        <v>1021877</v>
      </c>
      <c r="H88" s="15">
        <v>7529</v>
      </c>
      <c r="I88" s="93">
        <v>27077</v>
      </c>
      <c r="J88" s="15">
        <v>1291711</v>
      </c>
      <c r="K88" s="15">
        <v>6356</v>
      </c>
      <c r="L88" s="15">
        <v>22542</v>
      </c>
      <c r="M88" s="96">
        <f>ROUND(D88/G88*100-100,2)</f>
        <v>19.21</v>
      </c>
      <c r="N88" s="96">
        <f t="shared" si="77"/>
        <v>36.64</v>
      </c>
      <c r="O88" s="96">
        <f t="shared" si="77"/>
        <v>36.81</v>
      </c>
      <c r="P88" s="96">
        <f>ROUND(D88/J88*100-100,2)</f>
        <v>-5.69</v>
      </c>
      <c r="Q88" s="96">
        <f t="shared" si="78"/>
        <v>61.86</v>
      </c>
      <c r="R88" s="96">
        <f t="shared" si="79"/>
        <v>64.33</v>
      </c>
      <c r="S88" s="94"/>
      <c r="T88" s="94"/>
      <c r="U88" s="94"/>
      <c r="V88" s="95"/>
    </row>
    <row r="89" spans="1:22" ht="21" x14ac:dyDescent="0.5">
      <c r="B89" s="4" t="s">
        <v>96</v>
      </c>
      <c r="C89" s="3" t="s">
        <v>49</v>
      </c>
      <c r="D89" s="21"/>
      <c r="E89" s="17">
        <v>2817.076532</v>
      </c>
      <c r="F89" s="13">
        <v>10143.660687174583</v>
      </c>
      <c r="G89" s="21"/>
      <c r="H89" s="17">
        <v>2660</v>
      </c>
      <c r="I89" s="13">
        <v>9569</v>
      </c>
      <c r="J89" s="21"/>
      <c r="K89" s="17">
        <v>3058</v>
      </c>
      <c r="L89" s="17">
        <v>10845</v>
      </c>
      <c r="M89" s="54"/>
      <c r="N89" s="54">
        <f t="shared" si="77"/>
        <v>5.91</v>
      </c>
      <c r="O89" s="54">
        <f t="shared" si="77"/>
        <v>6.01</v>
      </c>
      <c r="P89" s="54"/>
      <c r="Q89" s="54">
        <f t="shared" si="78"/>
        <v>-7.88</v>
      </c>
      <c r="R89" s="54">
        <f t="shared" si="79"/>
        <v>-6.47</v>
      </c>
      <c r="S89" s="56"/>
      <c r="T89" s="56"/>
      <c r="U89" s="56"/>
    </row>
    <row r="90" spans="1:22" ht="21" x14ac:dyDescent="0.5">
      <c r="B90" s="4" t="s">
        <v>97</v>
      </c>
      <c r="C90" s="3" t="s">
        <v>52</v>
      </c>
      <c r="D90" s="17">
        <v>0</v>
      </c>
      <c r="E90" s="17">
        <v>0</v>
      </c>
      <c r="F90" s="13">
        <v>0</v>
      </c>
      <c r="G90" s="17">
        <v>95</v>
      </c>
      <c r="H90" s="17">
        <v>40</v>
      </c>
      <c r="I90" s="13">
        <v>143</v>
      </c>
      <c r="J90" s="17">
        <v>1228</v>
      </c>
      <c r="K90" s="17">
        <v>295</v>
      </c>
      <c r="L90" s="17">
        <v>1047</v>
      </c>
      <c r="M90" s="96" t="s">
        <v>7</v>
      </c>
      <c r="N90" s="96" t="s">
        <v>7</v>
      </c>
      <c r="O90" s="96" t="s">
        <v>7</v>
      </c>
      <c r="P90" s="54" t="s">
        <v>7</v>
      </c>
      <c r="Q90" s="54" t="s">
        <v>7</v>
      </c>
      <c r="R90" s="54" t="s">
        <v>7</v>
      </c>
      <c r="S90" s="56"/>
      <c r="T90" s="56"/>
      <c r="U90" s="56"/>
    </row>
    <row r="91" spans="1:22" ht="21" x14ac:dyDescent="0.5">
      <c r="B91" s="4" t="s">
        <v>98</v>
      </c>
      <c r="C91" s="3" t="s">
        <v>52</v>
      </c>
      <c r="D91" s="17">
        <v>42038.318687899991</v>
      </c>
      <c r="E91" s="17">
        <v>11079.195847999999</v>
      </c>
      <c r="F91" s="13">
        <v>39895.017204262542</v>
      </c>
      <c r="G91" s="17">
        <v>35547</v>
      </c>
      <c r="H91" s="17">
        <v>9300</v>
      </c>
      <c r="I91" s="13">
        <v>33448</v>
      </c>
      <c r="J91" s="17">
        <v>44584.656000000003</v>
      </c>
      <c r="K91" s="17">
        <v>11885</v>
      </c>
      <c r="L91" s="17">
        <v>42150</v>
      </c>
      <c r="M91" s="54">
        <f>ROUND(D91/G91*100-100,2)</f>
        <v>18.260000000000002</v>
      </c>
      <c r="N91" s="54">
        <f>ROUND(E91/H91*100-100,2)</f>
        <v>19.13</v>
      </c>
      <c r="O91" s="54">
        <f t="shared" si="77"/>
        <v>19.27</v>
      </c>
      <c r="P91" s="54">
        <f>ROUND(D91/J91*100-100,2)</f>
        <v>-5.71</v>
      </c>
      <c r="Q91" s="54">
        <f t="shared" si="78"/>
        <v>-6.78</v>
      </c>
      <c r="R91" s="54">
        <f t="shared" si="79"/>
        <v>-5.35</v>
      </c>
      <c r="S91" s="56"/>
      <c r="T91" s="56"/>
      <c r="U91" s="56"/>
    </row>
    <row r="92" spans="1:22" ht="21" x14ac:dyDescent="0.5">
      <c r="B92" s="4"/>
      <c r="C92" s="52"/>
      <c r="F92" s="17"/>
      <c r="I92" s="17"/>
      <c r="J92" s="17"/>
      <c r="K92" s="17"/>
      <c r="L92" s="17"/>
      <c r="M92" s="54"/>
      <c r="N92" s="54"/>
      <c r="O92" s="54"/>
      <c r="P92" s="54"/>
      <c r="Q92" s="54"/>
      <c r="R92" s="54"/>
      <c r="S92" s="55"/>
      <c r="T92" s="56"/>
      <c r="U92" s="56"/>
    </row>
    <row r="93" spans="1:22" ht="21" x14ac:dyDescent="0.5">
      <c r="A93" s="4"/>
      <c r="B93" s="4" t="s">
        <v>59</v>
      </c>
      <c r="D93" s="17"/>
      <c r="E93" s="17">
        <f>E8-SUM(E10+E22+E34+E58+E65+E72+E79+E86)</f>
        <v>167119.17145799985</v>
      </c>
      <c r="F93" s="17">
        <f t="shared" ref="F93" si="80">F8-SUM(F10+F22+F34+F58+F65+F72+F79+F86)</f>
        <v>601790.65324402601</v>
      </c>
      <c r="G93" s="17"/>
      <c r="H93" s="17">
        <f>H8-SUM(H10+H22+H34+H58+H65+H72+H79+H86)</f>
        <v>126831</v>
      </c>
      <c r="I93" s="17">
        <f t="shared" ref="I93" si="81">I8-SUM(I10+I22+I34+I58+I65+I72+I79+I86)</f>
        <v>456174</v>
      </c>
      <c r="J93" s="17"/>
      <c r="K93" s="17">
        <f>K8-SUM(K10+K22+K34+K58+K65+K72+K79+K86)</f>
        <v>93559</v>
      </c>
      <c r="L93" s="17">
        <f t="shared" ref="L93" si="82">L8-SUM(L10+L22+L34+L58+L65+L72+L79+L86)</f>
        <v>331796</v>
      </c>
      <c r="M93" s="54"/>
      <c r="N93" s="54">
        <f>ROUND(E93/H93*100-100,2)</f>
        <v>31.77</v>
      </c>
      <c r="O93" s="54">
        <f t="shared" ref="O93" si="83">ROUND(F93/I93*100-100,2)</f>
        <v>31.92</v>
      </c>
      <c r="P93" s="54"/>
      <c r="Q93" s="54">
        <f t="shared" ref="Q93" si="84">ROUND(E93/K93*100-100,2)</f>
        <v>78.62</v>
      </c>
      <c r="R93" s="54">
        <f t="shared" ref="R93" si="85">ROUND(F93/L93*100-100,2)</f>
        <v>81.37</v>
      </c>
      <c r="S93" s="55"/>
      <c r="T93" s="56"/>
      <c r="U93" s="56"/>
    </row>
    <row r="94" spans="1:22" x14ac:dyDescent="0.45">
      <c r="A94" s="57"/>
      <c r="B94" s="74"/>
      <c r="C94" s="74"/>
      <c r="D94" s="74"/>
      <c r="E94" s="75"/>
      <c r="F94" s="74"/>
      <c r="G94" s="74"/>
      <c r="H94" s="75"/>
      <c r="I94" s="74"/>
      <c r="J94" s="75"/>
      <c r="K94" s="76"/>
      <c r="L94" s="75"/>
      <c r="M94" s="74"/>
      <c r="N94" s="77"/>
      <c r="O94" s="77"/>
      <c r="P94" s="78"/>
      <c r="Q94" s="74"/>
      <c r="R94" s="74"/>
      <c r="T94" s="36"/>
      <c r="U94" s="36"/>
    </row>
    <row r="95" spans="1:22" x14ac:dyDescent="0.45">
      <c r="B95" s="89" t="s">
        <v>103</v>
      </c>
      <c r="C95" s="89"/>
      <c r="D95" s="89"/>
      <c r="E95" s="89"/>
      <c r="F95" s="89"/>
      <c r="G95" s="89"/>
      <c r="H95" s="89"/>
      <c r="S95" s="35"/>
      <c r="T95" s="36"/>
      <c r="U95" s="36"/>
    </row>
    <row r="96" spans="1:22" x14ac:dyDescent="0.45">
      <c r="B96" s="89" t="s">
        <v>104</v>
      </c>
      <c r="C96" s="89"/>
      <c r="D96" s="89"/>
      <c r="E96" s="89"/>
      <c r="F96" s="89"/>
      <c r="G96" s="89"/>
      <c r="H96" s="89"/>
      <c r="S96" s="35"/>
      <c r="T96" s="36"/>
      <c r="U96" s="36"/>
    </row>
    <row r="97" spans="1:21" ht="18.5" customHeight="1" x14ac:dyDescent="0.45">
      <c r="B97" s="97" t="s">
        <v>105</v>
      </c>
      <c r="C97" s="97"/>
      <c r="D97" s="97"/>
      <c r="E97" s="97"/>
      <c r="F97" s="97"/>
      <c r="G97" s="97"/>
      <c r="H97" s="97"/>
      <c r="S97" s="35"/>
      <c r="T97" s="36"/>
      <c r="U97" s="36"/>
    </row>
    <row r="98" spans="1:21" x14ac:dyDescent="0.45">
      <c r="S98" s="35"/>
      <c r="T98" s="36"/>
      <c r="U98" s="36"/>
    </row>
    <row r="99" spans="1:21" x14ac:dyDescent="0.45">
      <c r="B99" s="4"/>
      <c r="S99" s="35"/>
      <c r="T99" s="36"/>
      <c r="U99" s="36"/>
    </row>
    <row r="100" spans="1:21" x14ac:dyDescent="0.45">
      <c r="A100" s="98" t="s">
        <v>111</v>
      </c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S100" s="35"/>
      <c r="T100" s="36"/>
      <c r="U100" s="36"/>
    </row>
    <row r="101" spans="1:21" x14ac:dyDescent="0.45">
      <c r="A101" s="3"/>
      <c r="B101" s="3"/>
      <c r="C101" s="3"/>
      <c r="D101" s="3"/>
      <c r="E101" s="35"/>
      <c r="F101" s="3"/>
      <c r="G101" s="3"/>
      <c r="H101" s="35"/>
      <c r="I101" s="3"/>
      <c r="J101" s="3"/>
      <c r="K101" s="35"/>
      <c r="L101" s="3"/>
      <c r="S101" s="35"/>
      <c r="T101" s="36"/>
      <c r="U101" s="36"/>
    </row>
    <row r="102" spans="1:21" x14ac:dyDescent="0.45">
      <c r="I102" s="4" t="s">
        <v>101</v>
      </c>
      <c r="S102" s="35"/>
      <c r="T102" s="36"/>
      <c r="U102" s="36"/>
    </row>
    <row r="103" spans="1:21" x14ac:dyDescent="0.45">
      <c r="I103" s="4" t="s">
        <v>102</v>
      </c>
      <c r="J103" s="74"/>
      <c r="K103" s="75"/>
      <c r="L103" s="74"/>
    </row>
    <row r="104" spans="1:21" x14ac:dyDescent="0.45">
      <c r="A104" s="79"/>
      <c r="B104" s="5"/>
      <c r="C104" s="6" t="s">
        <v>62</v>
      </c>
      <c r="D104" s="104" t="s">
        <v>112</v>
      </c>
      <c r="E104" s="105"/>
      <c r="F104" s="106"/>
      <c r="G104" s="104" t="s">
        <v>113</v>
      </c>
      <c r="H104" s="105"/>
      <c r="I104" s="106"/>
      <c r="J104" s="80" t="s">
        <v>114</v>
      </c>
    </row>
    <row r="105" spans="1:21" x14ac:dyDescent="0.45">
      <c r="A105" s="2" t="s">
        <v>1</v>
      </c>
      <c r="B105" s="7"/>
      <c r="C105" s="3" t="s">
        <v>63</v>
      </c>
      <c r="D105" s="8"/>
      <c r="F105" s="9"/>
      <c r="H105" s="81"/>
      <c r="J105" s="82" t="s">
        <v>115</v>
      </c>
      <c r="K105" s="75"/>
      <c r="L105" s="74"/>
    </row>
    <row r="106" spans="1:21" x14ac:dyDescent="0.45">
      <c r="A106" s="4" t="s">
        <v>2</v>
      </c>
      <c r="B106" s="7" t="s">
        <v>65</v>
      </c>
      <c r="C106" s="3" t="s">
        <v>66</v>
      </c>
      <c r="D106" s="38" t="s">
        <v>67</v>
      </c>
      <c r="E106" s="99" t="s">
        <v>68</v>
      </c>
      <c r="F106" s="100"/>
      <c r="G106" s="38" t="s">
        <v>67</v>
      </c>
      <c r="H106" s="99" t="s">
        <v>68</v>
      </c>
      <c r="I106" s="100"/>
      <c r="J106" s="38" t="s">
        <v>67</v>
      </c>
      <c r="K106" s="104" t="s">
        <v>68</v>
      </c>
      <c r="L106" s="105"/>
    </row>
    <row r="107" spans="1:21" x14ac:dyDescent="0.45">
      <c r="A107" s="74"/>
      <c r="B107" s="10"/>
      <c r="C107" s="11" t="s">
        <v>69</v>
      </c>
      <c r="D107" s="10"/>
      <c r="E107" s="42" t="s">
        <v>70</v>
      </c>
      <c r="F107" s="43" t="s">
        <v>71</v>
      </c>
      <c r="G107" s="59"/>
      <c r="H107" s="42" t="s">
        <v>70</v>
      </c>
      <c r="I107" s="43" t="s">
        <v>72</v>
      </c>
      <c r="J107" s="44"/>
      <c r="K107" s="42" t="s">
        <v>70</v>
      </c>
      <c r="L107" s="48" t="s">
        <v>72</v>
      </c>
    </row>
    <row r="108" spans="1:21" ht="21" x14ac:dyDescent="0.5">
      <c r="A108" s="4"/>
      <c r="B108" s="4" t="s">
        <v>3</v>
      </c>
      <c r="D108" s="17"/>
      <c r="E108" s="17">
        <v>5342562</v>
      </c>
      <c r="F108" s="17">
        <v>19213390</v>
      </c>
      <c r="G108" s="17" t="s">
        <v>118</v>
      </c>
      <c r="H108" s="17">
        <v>4803029</v>
      </c>
      <c r="I108" s="17">
        <v>16973180</v>
      </c>
      <c r="J108" s="49"/>
      <c r="K108" s="49">
        <f>E108/H108*100-100</f>
        <v>11.233182227298656</v>
      </c>
      <c r="L108" s="49">
        <f>F108/I108*100-100</f>
        <v>13.198528502024971</v>
      </c>
      <c r="M108" s="14"/>
      <c r="N108" s="83"/>
    </row>
    <row r="109" spans="1:21" ht="21" x14ac:dyDescent="0.5">
      <c r="A109" s="4"/>
      <c r="D109" s="17"/>
      <c r="E109" s="17"/>
      <c r="F109" s="17"/>
      <c r="G109" s="17"/>
      <c r="H109" s="17"/>
      <c r="I109" s="17"/>
      <c r="J109" s="49"/>
      <c r="K109" s="49"/>
      <c r="L109" s="49"/>
      <c r="M109" s="14"/>
      <c r="N109" s="83"/>
    </row>
    <row r="110" spans="1:21" ht="21" x14ac:dyDescent="0.5">
      <c r="A110" s="4" t="s">
        <v>4</v>
      </c>
      <c r="B110" s="4" t="s">
        <v>5</v>
      </c>
      <c r="C110" s="52"/>
      <c r="D110" s="21"/>
      <c r="E110" s="17">
        <f t="shared" ref="E110:F110" si="86">SUM(E111:E120)</f>
        <v>647894.5622990001</v>
      </c>
      <c r="F110" s="17">
        <f t="shared" si="86"/>
        <v>2330132.7141969441</v>
      </c>
      <c r="G110" s="53" t="s">
        <v>118</v>
      </c>
      <c r="H110" s="17">
        <f t="shared" ref="H110:I110" si="87">SUM(H111:H120)</f>
        <v>637411</v>
      </c>
      <c r="I110" s="17">
        <f t="shared" si="87"/>
        <v>2252694</v>
      </c>
      <c r="J110" s="54"/>
      <c r="K110" s="49">
        <f t="shared" ref="K110:L111" si="88">E110/H110*100-100</f>
        <v>1.6447099750396745</v>
      </c>
      <c r="L110" s="49">
        <f t="shared" si="88"/>
        <v>3.4376046723143077</v>
      </c>
      <c r="M110" s="14"/>
      <c r="N110" s="83"/>
    </row>
    <row r="111" spans="1:21" ht="21" x14ac:dyDescent="0.5">
      <c r="A111" s="4" t="s">
        <v>0</v>
      </c>
      <c r="B111" s="4" t="s">
        <v>8</v>
      </c>
      <c r="C111" s="52" t="s">
        <v>9</v>
      </c>
      <c r="D111" s="17">
        <v>15338.152840000001</v>
      </c>
      <c r="E111" s="17">
        <v>11087.168131</v>
      </c>
      <c r="F111" s="17">
        <v>39863.272964518095</v>
      </c>
      <c r="G111" s="17">
        <v>12666.904</v>
      </c>
      <c r="H111" s="17">
        <v>10975</v>
      </c>
      <c r="I111" s="17">
        <v>38778</v>
      </c>
      <c r="J111" s="49">
        <f>D111/G111*100-100</f>
        <v>21.088411501342392</v>
      </c>
      <c r="K111" s="49">
        <f t="shared" si="88"/>
        <v>1.0220330842824552</v>
      </c>
      <c r="L111" s="49">
        <f t="shared" si="88"/>
        <v>2.7986821510085633</v>
      </c>
      <c r="M111" s="51"/>
      <c r="N111" s="51"/>
      <c r="O111" s="22"/>
      <c r="T111" s="1"/>
    </row>
    <row r="112" spans="1:21" ht="21" x14ac:dyDescent="0.5">
      <c r="A112" s="4" t="s">
        <v>0</v>
      </c>
      <c r="B112" s="4" t="s">
        <v>10</v>
      </c>
      <c r="C112" s="52" t="s">
        <v>9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50" t="s">
        <v>7</v>
      </c>
      <c r="K112" s="50" t="s">
        <v>7</v>
      </c>
      <c r="L112" s="50" t="s">
        <v>7</v>
      </c>
      <c r="M112" s="51"/>
      <c r="N112" s="51"/>
      <c r="O112" s="22"/>
      <c r="T112" s="1"/>
    </row>
    <row r="113" spans="1:20" ht="21" x14ac:dyDescent="0.5">
      <c r="A113" s="4" t="s">
        <v>0</v>
      </c>
      <c r="B113" s="4" t="s">
        <v>11</v>
      </c>
      <c r="C113" s="52" t="s">
        <v>9</v>
      </c>
      <c r="D113" s="21">
        <v>30948.759032999995</v>
      </c>
      <c r="E113" s="17">
        <v>9599.1912140000004</v>
      </c>
      <c r="F113" s="17">
        <v>34538.369880173472</v>
      </c>
      <c r="G113" s="21">
        <v>37773.186000000002</v>
      </c>
      <c r="H113" s="17">
        <v>10172</v>
      </c>
      <c r="I113" s="17">
        <v>35985</v>
      </c>
      <c r="J113" s="49">
        <f>D113/G113*100-100</f>
        <v>-18.066855591688793</v>
      </c>
      <c r="K113" s="49">
        <f t="shared" ref="J113:L119" si="89">E113/H113*100-100</f>
        <v>-5.6312306920959401</v>
      </c>
      <c r="L113" s="49">
        <f t="shared" si="89"/>
        <v>-4.0200920378672436</v>
      </c>
      <c r="M113" s="51"/>
      <c r="N113" s="51"/>
      <c r="O113" s="22"/>
      <c r="T113" s="1"/>
    </row>
    <row r="114" spans="1:20" ht="21" x14ac:dyDescent="0.5">
      <c r="A114" s="4" t="s">
        <v>0</v>
      </c>
      <c r="B114" s="4" t="s">
        <v>12</v>
      </c>
      <c r="C114" s="52" t="s">
        <v>9</v>
      </c>
      <c r="D114" s="21">
        <v>75214.561619999993</v>
      </c>
      <c r="E114" s="17">
        <v>51802.938902000002</v>
      </c>
      <c r="F114" s="17">
        <v>186303.80793491993</v>
      </c>
      <c r="G114" s="21">
        <v>62287.021000000008</v>
      </c>
      <c r="H114" s="17">
        <v>41979</v>
      </c>
      <c r="I114" s="17">
        <v>148401</v>
      </c>
      <c r="J114" s="49">
        <f t="shared" si="89"/>
        <v>20.754790343882362</v>
      </c>
      <c r="K114" s="49">
        <f t="shared" si="89"/>
        <v>23.402031734915084</v>
      </c>
      <c r="L114" s="49">
        <f t="shared" si="89"/>
        <v>25.540803589544495</v>
      </c>
      <c r="M114" s="51"/>
      <c r="N114" s="51"/>
      <c r="O114" s="22"/>
      <c r="T114" s="1"/>
    </row>
    <row r="115" spans="1:20" ht="21" x14ac:dyDescent="0.5">
      <c r="A115" s="4" t="s">
        <v>0</v>
      </c>
      <c r="B115" s="4" t="s">
        <v>13</v>
      </c>
      <c r="C115" s="52" t="s">
        <v>9</v>
      </c>
      <c r="D115" s="21">
        <v>46840.440390999996</v>
      </c>
      <c r="E115" s="17">
        <v>15365.362712</v>
      </c>
      <c r="F115" s="17">
        <v>55256.281952643039</v>
      </c>
      <c r="G115" s="21">
        <v>45562.806000000004</v>
      </c>
      <c r="H115" s="17">
        <v>16741</v>
      </c>
      <c r="I115" s="17">
        <v>59137</v>
      </c>
      <c r="J115" s="49">
        <f t="shared" si="89"/>
        <v>2.8041170049974369</v>
      </c>
      <c r="K115" s="49">
        <f t="shared" si="89"/>
        <v>-8.2171751269338671</v>
      </c>
      <c r="L115" s="49">
        <f t="shared" si="89"/>
        <v>-6.5622504478701273</v>
      </c>
      <c r="M115" s="51"/>
      <c r="N115" s="51"/>
      <c r="O115" s="22"/>
      <c r="T115" s="1"/>
    </row>
    <row r="116" spans="1:20" ht="21" x14ac:dyDescent="0.5">
      <c r="A116" s="4" t="s">
        <v>0</v>
      </c>
      <c r="B116" s="4" t="s">
        <v>14</v>
      </c>
      <c r="C116" s="52" t="s">
        <v>9</v>
      </c>
      <c r="D116" s="21">
        <v>4</v>
      </c>
      <c r="E116" s="17">
        <v>1</v>
      </c>
      <c r="F116" s="17">
        <v>4</v>
      </c>
      <c r="G116" s="21">
        <v>52054.278000000006</v>
      </c>
      <c r="H116" s="17">
        <v>16054</v>
      </c>
      <c r="I116" s="17">
        <v>56652</v>
      </c>
      <c r="J116" s="49">
        <f t="shared" si="89"/>
        <v>-99.992315713225338</v>
      </c>
      <c r="K116" s="49">
        <f t="shared" si="89"/>
        <v>-99.993771022798057</v>
      </c>
      <c r="L116" s="49">
        <f t="shared" si="89"/>
        <v>-99.992939349007983</v>
      </c>
      <c r="M116" s="51"/>
      <c r="N116" s="51"/>
      <c r="O116" s="22"/>
      <c r="T116" s="1"/>
    </row>
    <row r="117" spans="1:20" ht="21" x14ac:dyDescent="0.5">
      <c r="A117" s="4" t="s">
        <v>0</v>
      </c>
      <c r="B117" s="4" t="s">
        <v>15</v>
      </c>
      <c r="C117" s="52" t="s">
        <v>9</v>
      </c>
      <c r="D117" s="21">
        <v>822033.90299999993</v>
      </c>
      <c r="E117" s="17">
        <v>271903.12477300002</v>
      </c>
      <c r="F117" s="17">
        <v>977848.08437521674</v>
      </c>
      <c r="G117" s="21">
        <v>953127.68299999996</v>
      </c>
      <c r="H117" s="17">
        <v>283155</v>
      </c>
      <c r="I117" s="17">
        <v>1000882</v>
      </c>
      <c r="J117" s="49">
        <f t="shared" si="89"/>
        <v>-13.754062791186399</v>
      </c>
      <c r="K117" s="49">
        <f t="shared" si="89"/>
        <v>-3.9737512058766242</v>
      </c>
      <c r="L117" s="49">
        <f t="shared" si="89"/>
        <v>-2.3013617614047632</v>
      </c>
      <c r="M117" s="51"/>
      <c r="N117" s="51"/>
      <c r="O117" s="22"/>
      <c r="T117" s="1"/>
    </row>
    <row r="118" spans="1:20" ht="21" x14ac:dyDescent="0.5">
      <c r="A118" s="4" t="s">
        <v>0</v>
      </c>
      <c r="B118" s="4" t="s">
        <v>16</v>
      </c>
      <c r="C118" s="52" t="s">
        <v>9</v>
      </c>
      <c r="D118" s="21">
        <v>376.01900000000001</v>
      </c>
      <c r="E118" s="17">
        <v>91.534493999999995</v>
      </c>
      <c r="F118" s="17">
        <v>328.54650500956529</v>
      </c>
      <c r="G118" s="21">
        <v>31291</v>
      </c>
      <c r="H118" s="17">
        <v>5352</v>
      </c>
      <c r="I118" s="17">
        <v>18980</v>
      </c>
      <c r="J118" s="49">
        <f t="shared" si="89"/>
        <v>-98.798315809657723</v>
      </c>
      <c r="K118" s="49">
        <f t="shared" si="89"/>
        <v>-98.289714237668164</v>
      </c>
      <c r="L118" s="49">
        <f t="shared" si="89"/>
        <v>-98.268985748105564</v>
      </c>
      <c r="M118" s="51"/>
      <c r="N118" s="51"/>
      <c r="O118" s="22"/>
      <c r="T118" s="1"/>
    </row>
    <row r="119" spans="1:20" ht="21" x14ac:dyDescent="0.5">
      <c r="A119" s="4" t="s">
        <v>0</v>
      </c>
      <c r="B119" s="4" t="s">
        <v>75</v>
      </c>
      <c r="C119" s="52" t="s">
        <v>9</v>
      </c>
      <c r="D119" s="21">
        <v>286999.67999999999</v>
      </c>
      <c r="E119" s="17">
        <v>49958.922988999999</v>
      </c>
      <c r="F119" s="17">
        <v>179655.25611154089</v>
      </c>
      <c r="G119" s="21">
        <v>317497.65700000001</v>
      </c>
      <c r="H119" s="17">
        <v>57833</v>
      </c>
      <c r="I119" s="17">
        <v>204316</v>
      </c>
      <c r="J119" s="49">
        <f t="shared" si="89"/>
        <v>-9.6057329330150054</v>
      </c>
      <c r="K119" s="49">
        <f t="shared" si="89"/>
        <v>-13.615197224767869</v>
      </c>
      <c r="L119" s="49">
        <f t="shared" si="89"/>
        <v>-12.069903428247969</v>
      </c>
      <c r="M119" s="51"/>
      <c r="N119" s="51"/>
      <c r="O119" s="22"/>
      <c r="T119" s="1"/>
    </row>
    <row r="120" spans="1:20" ht="21" x14ac:dyDescent="0.5">
      <c r="A120" s="4"/>
      <c r="B120" s="4" t="s">
        <v>17</v>
      </c>
      <c r="C120" s="52" t="s">
        <v>6</v>
      </c>
      <c r="D120" s="21"/>
      <c r="E120" s="17">
        <v>238085.31908400002</v>
      </c>
      <c r="F120" s="17">
        <v>856335.09447292262</v>
      </c>
      <c r="G120" s="21" t="s">
        <v>118</v>
      </c>
      <c r="H120" s="17">
        <v>195150</v>
      </c>
      <c r="I120" s="17">
        <v>689563</v>
      </c>
      <c r="J120" s="54"/>
      <c r="K120" s="49">
        <f>E120/H120*100-100</f>
        <v>22.001188359723287</v>
      </c>
      <c r="L120" s="49">
        <f>F120/I120*100-100</f>
        <v>24.185186048689175</v>
      </c>
      <c r="M120" s="14"/>
      <c r="N120" s="51"/>
      <c r="O120" s="22"/>
    </row>
    <row r="121" spans="1:20" ht="21" x14ac:dyDescent="0.5">
      <c r="A121" s="4"/>
      <c r="B121" s="4"/>
      <c r="C121" s="52"/>
      <c r="D121" s="21"/>
      <c r="E121" s="13"/>
      <c r="F121" s="14"/>
      <c r="G121" s="21"/>
      <c r="H121" s="13"/>
      <c r="I121" s="14"/>
      <c r="J121" s="49"/>
      <c r="K121" s="49"/>
      <c r="L121" s="49"/>
      <c r="M121" s="14"/>
      <c r="N121" s="83"/>
    </row>
    <row r="122" spans="1:20" ht="21" x14ac:dyDescent="0.5">
      <c r="A122" s="4" t="s">
        <v>18</v>
      </c>
      <c r="B122" s="4" t="s">
        <v>19</v>
      </c>
      <c r="C122" s="52"/>
      <c r="D122" s="21"/>
      <c r="E122" s="17">
        <f t="shared" ref="E122:F122" si="90">SUM(E123:E128,E131:E132)</f>
        <v>867402.37219299993</v>
      </c>
      <c r="F122" s="17">
        <f t="shared" si="90"/>
        <v>3118968.9397345018</v>
      </c>
      <c r="G122" s="21" t="s">
        <v>118</v>
      </c>
      <c r="H122" s="17">
        <f t="shared" ref="H122:I122" si="91">SUM(H123:H128,H131:H132)</f>
        <v>739930</v>
      </c>
      <c r="I122" s="17">
        <f t="shared" si="91"/>
        <v>2614910</v>
      </c>
      <c r="J122" s="54"/>
      <c r="K122" s="49">
        <f t="shared" ref="K122:K132" si="92">E122/H122*100-100</f>
        <v>17.227625882583482</v>
      </c>
      <c r="L122" s="49">
        <f t="shared" ref="L122:L132" si="93">F122/I122*100-100</f>
        <v>19.276339902119076</v>
      </c>
      <c r="M122" s="14"/>
      <c r="N122" s="83"/>
    </row>
    <row r="123" spans="1:20" ht="21" x14ac:dyDescent="0.5">
      <c r="A123" s="4" t="s">
        <v>0</v>
      </c>
      <c r="B123" s="4" t="s">
        <v>20</v>
      </c>
      <c r="C123" s="52" t="s">
        <v>6</v>
      </c>
      <c r="D123" s="21"/>
      <c r="E123" s="17">
        <v>50139.494819</v>
      </c>
      <c r="F123" s="17">
        <v>180327.74333883147</v>
      </c>
      <c r="G123" s="21" t="s">
        <v>118</v>
      </c>
      <c r="H123" s="17">
        <v>47093</v>
      </c>
      <c r="I123" s="17">
        <v>166419</v>
      </c>
      <c r="J123" s="54"/>
      <c r="K123" s="49">
        <f t="shared" si="92"/>
        <v>6.4691033041004005</v>
      </c>
      <c r="L123" s="49">
        <f t="shared" si="93"/>
        <v>8.3576654942232977</v>
      </c>
      <c r="M123" s="14"/>
      <c r="N123" s="83"/>
    </row>
    <row r="124" spans="1:20" ht="21" x14ac:dyDescent="0.5">
      <c r="A124" s="4" t="s">
        <v>0</v>
      </c>
      <c r="B124" s="4" t="s">
        <v>21</v>
      </c>
      <c r="C124" s="52" t="s">
        <v>6</v>
      </c>
      <c r="D124" s="21"/>
      <c r="E124" s="17">
        <v>65400.825647999998</v>
      </c>
      <c r="F124" s="17">
        <v>235147.23492602984</v>
      </c>
      <c r="G124" s="21" t="s">
        <v>118</v>
      </c>
      <c r="H124" s="17">
        <v>46588</v>
      </c>
      <c r="I124" s="17">
        <v>164605</v>
      </c>
      <c r="J124" s="54"/>
      <c r="K124" s="49">
        <f t="shared" si="92"/>
        <v>40.38126909933888</v>
      </c>
      <c r="L124" s="49">
        <f t="shared" si="93"/>
        <v>42.8554630333403</v>
      </c>
      <c r="M124" s="14"/>
      <c r="N124" s="83"/>
    </row>
    <row r="125" spans="1:20" ht="21" x14ac:dyDescent="0.5">
      <c r="A125" s="4" t="s">
        <v>0</v>
      </c>
      <c r="B125" s="4" t="s">
        <v>22</v>
      </c>
      <c r="C125" s="52" t="s">
        <v>6</v>
      </c>
      <c r="D125" s="21"/>
      <c r="E125" s="17">
        <v>30442.978846999998</v>
      </c>
      <c r="F125" s="17">
        <v>109476.16417576588</v>
      </c>
      <c r="G125" s="21" t="s">
        <v>118</v>
      </c>
      <c r="H125" s="17">
        <v>48208</v>
      </c>
      <c r="I125" s="17">
        <v>170289</v>
      </c>
      <c r="J125" s="54"/>
      <c r="K125" s="49">
        <f t="shared" si="92"/>
        <v>-36.850774047875881</v>
      </c>
      <c r="L125" s="49">
        <f t="shared" si="93"/>
        <v>-35.711546737742381</v>
      </c>
      <c r="M125" s="14"/>
      <c r="N125" s="83"/>
    </row>
    <row r="126" spans="1:20" ht="21" x14ac:dyDescent="0.5">
      <c r="A126" s="4" t="s">
        <v>0</v>
      </c>
      <c r="B126" s="4" t="s">
        <v>23</v>
      </c>
      <c r="C126" s="52" t="s">
        <v>6</v>
      </c>
      <c r="D126" s="21"/>
      <c r="E126" s="17">
        <v>26497.240405</v>
      </c>
      <c r="F126" s="17">
        <v>95307.597495807306</v>
      </c>
      <c r="G126" s="21" t="s">
        <v>118</v>
      </c>
      <c r="H126" s="17">
        <v>12765</v>
      </c>
      <c r="I126" s="17">
        <v>45151</v>
      </c>
      <c r="J126" s="54"/>
      <c r="K126" s="49">
        <f t="shared" si="92"/>
        <v>107.5772848021935</v>
      </c>
      <c r="L126" s="49">
        <f t="shared" si="93"/>
        <v>111.08634913026799</v>
      </c>
      <c r="M126" s="14"/>
      <c r="N126" s="83"/>
    </row>
    <row r="127" spans="1:20" ht="21" x14ac:dyDescent="0.5">
      <c r="A127" s="4" t="s">
        <v>0</v>
      </c>
      <c r="B127" s="4" t="s">
        <v>24</v>
      </c>
      <c r="C127" s="52" t="s">
        <v>6</v>
      </c>
      <c r="D127" s="21"/>
      <c r="E127" s="17">
        <v>315594.79061600001</v>
      </c>
      <c r="F127" s="17">
        <v>1134600.7105443266</v>
      </c>
      <c r="G127" s="21" t="s">
        <v>118</v>
      </c>
      <c r="H127" s="17">
        <v>220444</v>
      </c>
      <c r="I127" s="17">
        <v>778852</v>
      </c>
      <c r="J127" s="54"/>
      <c r="K127" s="49">
        <f t="shared" si="92"/>
        <v>43.163248088403407</v>
      </c>
      <c r="L127" s="49">
        <f t="shared" si="93"/>
        <v>45.676034797923961</v>
      </c>
      <c r="M127" s="14"/>
      <c r="N127" s="83"/>
    </row>
    <row r="128" spans="1:20" ht="21" x14ac:dyDescent="0.5">
      <c r="A128" s="4" t="s">
        <v>0</v>
      </c>
      <c r="B128" s="4" t="s">
        <v>25</v>
      </c>
      <c r="C128" s="52" t="s">
        <v>6</v>
      </c>
      <c r="D128" s="21"/>
      <c r="E128" s="17">
        <v>181241.85068100001</v>
      </c>
      <c r="F128" s="17">
        <v>651803.39338996622</v>
      </c>
      <c r="G128" s="21" t="s">
        <v>118</v>
      </c>
      <c r="H128" s="17">
        <v>188316</v>
      </c>
      <c r="I128" s="17">
        <v>665830</v>
      </c>
      <c r="J128" s="54"/>
      <c r="K128" s="49">
        <f t="shared" si="92"/>
        <v>-3.7565312129611925</v>
      </c>
      <c r="L128" s="49">
        <f t="shared" si="93"/>
        <v>-2.1066348182019112</v>
      </c>
      <c r="M128" s="14"/>
      <c r="N128" s="83"/>
    </row>
    <row r="129" spans="1:14" ht="21" x14ac:dyDescent="0.5">
      <c r="A129" s="4"/>
      <c r="B129" s="4" t="s">
        <v>26</v>
      </c>
      <c r="C129" s="52" t="s">
        <v>6</v>
      </c>
      <c r="D129" s="21"/>
      <c r="E129" s="17">
        <v>116009.45841799999</v>
      </c>
      <c r="F129" s="17">
        <v>417236.0259386081</v>
      </c>
      <c r="G129" s="21" t="s">
        <v>118</v>
      </c>
      <c r="H129" s="17">
        <v>141416</v>
      </c>
      <c r="I129" s="17">
        <v>500011</v>
      </c>
      <c r="J129" s="54"/>
      <c r="K129" s="49">
        <f t="shared" si="92"/>
        <v>-17.965818282231155</v>
      </c>
      <c r="L129" s="49">
        <f t="shared" si="93"/>
        <v>-16.554630610404956</v>
      </c>
      <c r="M129" s="14"/>
      <c r="N129" s="83"/>
    </row>
    <row r="130" spans="1:14" ht="21" x14ac:dyDescent="0.5">
      <c r="A130" s="4"/>
      <c r="B130" s="4" t="s">
        <v>27</v>
      </c>
      <c r="C130" s="52" t="s">
        <v>6</v>
      </c>
      <c r="D130" s="21"/>
      <c r="E130" s="17">
        <v>65232.392263000002</v>
      </c>
      <c r="F130" s="17">
        <v>234568.36745135809</v>
      </c>
      <c r="G130" s="21" t="s">
        <v>118</v>
      </c>
      <c r="H130" s="17">
        <v>46901</v>
      </c>
      <c r="I130" s="17">
        <v>165819</v>
      </c>
      <c r="J130" s="54"/>
      <c r="K130" s="49">
        <f t="shared" si="92"/>
        <v>39.085290853073502</v>
      </c>
      <c r="L130" s="49">
        <f t="shared" si="93"/>
        <v>41.460488515404194</v>
      </c>
      <c r="M130" s="14"/>
      <c r="N130" s="83"/>
    </row>
    <row r="131" spans="1:14" ht="21" x14ac:dyDescent="0.5">
      <c r="A131" s="4" t="s">
        <v>0</v>
      </c>
      <c r="B131" s="4" t="s">
        <v>28</v>
      </c>
      <c r="C131" s="52" t="s">
        <v>6</v>
      </c>
      <c r="D131" s="21"/>
      <c r="E131" s="17">
        <v>11589.531150999999</v>
      </c>
      <c r="F131" s="17">
        <v>41675.382587581611</v>
      </c>
      <c r="G131" s="21" t="s">
        <v>118</v>
      </c>
      <c r="H131" s="17">
        <v>11123</v>
      </c>
      <c r="I131" s="17">
        <v>39293</v>
      </c>
      <c r="J131" s="54"/>
      <c r="K131" s="49">
        <f t="shared" si="92"/>
        <v>4.194292466061313</v>
      </c>
      <c r="L131" s="49">
        <f t="shared" si="93"/>
        <v>6.0631221530084645</v>
      </c>
      <c r="M131" s="14"/>
      <c r="N131" s="83"/>
    </row>
    <row r="132" spans="1:14" ht="21" x14ac:dyDescent="0.5">
      <c r="B132" s="4" t="s">
        <v>29</v>
      </c>
      <c r="C132" s="52" t="s">
        <v>6</v>
      </c>
      <c r="D132" s="21"/>
      <c r="E132" s="17">
        <v>186495.660026</v>
      </c>
      <c r="F132" s="17">
        <v>670630.71327619301</v>
      </c>
      <c r="G132" s="21" t="s">
        <v>118</v>
      </c>
      <c r="H132" s="17">
        <v>165393</v>
      </c>
      <c r="I132" s="17">
        <v>584471</v>
      </c>
      <c r="J132" s="54"/>
      <c r="K132" s="49">
        <f t="shared" si="92"/>
        <v>12.759101065945956</v>
      </c>
      <c r="L132" s="49">
        <f t="shared" si="93"/>
        <v>14.741486451199975</v>
      </c>
      <c r="M132" s="14"/>
      <c r="N132" s="83"/>
    </row>
    <row r="133" spans="1:14" ht="21" x14ac:dyDescent="0.5">
      <c r="B133" s="4"/>
      <c r="C133" s="52"/>
      <c r="D133" s="18"/>
      <c r="E133" s="17"/>
      <c r="F133" s="17"/>
      <c r="G133" s="18"/>
      <c r="H133" s="17"/>
      <c r="I133" s="17"/>
      <c r="J133" s="49"/>
      <c r="K133" s="49"/>
      <c r="L133" s="49"/>
      <c r="M133" s="14"/>
      <c r="N133" s="83"/>
    </row>
    <row r="134" spans="1:14" ht="21" x14ac:dyDescent="0.5">
      <c r="A134" s="2" t="s">
        <v>30</v>
      </c>
      <c r="B134" s="4" t="s">
        <v>31</v>
      </c>
      <c r="C134" s="52"/>
      <c r="D134" s="53"/>
      <c r="E134" s="17">
        <f t="shared" ref="E134:F134" si="94">SUM(E135,E146,E147)</f>
        <v>351859.49613500002</v>
      </c>
      <c r="F134" s="17">
        <f t="shared" si="94"/>
        <v>1265500.9042184637</v>
      </c>
      <c r="G134" s="53" t="s">
        <v>118</v>
      </c>
      <c r="H134" s="17">
        <f t="shared" ref="H134:I134" si="95">SUM(H135,H146,H147)</f>
        <v>300251</v>
      </c>
      <c r="I134" s="17">
        <f t="shared" si="95"/>
        <v>1061539</v>
      </c>
      <c r="J134" s="54"/>
      <c r="K134" s="49">
        <f t="shared" ref="K134:K147" si="96">E134/H134*100-100</f>
        <v>17.188451040962406</v>
      </c>
      <c r="L134" s="49">
        <f t="shared" ref="L134:L147" si="97">F134/I134*100-100</f>
        <v>19.213792825177748</v>
      </c>
      <c r="M134" s="14"/>
      <c r="N134" s="83"/>
    </row>
    <row r="135" spans="1:14" ht="21" x14ac:dyDescent="0.5">
      <c r="B135" s="4" t="s">
        <v>32</v>
      </c>
      <c r="C135" s="52" t="s">
        <v>6</v>
      </c>
      <c r="D135" s="21"/>
      <c r="E135" s="17">
        <f t="shared" ref="E135:F135" si="98">SUM(E136,E140,E144,E145)</f>
        <v>316363.37859199999</v>
      </c>
      <c r="F135" s="17">
        <f t="shared" si="98"/>
        <v>1137875.6730623706</v>
      </c>
      <c r="G135" s="21" t="s">
        <v>118</v>
      </c>
      <c r="H135" s="17">
        <f t="shared" ref="H135:I135" si="99">SUM(H136,H140,H144,H145)</f>
        <v>272416</v>
      </c>
      <c r="I135" s="17">
        <f t="shared" si="99"/>
        <v>963135</v>
      </c>
      <c r="J135" s="54"/>
      <c r="K135" s="49">
        <f t="shared" si="96"/>
        <v>16.132451321508285</v>
      </c>
      <c r="L135" s="49">
        <f t="shared" si="97"/>
        <v>18.14290551816417</v>
      </c>
      <c r="M135" s="14"/>
      <c r="N135" s="83"/>
    </row>
    <row r="136" spans="1:14" ht="21" x14ac:dyDescent="0.5">
      <c r="B136" s="4" t="s">
        <v>33</v>
      </c>
      <c r="C136" s="52" t="s">
        <v>6</v>
      </c>
      <c r="D136" s="21"/>
      <c r="E136" s="17">
        <f t="shared" ref="E136:F136" si="100">SUM(E137:E139)</f>
        <v>62285.247347999997</v>
      </c>
      <c r="F136" s="17">
        <f t="shared" si="100"/>
        <v>224010.53805025044</v>
      </c>
      <c r="G136" s="21" t="s">
        <v>118</v>
      </c>
      <c r="H136" s="17">
        <f t="shared" ref="H136:I136" si="101">SUM(H137:H139)</f>
        <v>65165</v>
      </c>
      <c r="I136" s="17">
        <f t="shared" si="101"/>
        <v>230628</v>
      </c>
      <c r="J136" s="54"/>
      <c r="K136" s="49">
        <f t="shared" si="96"/>
        <v>-4.419170800276234</v>
      </c>
      <c r="L136" s="49">
        <f t="shared" si="97"/>
        <v>-2.8693228704882046</v>
      </c>
      <c r="M136" s="14"/>
      <c r="N136" s="83"/>
    </row>
    <row r="137" spans="1:14" ht="21" x14ac:dyDescent="0.5">
      <c r="B137" s="4" t="s">
        <v>34</v>
      </c>
      <c r="C137" s="52" t="s">
        <v>6</v>
      </c>
      <c r="D137" s="21"/>
      <c r="E137" s="17">
        <v>27073.421705000001</v>
      </c>
      <c r="F137" s="17">
        <v>97404.212399167562</v>
      </c>
      <c r="G137" s="21" t="s">
        <v>118</v>
      </c>
      <c r="H137" s="17">
        <v>39504</v>
      </c>
      <c r="I137" s="17">
        <v>139956</v>
      </c>
      <c r="J137" s="54"/>
      <c r="K137" s="49">
        <f t="shared" si="96"/>
        <v>-31.466631973977314</v>
      </c>
      <c r="L137" s="49">
        <f t="shared" si="97"/>
        <v>-30.403689445849011</v>
      </c>
      <c r="M137" s="14"/>
      <c r="N137" s="83"/>
    </row>
    <row r="138" spans="1:14" ht="21" x14ac:dyDescent="0.5">
      <c r="B138" s="4" t="s">
        <v>35</v>
      </c>
      <c r="C138" s="52" t="s">
        <v>6</v>
      </c>
      <c r="D138" s="21"/>
      <c r="E138" s="17">
        <v>34975.068398999996</v>
      </c>
      <c r="F138" s="17">
        <v>125754.93506312373</v>
      </c>
      <c r="G138" s="21" t="s">
        <v>118</v>
      </c>
      <c r="H138" s="17">
        <v>25471</v>
      </c>
      <c r="I138" s="17">
        <v>89999</v>
      </c>
      <c r="J138" s="54"/>
      <c r="K138" s="49">
        <f t="shared" si="96"/>
        <v>37.31329118998076</v>
      </c>
      <c r="L138" s="49">
        <f t="shared" si="97"/>
        <v>39.729258173006087</v>
      </c>
      <c r="M138" s="14"/>
      <c r="N138" s="83"/>
    </row>
    <row r="139" spans="1:14" ht="21" x14ac:dyDescent="0.5">
      <c r="B139" s="4" t="s">
        <v>36</v>
      </c>
      <c r="C139" s="52" t="s">
        <v>6</v>
      </c>
      <c r="D139" s="21"/>
      <c r="E139" s="17">
        <v>236.75724400000001</v>
      </c>
      <c r="F139" s="17">
        <v>851.3905879591598</v>
      </c>
      <c r="G139" s="21" t="s">
        <v>118</v>
      </c>
      <c r="H139" s="17">
        <v>190</v>
      </c>
      <c r="I139" s="17">
        <v>673</v>
      </c>
      <c r="J139" s="54"/>
      <c r="K139" s="49">
        <f t="shared" si="96"/>
        <v>24.609075789473692</v>
      </c>
      <c r="L139" s="49">
        <f t="shared" si="97"/>
        <v>26.50677384237143</v>
      </c>
      <c r="M139" s="14"/>
      <c r="N139" s="83"/>
    </row>
    <row r="140" spans="1:14" ht="21" x14ac:dyDescent="0.5">
      <c r="B140" s="4" t="s">
        <v>37</v>
      </c>
      <c r="C140" s="52" t="s">
        <v>6</v>
      </c>
      <c r="D140" s="21"/>
      <c r="E140" s="17">
        <f t="shared" ref="E140:F140" si="102">SUM(E141:E143)</f>
        <v>212378.72372499999</v>
      </c>
      <c r="F140" s="17">
        <f t="shared" si="102"/>
        <v>763894.9897893623</v>
      </c>
      <c r="G140" s="21" t="s">
        <v>118</v>
      </c>
      <c r="H140" s="17">
        <f t="shared" ref="H140:I140" si="103">SUM(H141:H143)</f>
        <v>176848</v>
      </c>
      <c r="I140" s="17">
        <f t="shared" si="103"/>
        <v>625075</v>
      </c>
      <c r="J140" s="54"/>
      <c r="K140" s="49">
        <f t="shared" si="96"/>
        <v>20.091108593255228</v>
      </c>
      <c r="L140" s="49">
        <f t="shared" si="97"/>
        <v>22.208533342296889</v>
      </c>
      <c r="M140" s="14"/>
      <c r="N140" s="83"/>
    </row>
    <row r="141" spans="1:14" ht="21" x14ac:dyDescent="0.5">
      <c r="B141" s="4" t="s">
        <v>34</v>
      </c>
      <c r="C141" s="52" t="s">
        <v>6</v>
      </c>
      <c r="D141" s="21"/>
      <c r="E141" s="17">
        <v>37735.536489999999</v>
      </c>
      <c r="F141" s="17">
        <v>135723.43153493651</v>
      </c>
      <c r="G141" s="21" t="s">
        <v>118</v>
      </c>
      <c r="H141" s="17">
        <v>42574</v>
      </c>
      <c r="I141" s="17">
        <v>150466</v>
      </c>
      <c r="J141" s="54"/>
      <c r="K141" s="49">
        <f t="shared" si="96"/>
        <v>-11.364831845727437</v>
      </c>
      <c r="L141" s="49">
        <f t="shared" si="97"/>
        <v>-9.7979400429754833</v>
      </c>
      <c r="M141" s="14"/>
      <c r="N141" s="83"/>
    </row>
    <row r="142" spans="1:14" ht="21" x14ac:dyDescent="0.5">
      <c r="B142" s="4" t="s">
        <v>35</v>
      </c>
      <c r="C142" s="52" t="s">
        <v>6</v>
      </c>
      <c r="D142" s="21"/>
      <c r="E142" s="17">
        <v>166846.66263799998</v>
      </c>
      <c r="F142" s="17">
        <v>600130.84460311616</v>
      </c>
      <c r="G142" s="21" t="s">
        <v>118</v>
      </c>
      <c r="H142" s="17">
        <v>129255</v>
      </c>
      <c r="I142" s="17">
        <v>456866</v>
      </c>
      <c r="J142" s="54"/>
      <c r="K142" s="49">
        <f t="shared" si="96"/>
        <v>29.083333440099011</v>
      </c>
      <c r="L142" s="49">
        <f t="shared" si="97"/>
        <v>31.358176052303321</v>
      </c>
      <c r="M142" s="14"/>
      <c r="N142" s="83"/>
    </row>
    <row r="143" spans="1:14" ht="21" x14ac:dyDescent="0.5">
      <c r="B143" s="4" t="s">
        <v>36</v>
      </c>
      <c r="C143" s="52" t="s">
        <v>6</v>
      </c>
      <c r="D143" s="21"/>
      <c r="E143" s="17">
        <v>7796.5245969999996</v>
      </c>
      <c r="F143" s="17">
        <v>28040.713651309547</v>
      </c>
      <c r="G143" s="21" t="s">
        <v>118</v>
      </c>
      <c r="H143" s="17">
        <v>5019</v>
      </c>
      <c r="I143" s="17">
        <v>17743</v>
      </c>
      <c r="J143" s="54"/>
      <c r="K143" s="49">
        <f t="shared" si="96"/>
        <v>55.340199183104204</v>
      </c>
      <c r="L143" s="49">
        <f t="shared" si="97"/>
        <v>58.038176471338261</v>
      </c>
      <c r="M143" s="14"/>
      <c r="N143" s="83"/>
    </row>
    <row r="144" spans="1:14" ht="21" x14ac:dyDescent="0.5">
      <c r="B144" s="4" t="s">
        <v>38</v>
      </c>
      <c r="C144" s="52" t="s">
        <v>6</v>
      </c>
      <c r="D144" s="21"/>
      <c r="E144" s="17">
        <v>35368.742813999997</v>
      </c>
      <c r="F144" s="17">
        <v>127185.93658572377</v>
      </c>
      <c r="G144" s="21" t="s">
        <v>118</v>
      </c>
      <c r="H144" s="17">
        <v>27167</v>
      </c>
      <c r="I144" s="17">
        <v>96014</v>
      </c>
      <c r="J144" s="54"/>
      <c r="K144" s="49">
        <f t="shared" si="96"/>
        <v>30.190093915412064</v>
      </c>
      <c r="L144" s="49">
        <f t="shared" si="97"/>
        <v>32.466032647034552</v>
      </c>
      <c r="M144" s="14"/>
      <c r="N144" s="83"/>
    </row>
    <row r="145" spans="1:20" ht="21" x14ac:dyDescent="0.5">
      <c r="B145" s="4" t="s">
        <v>39</v>
      </c>
      <c r="C145" s="52" t="s">
        <v>6</v>
      </c>
      <c r="D145" s="21"/>
      <c r="E145" s="17">
        <v>6330.6647050000001</v>
      </c>
      <c r="F145" s="17">
        <v>22784.208637034091</v>
      </c>
      <c r="G145" s="21" t="s">
        <v>118</v>
      </c>
      <c r="H145" s="17">
        <v>3236</v>
      </c>
      <c r="I145" s="17">
        <v>11418</v>
      </c>
      <c r="J145" s="54"/>
      <c r="K145" s="49">
        <f t="shared" si="96"/>
        <v>95.632407447466022</v>
      </c>
      <c r="L145" s="49">
        <f t="shared" si="97"/>
        <v>99.546405999597908</v>
      </c>
      <c r="M145" s="14"/>
      <c r="N145" s="83"/>
    </row>
    <row r="146" spans="1:20" ht="21" x14ac:dyDescent="0.5">
      <c r="B146" s="4" t="s">
        <v>40</v>
      </c>
      <c r="C146" s="52" t="s">
        <v>6</v>
      </c>
      <c r="D146" s="21"/>
      <c r="E146" s="17">
        <v>23899.430095</v>
      </c>
      <c r="F146" s="17">
        <v>85908.272474803394</v>
      </c>
      <c r="G146" s="21" t="s">
        <v>118</v>
      </c>
      <c r="H146" s="17">
        <v>17905</v>
      </c>
      <c r="I146" s="17">
        <v>63398</v>
      </c>
      <c r="J146" s="54"/>
      <c r="K146" s="49">
        <f t="shared" si="96"/>
        <v>33.479084585311369</v>
      </c>
      <c r="L146" s="49">
        <f t="shared" si="97"/>
        <v>35.506281704160045</v>
      </c>
      <c r="M146" s="14"/>
      <c r="N146" s="83"/>
    </row>
    <row r="147" spans="1:20" ht="21" x14ac:dyDescent="0.5">
      <c r="B147" s="4" t="s">
        <v>41</v>
      </c>
      <c r="C147" s="52" t="s">
        <v>6</v>
      </c>
      <c r="D147" s="53"/>
      <c r="E147" s="17">
        <v>11596.687448000001</v>
      </c>
      <c r="F147" s="17">
        <v>41716.958681289681</v>
      </c>
      <c r="G147" s="21" t="s">
        <v>118</v>
      </c>
      <c r="H147" s="17">
        <v>9930</v>
      </c>
      <c r="I147" s="17">
        <v>35006</v>
      </c>
      <c r="J147" s="54"/>
      <c r="K147" s="49">
        <f t="shared" si="96"/>
        <v>16.784365035246736</v>
      </c>
      <c r="L147" s="49">
        <f t="shared" si="97"/>
        <v>19.170881224046397</v>
      </c>
      <c r="M147" s="14"/>
      <c r="N147" s="83"/>
    </row>
    <row r="148" spans="1:20" x14ac:dyDescent="0.45">
      <c r="A148" s="78"/>
      <c r="B148" s="74"/>
      <c r="C148" s="74"/>
      <c r="D148" s="74"/>
      <c r="E148" s="75"/>
      <c r="F148" s="74"/>
      <c r="G148" s="74"/>
      <c r="H148" s="75"/>
      <c r="I148" s="74"/>
      <c r="J148" s="74"/>
      <c r="K148" s="75"/>
      <c r="L148" s="74"/>
    </row>
    <row r="149" spans="1:20" x14ac:dyDescent="0.45">
      <c r="J149" s="2" t="s">
        <v>61</v>
      </c>
    </row>
    <row r="151" spans="1:20" x14ac:dyDescent="0.45">
      <c r="A151" s="98" t="s">
        <v>111</v>
      </c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</row>
    <row r="152" spans="1:20" x14ac:dyDescent="0.45">
      <c r="A152" s="3"/>
      <c r="B152" s="3"/>
      <c r="C152" s="3"/>
      <c r="D152" s="3"/>
      <c r="E152" s="35"/>
      <c r="F152" s="3"/>
      <c r="G152" s="3"/>
      <c r="H152" s="35"/>
      <c r="I152" s="3"/>
      <c r="J152" s="3"/>
      <c r="K152" s="35"/>
      <c r="L152" s="3"/>
    </row>
    <row r="153" spans="1:20" x14ac:dyDescent="0.45">
      <c r="I153" s="4" t="s">
        <v>101</v>
      </c>
    </row>
    <row r="154" spans="1:20" x14ac:dyDescent="0.45">
      <c r="I154" s="4" t="s">
        <v>102</v>
      </c>
      <c r="J154" s="74"/>
      <c r="K154" s="75"/>
      <c r="L154" s="74"/>
    </row>
    <row r="155" spans="1:20" x14ac:dyDescent="0.45">
      <c r="A155" s="79"/>
      <c r="B155" s="5"/>
      <c r="C155" s="6" t="s">
        <v>62</v>
      </c>
      <c r="D155" s="104" t="s">
        <v>112</v>
      </c>
      <c r="E155" s="105"/>
      <c r="F155" s="106"/>
      <c r="G155" s="104" t="s">
        <v>113</v>
      </c>
      <c r="H155" s="105"/>
      <c r="I155" s="106"/>
      <c r="J155" s="80" t="s">
        <v>114</v>
      </c>
    </row>
    <row r="156" spans="1:20" x14ac:dyDescent="0.45">
      <c r="A156" s="2" t="s">
        <v>1</v>
      </c>
      <c r="B156" s="7"/>
      <c r="C156" s="3" t="s">
        <v>63</v>
      </c>
      <c r="D156" s="8"/>
      <c r="F156" s="9"/>
      <c r="H156" s="81"/>
      <c r="J156" s="82" t="s">
        <v>115</v>
      </c>
      <c r="K156" s="75"/>
      <c r="L156" s="74"/>
    </row>
    <row r="157" spans="1:20" x14ac:dyDescent="0.45">
      <c r="A157" s="4" t="s">
        <v>2</v>
      </c>
      <c r="B157" s="7" t="s">
        <v>65</v>
      </c>
      <c r="C157" s="3" t="s">
        <v>66</v>
      </c>
      <c r="D157" s="38" t="s">
        <v>67</v>
      </c>
      <c r="E157" s="99" t="s">
        <v>68</v>
      </c>
      <c r="F157" s="100"/>
      <c r="G157" s="38" t="s">
        <v>67</v>
      </c>
      <c r="H157" s="99" t="s">
        <v>68</v>
      </c>
      <c r="I157" s="100"/>
      <c r="J157" s="38" t="s">
        <v>67</v>
      </c>
      <c r="K157" s="104" t="s">
        <v>68</v>
      </c>
      <c r="L157" s="105"/>
    </row>
    <row r="158" spans="1:20" x14ac:dyDescent="0.45">
      <c r="A158" s="74"/>
      <c r="B158" s="10"/>
      <c r="C158" s="11" t="s">
        <v>69</v>
      </c>
      <c r="D158" s="10"/>
      <c r="E158" s="42" t="s">
        <v>70</v>
      </c>
      <c r="F158" s="43" t="s">
        <v>71</v>
      </c>
      <c r="G158" s="59"/>
      <c r="H158" s="42" t="s">
        <v>70</v>
      </c>
      <c r="I158" s="43" t="s">
        <v>72</v>
      </c>
      <c r="J158" s="44"/>
      <c r="K158" s="42" t="s">
        <v>70</v>
      </c>
      <c r="L158" s="48" t="s">
        <v>72</v>
      </c>
    </row>
    <row r="159" spans="1:20" ht="21" x14ac:dyDescent="0.5">
      <c r="A159" s="4" t="s">
        <v>43</v>
      </c>
      <c r="B159" s="4" t="s">
        <v>44</v>
      </c>
      <c r="C159" s="52"/>
      <c r="D159" s="53"/>
      <c r="E159" s="17">
        <f t="shared" ref="E159:F159" si="104">SUM(E160:E164)</f>
        <v>1117969.9437269997</v>
      </c>
      <c r="F159" s="17">
        <f t="shared" si="104"/>
        <v>4020371.4283903688</v>
      </c>
      <c r="G159" s="53" t="s">
        <v>118</v>
      </c>
      <c r="H159" s="17">
        <f t="shared" ref="H159:I159" si="105">SUM(H160:H164)</f>
        <v>1068433</v>
      </c>
      <c r="I159" s="17">
        <f t="shared" si="105"/>
        <v>3775034</v>
      </c>
      <c r="J159" s="54"/>
      <c r="K159" s="49">
        <f t="shared" ref="K159:L164" si="106">E159/H159*100-100</f>
        <v>4.6364108677848606</v>
      </c>
      <c r="L159" s="49">
        <f t="shared" si="106"/>
        <v>6.4989461920175842</v>
      </c>
      <c r="M159" s="14"/>
      <c r="N159" s="83"/>
      <c r="O159" s="83"/>
    </row>
    <row r="160" spans="1:20" ht="21" x14ac:dyDescent="0.5">
      <c r="A160" s="4" t="s">
        <v>0</v>
      </c>
      <c r="B160" s="4" t="s">
        <v>45</v>
      </c>
      <c r="C160" s="52" t="s">
        <v>9</v>
      </c>
      <c r="D160" s="17">
        <v>2114395.8321457002</v>
      </c>
      <c r="E160" s="73">
        <v>432940.70568399999</v>
      </c>
      <c r="F160" s="17">
        <v>1557222.7816759348</v>
      </c>
      <c r="G160" s="17">
        <v>2677984</v>
      </c>
      <c r="H160" s="73">
        <v>395203</v>
      </c>
      <c r="I160" s="17">
        <v>1395647</v>
      </c>
      <c r="J160" s="49">
        <f>D160/G160*100-100</f>
        <v>-21.045240294725431</v>
      </c>
      <c r="K160" s="49">
        <f t="shared" si="106"/>
        <v>9.5489421092451323</v>
      </c>
      <c r="L160" s="49">
        <f t="shared" si="106"/>
        <v>11.577123848360998</v>
      </c>
      <c r="M160" s="20"/>
      <c r="N160" s="51"/>
      <c r="O160" s="51"/>
      <c r="T160" s="1"/>
    </row>
    <row r="161" spans="1:20" ht="21" x14ac:dyDescent="0.5">
      <c r="A161" s="4" t="s">
        <v>0</v>
      </c>
      <c r="B161" s="4" t="s">
        <v>46</v>
      </c>
      <c r="C161" s="52" t="s">
        <v>9</v>
      </c>
      <c r="D161" s="17">
        <v>2626428.7349999999</v>
      </c>
      <c r="E161" s="73">
        <v>488995.64756299998</v>
      </c>
      <c r="F161" s="17">
        <v>1758192.0480914309</v>
      </c>
      <c r="G161" s="17">
        <v>2820326</v>
      </c>
      <c r="H161" s="73">
        <v>404108</v>
      </c>
      <c r="I161" s="17">
        <v>1428318</v>
      </c>
      <c r="J161" s="49">
        <f>D161/G161*100-100</f>
        <v>-6.8749947701081453</v>
      </c>
      <c r="K161" s="49">
        <f t="shared" si="106"/>
        <v>21.006178438189792</v>
      </c>
      <c r="L161" s="49">
        <f t="shared" si="106"/>
        <v>23.095280469155384</v>
      </c>
      <c r="M161" s="20"/>
      <c r="N161" s="51"/>
      <c r="O161" s="51"/>
      <c r="T161" s="1"/>
    </row>
    <row r="162" spans="1:20" ht="21" x14ac:dyDescent="0.5">
      <c r="A162" s="4"/>
      <c r="B162" s="4" t="s">
        <v>76</v>
      </c>
      <c r="C162" s="52" t="s">
        <v>6</v>
      </c>
      <c r="D162" s="53"/>
      <c r="E162" s="17">
        <v>116345.680037</v>
      </c>
      <c r="F162" s="17">
        <v>418336.68720667821</v>
      </c>
      <c r="G162" s="21" t="s">
        <v>118</v>
      </c>
      <c r="H162" s="17">
        <v>202543</v>
      </c>
      <c r="I162" s="17">
        <v>715793</v>
      </c>
      <c r="J162" s="54"/>
      <c r="K162" s="49">
        <f t="shared" si="106"/>
        <v>-42.557540849597373</v>
      </c>
      <c r="L162" s="49">
        <f t="shared" si="106"/>
        <v>-41.556191914886256</v>
      </c>
      <c r="M162" s="14"/>
      <c r="N162" s="51"/>
      <c r="O162" s="51"/>
      <c r="T162" s="1"/>
    </row>
    <row r="163" spans="1:20" ht="21" x14ac:dyDescent="0.5">
      <c r="A163" s="4"/>
      <c r="B163" s="4" t="s">
        <v>77</v>
      </c>
      <c r="C163" s="52" t="s">
        <v>6</v>
      </c>
      <c r="D163" s="53"/>
      <c r="E163" s="17">
        <v>79670.697547000003</v>
      </c>
      <c r="F163" s="17">
        <v>286559.11389132548</v>
      </c>
      <c r="G163" s="21" t="s">
        <v>118</v>
      </c>
      <c r="H163" s="17">
        <v>66562</v>
      </c>
      <c r="I163" s="17">
        <v>235218</v>
      </c>
      <c r="J163" s="54"/>
      <c r="K163" s="49">
        <f t="shared" si="106"/>
        <v>19.693965846879607</v>
      </c>
      <c r="L163" s="49">
        <f t="shared" si="106"/>
        <v>21.827034449457727</v>
      </c>
      <c r="M163" s="14"/>
      <c r="N163" s="51"/>
      <c r="O163" s="51"/>
      <c r="T163" s="1"/>
    </row>
    <row r="164" spans="1:20" ht="21" x14ac:dyDescent="0.5">
      <c r="A164" s="4"/>
      <c r="B164" s="4" t="s">
        <v>78</v>
      </c>
      <c r="C164" s="52" t="s">
        <v>6</v>
      </c>
      <c r="D164" s="53"/>
      <c r="E164" s="17">
        <v>17.212896000000001</v>
      </c>
      <c r="F164" s="17">
        <v>60.797524999373437</v>
      </c>
      <c r="G164" s="21" t="s">
        <v>118</v>
      </c>
      <c r="H164" s="17">
        <v>17</v>
      </c>
      <c r="I164" s="17">
        <v>58</v>
      </c>
      <c r="J164" s="54"/>
      <c r="K164" s="49">
        <f t="shared" si="106"/>
        <v>1.2523294117647197</v>
      </c>
      <c r="L164" s="49">
        <f t="shared" si="106"/>
        <v>4.8233189644369503</v>
      </c>
      <c r="M164" s="14"/>
      <c r="N164" s="51"/>
      <c r="O164" s="51"/>
      <c r="T164" s="1"/>
    </row>
    <row r="165" spans="1:20" ht="21" x14ac:dyDescent="0.5">
      <c r="A165" s="4"/>
      <c r="B165" s="4"/>
      <c r="C165" s="52"/>
      <c r="D165" s="17"/>
      <c r="E165" s="73"/>
      <c r="F165" s="17"/>
      <c r="G165" s="17"/>
      <c r="H165" s="73"/>
      <c r="I165" s="17"/>
      <c r="J165" s="49"/>
      <c r="K165" s="49"/>
      <c r="L165" s="49"/>
      <c r="M165" s="14"/>
      <c r="N165" s="83"/>
      <c r="O165" s="83"/>
    </row>
    <row r="166" spans="1:20" ht="21" x14ac:dyDescent="0.5">
      <c r="A166" s="4" t="s">
        <v>47</v>
      </c>
      <c r="B166" s="4" t="s">
        <v>48</v>
      </c>
      <c r="C166" s="52"/>
      <c r="D166" s="53"/>
      <c r="E166" s="17">
        <f t="shared" ref="E166:F166" si="107">SUM(E167:E171)</f>
        <v>508558.09160000004</v>
      </c>
      <c r="F166" s="17">
        <f t="shared" si="107"/>
        <v>1828916.3228659446</v>
      </c>
      <c r="G166" s="53" t="s">
        <v>118</v>
      </c>
      <c r="H166" s="17">
        <f t="shared" ref="H166:I166" si="108">SUM(H167:H171)</f>
        <v>479759</v>
      </c>
      <c r="I166" s="17">
        <f t="shared" si="108"/>
        <v>1695357</v>
      </c>
      <c r="J166" s="54"/>
      <c r="K166" s="49">
        <f t="shared" ref="K166:L171" si="109">E166/H166*100-100</f>
        <v>6.0028246682188353</v>
      </c>
      <c r="L166" s="49">
        <f t="shared" si="109"/>
        <v>7.8779468198110862</v>
      </c>
      <c r="M166" s="14"/>
      <c r="N166" s="83"/>
      <c r="O166" s="83"/>
    </row>
    <row r="167" spans="1:20" ht="21" x14ac:dyDescent="0.5">
      <c r="A167" s="4"/>
      <c r="B167" s="4" t="s">
        <v>79</v>
      </c>
      <c r="C167" s="52" t="s">
        <v>9</v>
      </c>
      <c r="D167" s="17">
        <v>277317.72720600001</v>
      </c>
      <c r="E167" s="17">
        <v>140949.55539300002</v>
      </c>
      <c r="F167" s="17">
        <v>506870.56421842671</v>
      </c>
      <c r="G167" s="17">
        <v>220090</v>
      </c>
      <c r="H167" s="17">
        <v>111290</v>
      </c>
      <c r="I167" s="17">
        <v>393248</v>
      </c>
      <c r="J167" s="49">
        <f>D167/G167*100-100</f>
        <v>26.001966107501474</v>
      </c>
      <c r="K167" s="49">
        <f t="shared" si="109"/>
        <v>26.65069223919491</v>
      </c>
      <c r="L167" s="49">
        <f t="shared" si="109"/>
        <v>28.893360988085561</v>
      </c>
      <c r="M167" s="20"/>
      <c r="N167" s="51"/>
      <c r="O167" s="51"/>
      <c r="T167" s="1"/>
    </row>
    <row r="168" spans="1:20" ht="21" x14ac:dyDescent="0.5">
      <c r="B168" s="4" t="s">
        <v>80</v>
      </c>
      <c r="C168" s="52" t="s">
        <v>9</v>
      </c>
      <c r="D168" s="17">
        <v>121445.93934519999</v>
      </c>
      <c r="E168" s="17">
        <v>51817.499951000005</v>
      </c>
      <c r="F168" s="17">
        <v>186359.84947882913</v>
      </c>
      <c r="G168" s="17">
        <v>154647.42199999999</v>
      </c>
      <c r="H168" s="17">
        <v>60402</v>
      </c>
      <c r="I168" s="17">
        <v>213423</v>
      </c>
      <c r="J168" s="49">
        <f>D168/G168*100-100</f>
        <v>-21.469147190051444</v>
      </c>
      <c r="K168" s="49">
        <f t="shared" si="109"/>
        <v>-14.212277820270842</v>
      </c>
      <c r="L168" s="49">
        <f t="shared" si="109"/>
        <v>-12.680522024885263</v>
      </c>
      <c r="M168" s="20"/>
      <c r="N168" s="51"/>
      <c r="O168" s="51"/>
      <c r="T168" s="1"/>
    </row>
    <row r="169" spans="1:20" ht="21" x14ac:dyDescent="0.5">
      <c r="A169" s="4" t="s">
        <v>0</v>
      </c>
      <c r="B169" s="4" t="s">
        <v>81</v>
      </c>
      <c r="C169" s="52" t="s">
        <v>9</v>
      </c>
      <c r="D169" s="17">
        <v>157365.69778399996</v>
      </c>
      <c r="E169" s="17">
        <v>83848.395527000001</v>
      </c>
      <c r="F169" s="17">
        <v>301534.50984018971</v>
      </c>
      <c r="G169" s="17">
        <v>159976.038</v>
      </c>
      <c r="H169" s="17">
        <v>75051</v>
      </c>
      <c r="I169" s="17">
        <v>265128</v>
      </c>
      <c r="J169" s="49">
        <f>D169/G169*100-100</f>
        <v>-1.6317070035201482</v>
      </c>
      <c r="K169" s="49">
        <f t="shared" si="109"/>
        <v>11.721889817590707</v>
      </c>
      <c r="L169" s="49">
        <f t="shared" si="109"/>
        <v>13.731672942951974</v>
      </c>
      <c r="M169" s="20"/>
      <c r="N169" s="51"/>
      <c r="O169" s="51"/>
      <c r="T169" s="1"/>
    </row>
    <row r="170" spans="1:20" ht="21" x14ac:dyDescent="0.5">
      <c r="A170" s="4" t="s">
        <v>0</v>
      </c>
      <c r="B170" s="4" t="s">
        <v>82</v>
      </c>
      <c r="C170" s="52" t="s">
        <v>9</v>
      </c>
      <c r="D170" s="17">
        <v>366321.19988289976</v>
      </c>
      <c r="E170" s="17">
        <v>50673.719683000003</v>
      </c>
      <c r="F170" s="17">
        <v>182243.10555262933</v>
      </c>
      <c r="G170" s="17">
        <v>297236.19500000001</v>
      </c>
      <c r="H170" s="17">
        <v>39341</v>
      </c>
      <c r="I170" s="17">
        <v>139056</v>
      </c>
      <c r="J170" s="49">
        <f>D170/G170*100-100</f>
        <v>23.242460388412582</v>
      </c>
      <c r="K170" s="49">
        <f t="shared" si="109"/>
        <v>28.806384390330692</v>
      </c>
      <c r="L170" s="49">
        <f t="shared" si="109"/>
        <v>31.057347797023738</v>
      </c>
      <c r="M170" s="20"/>
      <c r="N170" s="51"/>
      <c r="O170" s="51"/>
      <c r="T170" s="1"/>
    </row>
    <row r="171" spans="1:20" ht="21" x14ac:dyDescent="0.5">
      <c r="A171" s="4"/>
      <c r="B171" s="4" t="s">
        <v>83</v>
      </c>
      <c r="C171" s="52" t="s">
        <v>49</v>
      </c>
      <c r="D171" s="53"/>
      <c r="E171" s="17">
        <v>181268.921046</v>
      </c>
      <c r="F171" s="17">
        <v>651908.29377586977</v>
      </c>
      <c r="G171" s="21" t="s">
        <v>118</v>
      </c>
      <c r="H171" s="17">
        <v>193675</v>
      </c>
      <c r="I171" s="17">
        <v>684502</v>
      </c>
      <c r="J171" s="54"/>
      <c r="K171" s="49">
        <f t="shared" si="109"/>
        <v>-6.4056171183683972</v>
      </c>
      <c r="L171" s="49">
        <f t="shared" si="109"/>
        <v>-4.761667054899803</v>
      </c>
      <c r="M171" s="14"/>
      <c r="N171" s="83"/>
      <c r="O171" s="83"/>
      <c r="T171" s="1"/>
    </row>
    <row r="172" spans="1:20" ht="21" x14ac:dyDescent="0.5">
      <c r="A172" s="4"/>
      <c r="B172" s="4"/>
      <c r="C172" s="52"/>
      <c r="D172" s="17"/>
      <c r="E172" s="17"/>
      <c r="F172" s="17"/>
      <c r="G172" s="17"/>
      <c r="H172" s="17"/>
      <c r="I172" s="17"/>
      <c r="J172" s="49"/>
      <c r="K172" s="49"/>
      <c r="L172" s="49"/>
      <c r="M172" s="14"/>
      <c r="N172" s="83"/>
      <c r="O172" s="83"/>
    </row>
    <row r="173" spans="1:20" ht="21" x14ac:dyDescent="0.5">
      <c r="A173" s="4" t="s">
        <v>50</v>
      </c>
      <c r="B173" s="4" t="s">
        <v>51</v>
      </c>
      <c r="C173" s="52"/>
      <c r="D173" s="53"/>
      <c r="E173" s="17">
        <f t="shared" ref="E173:F173" si="110">SUM(E174:E178)</f>
        <v>792617.899416</v>
      </c>
      <c r="F173" s="17">
        <f t="shared" si="110"/>
        <v>2850548.6515445551</v>
      </c>
      <c r="G173" s="53" t="s">
        <v>118</v>
      </c>
      <c r="H173" s="17">
        <f t="shared" ref="H173:I173" si="111">SUM(H174:H178)</f>
        <v>756739</v>
      </c>
      <c r="I173" s="17">
        <f t="shared" si="111"/>
        <v>2674354</v>
      </c>
      <c r="J173" s="54"/>
      <c r="K173" s="49">
        <f t="shared" ref="K173:L178" si="112">E173/H173*100-100</f>
        <v>4.7412515300519829</v>
      </c>
      <c r="L173" s="49">
        <f t="shared" si="112"/>
        <v>6.5883069909426837</v>
      </c>
      <c r="M173" s="14"/>
      <c r="N173" s="83"/>
      <c r="O173" s="83"/>
    </row>
    <row r="174" spans="1:20" ht="21" x14ac:dyDescent="0.5">
      <c r="A174" s="4" t="s">
        <v>0</v>
      </c>
      <c r="B174" s="4" t="s">
        <v>84</v>
      </c>
      <c r="C174" s="52" t="s">
        <v>52</v>
      </c>
      <c r="D174" s="17">
        <v>230812.58110000001</v>
      </c>
      <c r="E174" s="17">
        <v>50451.742653000001</v>
      </c>
      <c r="F174" s="17">
        <v>181503.43018136616</v>
      </c>
      <c r="G174" s="17">
        <v>287758</v>
      </c>
      <c r="H174" s="17">
        <v>57282</v>
      </c>
      <c r="I174" s="17">
        <v>202664</v>
      </c>
      <c r="J174" s="49">
        <f>D174/G174*100-100</f>
        <v>-19.789343441363911</v>
      </c>
      <c r="K174" s="49">
        <f t="shared" si="112"/>
        <v>-11.923915622708705</v>
      </c>
      <c r="L174" s="49">
        <f t="shared" si="112"/>
        <v>-10.441208018510366</v>
      </c>
      <c r="M174" s="20"/>
      <c r="N174" s="51"/>
      <c r="O174" s="51"/>
      <c r="T174" s="1"/>
    </row>
    <row r="175" spans="1:20" ht="21" x14ac:dyDescent="0.5">
      <c r="B175" s="4" t="s">
        <v>85</v>
      </c>
      <c r="C175" s="52" t="s">
        <v>52</v>
      </c>
      <c r="D175" s="17">
        <v>10610.7112483</v>
      </c>
      <c r="E175" s="17">
        <v>14266.280826999999</v>
      </c>
      <c r="F175" s="17">
        <v>51438.738790207317</v>
      </c>
      <c r="G175" s="17">
        <v>6677.7449999999999</v>
      </c>
      <c r="H175" s="17">
        <v>10624</v>
      </c>
      <c r="I175" s="17">
        <v>37544</v>
      </c>
      <c r="J175" s="49">
        <f>D175/G175*100-100</f>
        <v>58.896622262455367</v>
      </c>
      <c r="K175" s="49">
        <f t="shared" si="112"/>
        <v>34.283516820406618</v>
      </c>
      <c r="L175" s="49">
        <f t="shared" si="112"/>
        <v>37.009212631065736</v>
      </c>
      <c r="M175" s="20"/>
      <c r="N175" s="51"/>
      <c r="O175" s="51"/>
      <c r="T175" s="1"/>
    </row>
    <row r="176" spans="1:20" ht="21" x14ac:dyDescent="0.5">
      <c r="B176" s="4" t="s">
        <v>86</v>
      </c>
      <c r="C176" s="52" t="s">
        <v>52</v>
      </c>
      <c r="D176" s="17">
        <v>628276.53691340005</v>
      </c>
      <c r="E176" s="17">
        <v>246029.75921699998</v>
      </c>
      <c r="F176" s="17">
        <v>884816.23171701876</v>
      </c>
      <c r="G176" s="17">
        <v>639502.19500000007</v>
      </c>
      <c r="H176" s="17">
        <v>211221</v>
      </c>
      <c r="I176" s="17">
        <v>746290</v>
      </c>
      <c r="J176" s="49">
        <f>D176/G176*100-100</f>
        <v>-1.7553744419282253</v>
      </c>
      <c r="K176" s="49">
        <f t="shared" si="112"/>
        <v>16.479781469172082</v>
      </c>
      <c r="L176" s="49">
        <f t="shared" si="112"/>
        <v>18.561984177333031</v>
      </c>
      <c r="M176" s="20"/>
      <c r="N176" s="51"/>
      <c r="O176" s="51"/>
      <c r="T176" s="1"/>
    </row>
    <row r="177" spans="1:20" ht="21" x14ac:dyDescent="0.5">
      <c r="B177" s="4" t="s">
        <v>87</v>
      </c>
      <c r="C177" s="52" t="s">
        <v>52</v>
      </c>
      <c r="D177" s="17">
        <v>12833.1192304</v>
      </c>
      <c r="E177" s="17">
        <v>77408.867083000005</v>
      </c>
      <c r="F177" s="17">
        <v>278347.28031312267</v>
      </c>
      <c r="G177" s="17">
        <v>10686.277</v>
      </c>
      <c r="H177" s="17">
        <v>106763</v>
      </c>
      <c r="I177" s="17">
        <v>377402</v>
      </c>
      <c r="J177" s="49">
        <f>D177/G177*100-100</f>
        <v>20.089711603021328</v>
      </c>
      <c r="K177" s="49">
        <f t="shared" si="112"/>
        <v>-27.494668487209978</v>
      </c>
      <c r="L177" s="49">
        <f t="shared" si="112"/>
        <v>-26.246474498512811</v>
      </c>
      <c r="M177" s="20"/>
      <c r="N177" s="51"/>
      <c r="O177" s="51"/>
      <c r="T177" s="1"/>
    </row>
    <row r="178" spans="1:20" ht="21" x14ac:dyDescent="0.5">
      <c r="B178" s="4" t="s">
        <v>88</v>
      </c>
      <c r="C178" s="52" t="s">
        <v>49</v>
      </c>
      <c r="D178" s="53"/>
      <c r="E178" s="17">
        <v>404461.24963600002</v>
      </c>
      <c r="F178" s="17">
        <v>1454442.9705428402</v>
      </c>
      <c r="G178" s="21" t="s">
        <v>118</v>
      </c>
      <c r="H178" s="17">
        <v>370849</v>
      </c>
      <c r="I178" s="17">
        <v>1310454</v>
      </c>
      <c r="J178" s="54"/>
      <c r="K178" s="49">
        <f t="shared" si="112"/>
        <v>9.0635945185237148</v>
      </c>
      <c r="L178" s="49">
        <f t="shared" si="112"/>
        <v>10.987716512204187</v>
      </c>
      <c r="M178" s="14"/>
      <c r="N178" s="83"/>
      <c r="O178" s="83"/>
    </row>
    <row r="179" spans="1:20" ht="21" x14ac:dyDescent="0.5">
      <c r="B179" s="4"/>
      <c r="C179" s="52"/>
      <c r="D179" s="18"/>
      <c r="E179" s="17"/>
      <c r="F179" s="17"/>
      <c r="G179" s="18"/>
      <c r="H179" s="17"/>
      <c r="I179" s="17"/>
      <c r="J179" s="49"/>
      <c r="K179" s="49"/>
      <c r="L179" s="49"/>
      <c r="M179" s="14"/>
      <c r="N179" s="83"/>
      <c r="O179" s="83"/>
    </row>
    <row r="180" spans="1:20" ht="21" x14ac:dyDescent="0.5">
      <c r="A180" s="4" t="s">
        <v>53</v>
      </c>
      <c r="B180" s="4" t="s">
        <v>54</v>
      </c>
      <c r="C180" s="52"/>
      <c r="D180" s="53"/>
      <c r="E180" s="17">
        <f t="shared" ref="E180:F180" si="113">SUM(E181:E185)</f>
        <v>542710.77594700002</v>
      </c>
      <c r="F180" s="17">
        <f t="shared" si="113"/>
        <v>1951755.2318798504</v>
      </c>
      <c r="G180" s="53" t="s">
        <v>118</v>
      </c>
      <c r="H180" s="17">
        <f t="shared" ref="H180:I180" si="114">SUM(H181:H185)</f>
        <v>445620</v>
      </c>
      <c r="I180" s="17">
        <f t="shared" si="114"/>
        <v>1574662</v>
      </c>
      <c r="J180" s="54"/>
      <c r="K180" s="49">
        <f t="shared" ref="K180:L185" si="115">E180/H180*100-100</f>
        <v>21.787795868004125</v>
      </c>
      <c r="L180" s="49">
        <f t="shared" si="115"/>
        <v>23.94756664476887</v>
      </c>
      <c r="M180" s="14"/>
      <c r="N180" s="83"/>
      <c r="O180" s="83"/>
    </row>
    <row r="181" spans="1:20" ht="21" x14ac:dyDescent="0.5">
      <c r="A181" s="4"/>
      <c r="B181" s="4" t="s">
        <v>89</v>
      </c>
      <c r="C181" s="52" t="s">
        <v>55</v>
      </c>
      <c r="D181" s="17">
        <v>77.150000000000006</v>
      </c>
      <c r="E181" s="17">
        <v>2938.4907640000001</v>
      </c>
      <c r="F181" s="17">
        <v>10564.377563083106</v>
      </c>
      <c r="G181" s="17">
        <v>0</v>
      </c>
      <c r="H181" s="17">
        <v>0</v>
      </c>
      <c r="I181" s="17">
        <v>0</v>
      </c>
      <c r="J181" s="50" t="s">
        <v>7</v>
      </c>
      <c r="K181" s="50" t="s">
        <v>7</v>
      </c>
      <c r="L181" s="50" t="s">
        <v>7</v>
      </c>
      <c r="M181" s="20"/>
      <c r="N181" s="51"/>
      <c r="O181" s="51"/>
      <c r="T181" s="1"/>
    </row>
    <row r="182" spans="1:20" ht="21" x14ac:dyDescent="0.5">
      <c r="B182" s="4" t="s">
        <v>90</v>
      </c>
      <c r="C182" s="52" t="s">
        <v>52</v>
      </c>
      <c r="D182" s="17">
        <v>1231735.9271088999</v>
      </c>
      <c r="E182" s="17">
        <v>192686.86327199999</v>
      </c>
      <c r="F182" s="17">
        <v>692999.13408134924</v>
      </c>
      <c r="G182" s="17">
        <v>917095</v>
      </c>
      <c r="H182" s="17">
        <v>137578</v>
      </c>
      <c r="I182" s="17">
        <v>486277</v>
      </c>
      <c r="J182" s="49">
        <f>D182/G182*100-100</f>
        <v>34.308433380282281</v>
      </c>
      <c r="K182" s="49">
        <f t="shared" si="115"/>
        <v>40.056450356888462</v>
      </c>
      <c r="L182" s="49">
        <f t="shared" si="115"/>
        <v>42.5111889070117</v>
      </c>
      <c r="M182" s="20"/>
      <c r="N182" s="51"/>
      <c r="O182" s="51"/>
      <c r="T182" s="1"/>
    </row>
    <row r="183" spans="1:20" ht="21" x14ac:dyDescent="0.5">
      <c r="B183" s="4" t="s">
        <v>91</v>
      </c>
      <c r="C183" s="52" t="s">
        <v>52</v>
      </c>
      <c r="D183" s="17">
        <v>1284540.3046908001</v>
      </c>
      <c r="E183" s="17">
        <v>218442.11773200001</v>
      </c>
      <c r="F183" s="17">
        <v>785590.8914162775</v>
      </c>
      <c r="G183" s="17">
        <v>1050166</v>
      </c>
      <c r="H183" s="17">
        <v>195026</v>
      </c>
      <c r="I183" s="17">
        <v>689091</v>
      </c>
      <c r="J183" s="49">
        <f>D183/G183*100-100</f>
        <v>22.317834008223471</v>
      </c>
      <c r="K183" s="49">
        <f t="shared" si="115"/>
        <v>12.006664614974412</v>
      </c>
      <c r="L183" s="49">
        <f t="shared" si="115"/>
        <v>14.003940178623367</v>
      </c>
      <c r="M183" s="20"/>
      <c r="N183" s="51"/>
      <c r="O183" s="51"/>
      <c r="T183" s="1"/>
    </row>
    <row r="184" spans="1:20" ht="21" x14ac:dyDescent="0.5">
      <c r="B184" s="4" t="s">
        <v>92</v>
      </c>
      <c r="C184" s="52" t="s">
        <v>49</v>
      </c>
      <c r="D184" s="53"/>
      <c r="E184" s="17">
        <v>22252.124774</v>
      </c>
      <c r="F184" s="17">
        <v>80025.893135316466</v>
      </c>
      <c r="G184" s="21" t="s">
        <v>118</v>
      </c>
      <c r="H184" s="17">
        <v>19417</v>
      </c>
      <c r="I184" s="17">
        <v>68616</v>
      </c>
      <c r="J184" s="54"/>
      <c r="K184" s="49">
        <f t="shared" si="115"/>
        <v>14.601250316732759</v>
      </c>
      <c r="L184" s="49">
        <f t="shared" si="115"/>
        <v>16.628618886726798</v>
      </c>
      <c r="M184" s="14"/>
      <c r="N184" s="83"/>
      <c r="O184" s="83"/>
    </row>
    <row r="185" spans="1:20" ht="21" x14ac:dyDescent="0.5">
      <c r="B185" s="4" t="s">
        <v>93</v>
      </c>
      <c r="C185" s="52" t="s">
        <v>49</v>
      </c>
      <c r="D185" s="53"/>
      <c r="E185" s="17">
        <v>106391.179405</v>
      </c>
      <c r="F185" s="17">
        <v>382574.93568382406</v>
      </c>
      <c r="G185" s="21" t="s">
        <v>118</v>
      </c>
      <c r="H185" s="17">
        <v>93599</v>
      </c>
      <c r="I185" s="17">
        <v>330678</v>
      </c>
      <c r="J185" s="54"/>
      <c r="K185" s="49">
        <f t="shared" si="115"/>
        <v>13.667004353679005</v>
      </c>
      <c r="L185" s="49">
        <f t="shared" si="115"/>
        <v>15.694099904990381</v>
      </c>
      <c r="M185" s="14"/>
      <c r="N185" s="83"/>
      <c r="O185" s="83"/>
    </row>
    <row r="186" spans="1:20" ht="21" x14ac:dyDescent="0.5">
      <c r="B186" s="4"/>
      <c r="C186" s="52"/>
      <c r="D186" s="18"/>
      <c r="E186" s="17"/>
      <c r="F186" s="17"/>
      <c r="G186" s="18"/>
      <c r="H186" s="17"/>
      <c r="I186" s="17"/>
      <c r="J186" s="49"/>
      <c r="K186" s="49"/>
      <c r="L186" s="49"/>
      <c r="M186" s="14"/>
      <c r="N186" s="83"/>
      <c r="O186" s="83"/>
    </row>
    <row r="187" spans="1:20" ht="21" x14ac:dyDescent="0.5">
      <c r="A187" s="4" t="s">
        <v>56</v>
      </c>
      <c r="B187" s="4" t="s">
        <v>57</v>
      </c>
      <c r="C187" s="52"/>
      <c r="D187" s="53"/>
      <c r="E187" s="17">
        <f t="shared" ref="E187:F187" si="116">SUM(E188:E192)</f>
        <v>94359.687225000001</v>
      </c>
      <c r="F187" s="17">
        <f t="shared" si="116"/>
        <v>339377.153925344</v>
      </c>
      <c r="G187" s="53" t="s">
        <v>118</v>
      </c>
      <c r="H187" s="17">
        <f t="shared" ref="H187:I187" si="117">SUM(H188:H192)</f>
        <v>89183</v>
      </c>
      <c r="I187" s="17">
        <f t="shared" si="117"/>
        <v>315133</v>
      </c>
      <c r="J187" s="84"/>
      <c r="K187" s="49">
        <f t="shared" ref="K187:L192" si="118">E187/H187*100-100</f>
        <v>5.8045672661830139</v>
      </c>
      <c r="L187" s="49">
        <f t="shared" si="118"/>
        <v>7.6933085158786838</v>
      </c>
      <c r="M187" s="14"/>
      <c r="N187" s="83"/>
      <c r="O187" s="83"/>
    </row>
    <row r="188" spans="1:20" ht="21" x14ac:dyDescent="0.5">
      <c r="B188" s="4" t="s">
        <v>94</v>
      </c>
      <c r="C188" s="52" t="s">
        <v>52</v>
      </c>
      <c r="D188" s="17">
        <v>127751.20377990001</v>
      </c>
      <c r="E188" s="17">
        <v>26395.764928000001</v>
      </c>
      <c r="F188" s="17">
        <v>94955.554874254885</v>
      </c>
      <c r="G188" s="17">
        <v>172357.22200000001</v>
      </c>
      <c r="H188" s="17">
        <v>25551</v>
      </c>
      <c r="I188" s="17">
        <v>90281</v>
      </c>
      <c r="J188" s="49">
        <f>D188/G188*100-100</f>
        <v>-25.879982110700297</v>
      </c>
      <c r="K188" s="49">
        <f t="shared" si="118"/>
        <v>3.3061912567022773</v>
      </c>
      <c r="L188" s="49">
        <f t="shared" si="118"/>
        <v>5.1777836690498447</v>
      </c>
      <c r="M188" s="20"/>
      <c r="N188" s="51"/>
      <c r="O188" s="51"/>
      <c r="T188" s="1"/>
    </row>
    <row r="189" spans="1:20" ht="21" x14ac:dyDescent="0.5">
      <c r="B189" s="4" t="s">
        <v>95</v>
      </c>
      <c r="C189" s="52" t="s">
        <v>58</v>
      </c>
      <c r="D189" s="17">
        <v>3476291</v>
      </c>
      <c r="E189" s="17">
        <v>27367.649917000002</v>
      </c>
      <c r="F189" s="17">
        <v>98424.921159652004</v>
      </c>
      <c r="G189" s="17">
        <v>3493607</v>
      </c>
      <c r="H189" s="17">
        <v>18555</v>
      </c>
      <c r="I189" s="17">
        <v>65567</v>
      </c>
      <c r="J189" s="49">
        <f>D189/G189*100-100</f>
        <v>-0.49564819397258475</v>
      </c>
      <c r="K189" s="49">
        <f t="shared" si="118"/>
        <v>47.494744904338461</v>
      </c>
      <c r="L189" s="49">
        <f t="shared" si="118"/>
        <v>50.113503987756047</v>
      </c>
      <c r="M189" s="20"/>
      <c r="N189" s="51"/>
      <c r="O189" s="51"/>
      <c r="T189" s="1"/>
    </row>
    <row r="190" spans="1:20" ht="21" x14ac:dyDescent="0.5">
      <c r="B190" s="4" t="s">
        <v>96</v>
      </c>
      <c r="C190" s="52" t="s">
        <v>49</v>
      </c>
      <c r="D190" s="53"/>
      <c r="E190" s="17">
        <v>8858.0765319999991</v>
      </c>
      <c r="F190" s="17">
        <v>31855.660687174583</v>
      </c>
      <c r="G190" s="21" t="s">
        <v>118</v>
      </c>
      <c r="H190" s="17">
        <v>8085</v>
      </c>
      <c r="I190" s="17">
        <v>28577</v>
      </c>
      <c r="J190" s="54"/>
      <c r="K190" s="49">
        <f t="shared" si="118"/>
        <v>9.5618618676561482</v>
      </c>
      <c r="L190" s="49">
        <f t="shared" si="118"/>
        <v>11.473075155455732</v>
      </c>
      <c r="M190" s="14"/>
      <c r="N190" s="83"/>
      <c r="O190" s="83"/>
    </row>
    <row r="191" spans="1:20" ht="21" x14ac:dyDescent="0.5">
      <c r="B191" s="4" t="s">
        <v>97</v>
      </c>
      <c r="C191" s="52" t="s">
        <v>52</v>
      </c>
      <c r="D191" s="17">
        <v>95</v>
      </c>
      <c r="E191" s="17">
        <v>40</v>
      </c>
      <c r="F191" s="17">
        <v>143</v>
      </c>
      <c r="G191" s="17">
        <v>5730</v>
      </c>
      <c r="H191" s="17">
        <v>1330</v>
      </c>
      <c r="I191" s="17">
        <v>4700</v>
      </c>
      <c r="J191" s="49">
        <f>D191/G191*100-100</f>
        <v>-98.342059336823738</v>
      </c>
      <c r="K191" s="49">
        <f t="shared" si="118"/>
        <v>-96.992481203007515</v>
      </c>
      <c r="L191" s="49">
        <f t="shared" si="118"/>
        <v>-96.957446808510639</v>
      </c>
      <c r="M191" s="20"/>
      <c r="N191" s="51"/>
      <c r="O191" s="51"/>
      <c r="T191" s="1"/>
    </row>
    <row r="192" spans="1:20" ht="21" x14ac:dyDescent="0.5">
      <c r="B192" s="4" t="s">
        <v>98</v>
      </c>
      <c r="C192" s="52" t="s">
        <v>52</v>
      </c>
      <c r="D192" s="17">
        <v>118357.3186879</v>
      </c>
      <c r="E192" s="17">
        <v>31698.195847999999</v>
      </c>
      <c r="F192" s="17">
        <v>113998.01720426255</v>
      </c>
      <c r="G192" s="17">
        <v>133781.38699999999</v>
      </c>
      <c r="H192" s="17">
        <v>35662</v>
      </c>
      <c r="I192" s="17">
        <v>126008</v>
      </c>
      <c r="J192" s="49">
        <f>D192/G192*100-100</f>
        <v>-11.529308118251151</v>
      </c>
      <c r="K192" s="49">
        <f t="shared" si="118"/>
        <v>-11.114923874151756</v>
      </c>
      <c r="L192" s="49">
        <f t="shared" si="118"/>
        <v>-9.5311272266343821</v>
      </c>
      <c r="M192" s="20"/>
      <c r="N192" s="51"/>
      <c r="O192" s="51"/>
      <c r="T192" s="1"/>
    </row>
    <row r="193" spans="1:15" ht="21" x14ac:dyDescent="0.5">
      <c r="B193" s="4"/>
      <c r="C193" s="52"/>
      <c r="D193" s="17"/>
      <c r="E193" s="17"/>
      <c r="F193" s="17"/>
      <c r="G193" s="17"/>
      <c r="H193" s="17"/>
      <c r="I193" s="17"/>
      <c r="J193" s="49"/>
      <c r="K193" s="49"/>
      <c r="L193" s="49"/>
      <c r="M193" s="14"/>
      <c r="N193" s="83"/>
      <c r="O193" s="83"/>
    </row>
    <row r="194" spans="1:15" ht="21" x14ac:dyDescent="0.5">
      <c r="A194" s="4"/>
      <c r="B194" s="4" t="s">
        <v>59</v>
      </c>
      <c r="D194" s="18"/>
      <c r="E194" s="17">
        <f t="shared" ref="E194:F194" si="119">E108-E110-E122-E134-E159-E166-E173-E180-E187</f>
        <v>419189.1714580002</v>
      </c>
      <c r="F194" s="17">
        <f t="shared" si="119"/>
        <v>1507818.6532440297</v>
      </c>
      <c r="G194" s="53" t="s">
        <v>118</v>
      </c>
      <c r="H194" s="17">
        <f t="shared" ref="H194:I194" si="120">H108-H110-H122-H134-H159-H166-H173-H180-H187</f>
        <v>285703</v>
      </c>
      <c r="I194" s="17">
        <f t="shared" si="120"/>
        <v>1009497</v>
      </c>
      <c r="J194" s="54"/>
      <c r="K194" s="49">
        <f>E194/H194*100-100</f>
        <v>46.722005529518498</v>
      </c>
      <c r="L194" s="49">
        <f>F194/I194*100-100</f>
        <v>49.363361480423407</v>
      </c>
      <c r="M194" s="14"/>
      <c r="N194" s="83"/>
      <c r="O194" s="83"/>
    </row>
    <row r="195" spans="1:15" ht="21" x14ac:dyDescent="0.5">
      <c r="A195" s="78"/>
      <c r="B195" s="74"/>
      <c r="C195" s="74"/>
      <c r="D195" s="85"/>
      <c r="E195" s="86"/>
      <c r="F195" s="85"/>
      <c r="G195" s="85"/>
      <c r="H195" s="86"/>
      <c r="I195" s="85"/>
      <c r="J195" s="85"/>
      <c r="K195" s="86"/>
      <c r="L195" s="85"/>
      <c r="M195" s="14"/>
      <c r="N195" s="83"/>
      <c r="O195" s="83"/>
    </row>
    <row r="196" spans="1:15" x14ac:dyDescent="0.45">
      <c r="A196" s="2" t="s">
        <v>60</v>
      </c>
    </row>
    <row r="199" spans="1:15" x14ac:dyDescent="0.45">
      <c r="E199" s="87"/>
      <c r="F199" s="87"/>
      <c r="H199" s="2"/>
      <c r="K199" s="2"/>
      <c r="N199" s="2"/>
      <c r="O199" s="2"/>
    </row>
    <row r="200" spans="1:15" x14ac:dyDescent="0.45">
      <c r="B200" s="4"/>
      <c r="E200" s="88"/>
      <c r="F200" s="88"/>
      <c r="H200" s="2"/>
      <c r="K200" s="2"/>
      <c r="N200" s="2"/>
      <c r="O200" s="2"/>
    </row>
    <row r="201" spans="1:15" x14ac:dyDescent="0.45">
      <c r="E201" s="2"/>
      <c r="H201" s="2"/>
      <c r="K201" s="2"/>
      <c r="N201" s="2"/>
      <c r="O201" s="2"/>
    </row>
    <row r="202" spans="1:15" x14ac:dyDescent="0.45">
      <c r="E202" s="2"/>
      <c r="H202" s="2"/>
      <c r="K202" s="2"/>
      <c r="N202" s="2"/>
      <c r="O202" s="2"/>
    </row>
    <row r="203" spans="1:15" x14ac:dyDescent="0.45">
      <c r="H203" s="2"/>
      <c r="K203" s="2"/>
      <c r="N203" s="2"/>
      <c r="O203" s="2"/>
    </row>
    <row r="204" spans="1:15" x14ac:dyDescent="0.45">
      <c r="E204" s="2"/>
      <c r="H204" s="2"/>
      <c r="K204" s="2"/>
      <c r="N204" s="2"/>
      <c r="O204" s="2"/>
    </row>
    <row r="205" spans="1:15" x14ac:dyDescent="0.45">
      <c r="E205" s="2"/>
      <c r="H205" s="2"/>
      <c r="K205" s="2"/>
      <c r="N205" s="2"/>
      <c r="O205" s="2"/>
    </row>
    <row r="206" spans="1:15" x14ac:dyDescent="0.45">
      <c r="E206" s="2"/>
      <c r="H206" s="2"/>
      <c r="K206" s="2"/>
      <c r="N206" s="2"/>
      <c r="O206" s="2"/>
    </row>
    <row r="207" spans="1:15" x14ac:dyDescent="0.45">
      <c r="E207" s="2"/>
      <c r="H207" s="2"/>
      <c r="K207" s="2"/>
      <c r="N207" s="2"/>
      <c r="O207" s="2"/>
    </row>
    <row r="208" spans="1:15" x14ac:dyDescent="0.45">
      <c r="E208" s="2"/>
      <c r="H208" s="2"/>
      <c r="K208" s="2"/>
      <c r="N208" s="2"/>
      <c r="O208" s="2"/>
    </row>
    <row r="209" spans="5:15" x14ac:dyDescent="0.45">
      <c r="E209" s="2"/>
      <c r="H209" s="2"/>
      <c r="K209" s="2"/>
      <c r="N209" s="2"/>
      <c r="O209" s="2"/>
    </row>
    <row r="210" spans="5:15" x14ac:dyDescent="0.45">
      <c r="E210" s="2"/>
      <c r="H210" s="2"/>
      <c r="K210" s="2"/>
      <c r="N210" s="2"/>
      <c r="O210" s="2"/>
    </row>
    <row r="211" spans="5:15" x14ac:dyDescent="0.45">
      <c r="E211" s="2"/>
      <c r="H211" s="2"/>
      <c r="K211" s="2"/>
      <c r="N211" s="2"/>
      <c r="O211" s="2"/>
    </row>
    <row r="212" spans="5:15" x14ac:dyDescent="0.45">
      <c r="E212" s="2"/>
      <c r="H212" s="2"/>
      <c r="K212" s="2"/>
      <c r="N212" s="2"/>
      <c r="O212" s="2"/>
    </row>
    <row r="213" spans="5:15" x14ac:dyDescent="0.45">
      <c r="E213" s="2"/>
      <c r="H213" s="2"/>
      <c r="K213" s="2"/>
      <c r="N213" s="2"/>
      <c r="O213" s="2"/>
    </row>
    <row r="214" spans="5:15" x14ac:dyDescent="0.45">
      <c r="E214" s="2"/>
      <c r="H214" s="2"/>
      <c r="K214" s="2"/>
      <c r="N214" s="2"/>
      <c r="O214" s="2"/>
    </row>
    <row r="215" spans="5:15" x14ac:dyDescent="0.45">
      <c r="E215" s="2"/>
      <c r="H215" s="2"/>
      <c r="K215" s="2"/>
      <c r="N215" s="2"/>
      <c r="O215" s="2"/>
    </row>
    <row r="216" spans="5:15" x14ac:dyDescent="0.45">
      <c r="E216" s="2"/>
      <c r="H216" s="2"/>
      <c r="K216" s="2"/>
      <c r="N216" s="2"/>
      <c r="O216" s="2"/>
    </row>
    <row r="217" spans="5:15" x14ac:dyDescent="0.45">
      <c r="E217" s="2"/>
      <c r="H217" s="2"/>
      <c r="K217" s="2"/>
      <c r="N217" s="2"/>
      <c r="O217" s="2"/>
    </row>
    <row r="218" spans="5:15" x14ac:dyDescent="0.45">
      <c r="E218" s="2"/>
      <c r="H218" s="2"/>
      <c r="K218" s="2"/>
      <c r="N218" s="2"/>
      <c r="O218" s="2"/>
    </row>
    <row r="219" spans="5:15" x14ac:dyDescent="0.45">
      <c r="E219" s="2"/>
      <c r="H219" s="2"/>
      <c r="K219" s="2"/>
      <c r="N219" s="2"/>
      <c r="O219" s="2"/>
    </row>
    <row r="220" spans="5:15" x14ac:dyDescent="0.45">
      <c r="E220" s="2"/>
      <c r="H220" s="2"/>
      <c r="K220" s="2"/>
      <c r="N220" s="2"/>
      <c r="O220" s="2"/>
    </row>
    <row r="221" spans="5:15" x14ac:dyDescent="0.45">
      <c r="E221" s="2"/>
      <c r="H221" s="2"/>
      <c r="K221" s="2"/>
      <c r="N221" s="2"/>
      <c r="O221" s="2"/>
    </row>
    <row r="222" spans="5:15" x14ac:dyDescent="0.45">
      <c r="E222" s="2"/>
      <c r="H222" s="2"/>
      <c r="K222" s="2"/>
      <c r="N222" s="2"/>
      <c r="O222" s="2"/>
    </row>
    <row r="223" spans="5:15" x14ac:dyDescent="0.45">
      <c r="E223" s="2"/>
      <c r="H223" s="2"/>
      <c r="K223" s="2"/>
      <c r="N223" s="2"/>
      <c r="O223" s="2"/>
    </row>
  </sheetData>
  <mergeCells count="35">
    <mergeCell ref="B4:B7"/>
    <mergeCell ref="B54:B57"/>
    <mergeCell ref="Q56:R56"/>
    <mergeCell ref="G54:I54"/>
    <mergeCell ref="N56:O56"/>
    <mergeCell ref="D54:F54"/>
    <mergeCell ref="E55:F56"/>
    <mergeCell ref="H55:I56"/>
    <mergeCell ref="K55:L56"/>
    <mergeCell ref="K157:L157"/>
    <mergeCell ref="G155:I155"/>
    <mergeCell ref="H157:I157"/>
    <mergeCell ref="G104:I104"/>
    <mergeCell ref="A151:L151"/>
    <mergeCell ref="E157:F157"/>
    <mergeCell ref="D155:F155"/>
    <mergeCell ref="D104:F104"/>
    <mergeCell ref="H106:I106"/>
    <mergeCell ref="K106:L106"/>
    <mergeCell ref="B97:H97"/>
    <mergeCell ref="A100:L100"/>
    <mergeCell ref="E106:F106"/>
    <mergeCell ref="A1:R1"/>
    <mergeCell ref="G4:I4"/>
    <mergeCell ref="M5:O5"/>
    <mergeCell ref="P5:R5"/>
    <mergeCell ref="D4:F4"/>
    <mergeCell ref="E5:F6"/>
    <mergeCell ref="H5:I6"/>
    <mergeCell ref="K5:L6"/>
    <mergeCell ref="N6:O6"/>
    <mergeCell ref="A51:R51"/>
    <mergeCell ref="M55:O55"/>
    <mergeCell ref="P55:R55"/>
    <mergeCell ref="Q6:R6"/>
  </mergeCells>
  <phoneticPr fontId="0" type="noConversion"/>
  <printOptions horizontalCentered="1"/>
  <pageMargins left="0.118110236220472" right="3.9370078740157501E-2" top="0.74803149606299202" bottom="0.74803149606299202" header="0" footer="0"/>
  <pageSetup scale="38" orientation="landscape" r:id="rId1"/>
  <headerFooter alignWithMargins="0"/>
  <rowBreaks count="3" manualBreakCount="3">
    <brk id="50" max="16383" man="1"/>
    <brk id="97" max="17" man="1"/>
    <brk id="149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AHMER</cp:lastModifiedBy>
  <cp:lastPrinted>2026-10-14T05:33:01Z</cp:lastPrinted>
  <dcterms:created xsi:type="dcterms:W3CDTF">2007-02-04T05:47:52Z</dcterms:created>
  <dcterms:modified xsi:type="dcterms:W3CDTF">2026-10-14T05:33:16Z</dcterms:modified>
</cp:coreProperties>
</file>