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NOV,2025\"/>
    </mc:Choice>
  </mc:AlternateContent>
  <xr:revisionPtr revIDLastSave="0" documentId="13_ncr:1_{93F4E857-2BD6-4A72-8226-56C15DCB2B4A}" xr6:coauthVersionLast="47" xr6:coauthVersionMax="47" xr10:uidLastSave="{00000000-0000-0000-0000-000000000000}"/>
  <bookViews>
    <workbookView xWindow="-110" yWindow="-110" windowWidth="19420" windowHeight="11020" tabRatio="603" xr2:uid="{00000000-000D-0000-FFFF-FFFF00000000}"/>
  </bookViews>
  <sheets>
    <sheet name="Sheet1" sheetId="1" r:id="rId1"/>
  </sheets>
  <definedNames>
    <definedName name="_xlnm.Print_Area" localSheetId="0">Sheet1!$A$1:$R$197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4" i="1" l="1"/>
  <c r="E194" i="1"/>
  <c r="F187" i="1"/>
  <c r="E187" i="1"/>
  <c r="F180" i="1"/>
  <c r="E180" i="1"/>
  <c r="F173" i="1"/>
  <c r="E173" i="1"/>
  <c r="F166" i="1"/>
  <c r="E166" i="1"/>
  <c r="F159" i="1"/>
  <c r="E159" i="1"/>
  <c r="F140" i="1"/>
  <c r="E140" i="1"/>
  <c r="F136" i="1"/>
  <c r="E136" i="1"/>
  <c r="F135" i="1"/>
  <c r="E135" i="1"/>
  <c r="F134" i="1"/>
  <c r="E134" i="1"/>
  <c r="F128" i="1"/>
  <c r="E128" i="1"/>
  <c r="F122" i="1"/>
  <c r="E122" i="1"/>
  <c r="F110" i="1"/>
  <c r="E110" i="1"/>
  <c r="F93" i="1"/>
  <c r="E93" i="1"/>
  <c r="F86" i="1"/>
  <c r="E86" i="1"/>
  <c r="F79" i="1"/>
  <c r="E79" i="1"/>
  <c r="F72" i="1"/>
  <c r="E72" i="1"/>
  <c r="F65" i="1"/>
  <c r="E65" i="1"/>
  <c r="F58" i="1"/>
  <c r="E58" i="1"/>
  <c r="F40" i="1"/>
  <c r="E40" i="1"/>
  <c r="F34" i="1"/>
  <c r="E34" i="1"/>
  <c r="F28" i="1"/>
  <c r="E28" i="1"/>
  <c r="E22" i="1" s="1"/>
  <c r="F22" i="1"/>
  <c r="F10" i="1"/>
  <c r="E10" i="1"/>
  <c r="P18" i="1"/>
  <c r="I187" i="1"/>
  <c r="H187" i="1"/>
  <c r="I180" i="1"/>
  <c r="H180" i="1"/>
  <c r="I173" i="1"/>
  <c r="H173" i="1"/>
  <c r="I166" i="1"/>
  <c r="H166" i="1"/>
  <c r="I159" i="1"/>
  <c r="H159" i="1"/>
  <c r="I140" i="1"/>
  <c r="H140" i="1"/>
  <c r="I136" i="1"/>
  <c r="H136" i="1"/>
  <c r="H135" i="1" s="1"/>
  <c r="H134" i="1" s="1"/>
  <c r="I128" i="1"/>
  <c r="H128" i="1"/>
  <c r="I122" i="1"/>
  <c r="H122" i="1"/>
  <c r="I110" i="1"/>
  <c r="H110" i="1"/>
  <c r="L86" i="1"/>
  <c r="K86" i="1"/>
  <c r="I86" i="1"/>
  <c r="H86" i="1"/>
  <c r="L79" i="1"/>
  <c r="K79" i="1"/>
  <c r="I79" i="1"/>
  <c r="H79" i="1"/>
  <c r="L72" i="1"/>
  <c r="K72" i="1"/>
  <c r="I72" i="1"/>
  <c r="H72" i="1"/>
  <c r="L65" i="1"/>
  <c r="K65" i="1"/>
  <c r="I65" i="1"/>
  <c r="H65" i="1"/>
  <c r="L58" i="1"/>
  <c r="K58" i="1"/>
  <c r="I58" i="1"/>
  <c r="H58" i="1"/>
  <c r="L40" i="1"/>
  <c r="K40" i="1"/>
  <c r="I40" i="1"/>
  <c r="H40" i="1"/>
  <c r="L36" i="1"/>
  <c r="K36" i="1"/>
  <c r="I36" i="1"/>
  <c r="I35" i="1" s="1"/>
  <c r="I34" i="1" s="1"/>
  <c r="H36" i="1"/>
  <c r="H35" i="1" s="1"/>
  <c r="H34" i="1" s="1"/>
  <c r="L28" i="1"/>
  <c r="L22" i="1" s="1"/>
  <c r="K28" i="1"/>
  <c r="K22" i="1" s="1"/>
  <c r="I28" i="1"/>
  <c r="I22" i="1" s="1"/>
  <c r="H28" i="1"/>
  <c r="H22" i="1" s="1"/>
  <c r="L10" i="1"/>
  <c r="K10" i="1"/>
  <c r="I10" i="1"/>
  <c r="H10" i="1"/>
  <c r="H93" i="1" l="1"/>
  <c r="H194" i="1"/>
  <c r="I93" i="1"/>
  <c r="K93" i="1"/>
  <c r="I135" i="1"/>
  <c r="I134" i="1" s="1"/>
  <c r="I194" i="1" s="1"/>
  <c r="K35" i="1"/>
  <c r="K34" i="1" s="1"/>
  <c r="L35" i="1"/>
  <c r="L34" i="1" s="1"/>
  <c r="L93" i="1" s="1"/>
  <c r="R80" i="1"/>
  <c r="Q80" i="1"/>
  <c r="P80" i="1"/>
  <c r="Q60" i="1"/>
  <c r="P60" i="1"/>
  <c r="N60" i="1"/>
  <c r="M60" i="1"/>
  <c r="O60" i="1" l="1"/>
  <c r="R60" i="1"/>
  <c r="R8" i="1"/>
  <c r="R63" i="1" l="1"/>
  <c r="Q63" i="1"/>
  <c r="N79" i="1" l="1"/>
  <c r="Q46" i="1" l="1"/>
  <c r="R46" i="1" l="1"/>
  <c r="N16" i="1" l="1"/>
  <c r="O63" i="1" l="1"/>
  <c r="N63" i="1"/>
  <c r="N70" i="1" l="1"/>
  <c r="Q16" i="1" l="1"/>
  <c r="P16" i="1"/>
  <c r="O70" i="1"/>
  <c r="R16" i="1"/>
  <c r="K135" i="1" l="1"/>
  <c r="K136" i="1"/>
  <c r="L136" i="1"/>
  <c r="L134" i="1"/>
  <c r="K134" i="1"/>
  <c r="L135" i="1" l="1"/>
  <c r="L181" i="1" l="1"/>
  <c r="K181" i="1"/>
  <c r="J181" i="1"/>
  <c r="M16" i="1" l="1"/>
  <c r="O16" i="1" l="1"/>
  <c r="M73" i="1" l="1"/>
  <c r="M87" i="1"/>
  <c r="N91" i="1"/>
  <c r="N73" i="1"/>
  <c r="Q43" i="1"/>
  <c r="N39" i="1"/>
  <c r="M11" i="1"/>
  <c r="R43" i="1" l="1"/>
  <c r="N93" i="1" l="1"/>
  <c r="Q93" i="1" l="1"/>
  <c r="R93" i="1" l="1"/>
  <c r="O93" i="1"/>
  <c r="J113" i="1"/>
  <c r="O8" i="1" l="1"/>
  <c r="L108" i="1" l="1"/>
  <c r="Q91" i="1" l="1"/>
  <c r="Q90" i="1"/>
  <c r="Q89" i="1"/>
  <c r="Q88" i="1"/>
  <c r="Q87" i="1"/>
  <c r="Q84" i="1"/>
  <c r="Q83" i="1"/>
  <c r="Q82" i="1"/>
  <c r="Q81" i="1"/>
  <c r="Q77" i="1"/>
  <c r="Q76" i="1"/>
  <c r="Q75" i="1"/>
  <c r="Q74" i="1"/>
  <c r="R73" i="1"/>
  <c r="Q73" i="1"/>
  <c r="Q70" i="1"/>
  <c r="Q69" i="1"/>
  <c r="R68" i="1"/>
  <c r="Q68" i="1"/>
  <c r="R67" i="1"/>
  <c r="Q67" i="1"/>
  <c r="R66" i="1"/>
  <c r="Q66" i="1"/>
  <c r="R62" i="1"/>
  <c r="Q62" i="1"/>
  <c r="R61" i="1"/>
  <c r="Q61" i="1"/>
  <c r="R59" i="1"/>
  <c r="Q59" i="1"/>
  <c r="O62" i="1"/>
  <c r="N62" i="1"/>
  <c r="O61" i="1"/>
  <c r="N61" i="1"/>
  <c r="O59" i="1"/>
  <c r="N59" i="1"/>
  <c r="Q47" i="1"/>
  <c r="Q45" i="1"/>
  <c r="Q44" i="1"/>
  <c r="Q42" i="1"/>
  <c r="Q41" i="1"/>
  <c r="Q39" i="1"/>
  <c r="Q38" i="1"/>
  <c r="Q37" i="1"/>
  <c r="Q32" i="1"/>
  <c r="Q31" i="1"/>
  <c r="Q30" i="1"/>
  <c r="Q29" i="1"/>
  <c r="Q27" i="1"/>
  <c r="Q26" i="1"/>
  <c r="Q25" i="1"/>
  <c r="Q24" i="1"/>
  <c r="Q23" i="1"/>
  <c r="Q20" i="1"/>
  <c r="Q19" i="1"/>
  <c r="Q18" i="1"/>
  <c r="Q17" i="1"/>
  <c r="Q15" i="1"/>
  <c r="Q14" i="1"/>
  <c r="Q13" i="1"/>
  <c r="Q11" i="1"/>
  <c r="N47" i="1"/>
  <c r="N46" i="1"/>
  <c r="N45" i="1"/>
  <c r="N44" i="1"/>
  <c r="N43" i="1"/>
  <c r="N42" i="1"/>
  <c r="N41" i="1"/>
  <c r="N38" i="1"/>
  <c r="N37" i="1"/>
  <c r="N32" i="1"/>
  <c r="N31" i="1"/>
  <c r="N30" i="1"/>
  <c r="N29" i="1"/>
  <c r="N27" i="1"/>
  <c r="N26" i="1"/>
  <c r="N25" i="1"/>
  <c r="N24" i="1"/>
  <c r="N23" i="1"/>
  <c r="N20" i="1"/>
  <c r="N19" i="1"/>
  <c r="N18" i="1"/>
  <c r="N17" i="1"/>
  <c r="N15" i="1"/>
  <c r="N14" i="1"/>
  <c r="N13" i="1"/>
  <c r="N11" i="1"/>
  <c r="P69" i="1" l="1"/>
  <c r="P68" i="1"/>
  <c r="P67" i="1"/>
  <c r="P66" i="1"/>
  <c r="N69" i="1"/>
  <c r="M69" i="1"/>
  <c r="O68" i="1"/>
  <c r="N68" i="1"/>
  <c r="M68" i="1"/>
  <c r="O67" i="1"/>
  <c r="N67" i="1"/>
  <c r="M67" i="1"/>
  <c r="O66" i="1"/>
  <c r="N66" i="1"/>
  <c r="M66" i="1"/>
  <c r="R91" i="1" l="1"/>
  <c r="R90" i="1"/>
  <c r="R89" i="1"/>
  <c r="R88" i="1"/>
  <c r="R87" i="1"/>
  <c r="R84" i="1"/>
  <c r="R83" i="1"/>
  <c r="R82" i="1"/>
  <c r="R81" i="1"/>
  <c r="R77" i="1"/>
  <c r="R76" i="1"/>
  <c r="R75" i="1"/>
  <c r="R74" i="1"/>
  <c r="R70" i="1"/>
  <c r="R69" i="1" l="1"/>
  <c r="O69" i="1"/>
  <c r="R44" i="1"/>
  <c r="O44" i="1"/>
  <c r="O45" i="1"/>
  <c r="R45" i="1"/>
  <c r="O46" i="1"/>
  <c r="O47" i="1"/>
  <c r="R47" i="1"/>
  <c r="O41" i="1"/>
  <c r="R41" i="1"/>
  <c r="R42" i="1"/>
  <c r="O42" i="1"/>
  <c r="O43" i="1"/>
  <c r="O37" i="1"/>
  <c r="R37" i="1"/>
  <c r="R38" i="1"/>
  <c r="O38" i="1"/>
  <c r="R39" i="1"/>
  <c r="O39" i="1"/>
  <c r="R32" i="1"/>
  <c r="O32" i="1"/>
  <c r="R29" i="1"/>
  <c r="O29" i="1"/>
  <c r="R31" i="1"/>
  <c r="O31" i="1"/>
  <c r="O30" i="1"/>
  <c r="R30" i="1"/>
  <c r="O27" i="1"/>
  <c r="R27" i="1"/>
  <c r="R24" i="1"/>
  <c r="O24" i="1"/>
  <c r="R26" i="1"/>
  <c r="O26" i="1"/>
  <c r="O23" i="1"/>
  <c r="R23" i="1"/>
  <c r="R25" i="1"/>
  <c r="O25" i="1"/>
  <c r="R20" i="1"/>
  <c r="O20" i="1"/>
  <c r="O13" i="1"/>
  <c r="R13" i="1"/>
  <c r="O17" i="1"/>
  <c r="R17" i="1"/>
  <c r="R14" i="1"/>
  <c r="O14" i="1"/>
  <c r="R18" i="1"/>
  <c r="O18" i="1"/>
  <c r="R15" i="1"/>
  <c r="O15" i="1"/>
  <c r="R19" i="1"/>
  <c r="O19" i="1"/>
  <c r="R11" i="1"/>
  <c r="O11" i="1"/>
  <c r="O40" i="1"/>
  <c r="N40" i="1"/>
  <c r="O36" i="1"/>
  <c r="O28" i="1"/>
  <c r="N28" i="1"/>
  <c r="N36" i="1" l="1"/>
  <c r="N35" i="1"/>
  <c r="Q36" i="1"/>
  <c r="N22" i="1"/>
  <c r="R36" i="1"/>
  <c r="O35" i="1"/>
  <c r="O22" i="1"/>
  <c r="N34" i="1" l="1"/>
  <c r="O34" i="1"/>
  <c r="R86" i="1" l="1"/>
  <c r="Q86" i="1"/>
  <c r="R79" i="1"/>
  <c r="Q79" i="1"/>
  <c r="R72" i="1"/>
  <c r="R65" i="1"/>
  <c r="Q65" i="1"/>
  <c r="R58" i="1"/>
  <c r="Q58" i="1"/>
  <c r="Q72" i="1" l="1"/>
  <c r="R40" i="1"/>
  <c r="R22" i="1"/>
  <c r="R28" i="1"/>
  <c r="Q40" i="1"/>
  <c r="Q22" i="1"/>
  <c r="Q28" i="1"/>
  <c r="R34" i="1" l="1"/>
  <c r="R35" i="1"/>
  <c r="Q35" i="1"/>
  <c r="Q34" i="1"/>
  <c r="M88" i="1" l="1"/>
  <c r="N89" i="1"/>
  <c r="M18" i="1"/>
  <c r="P13" i="1"/>
  <c r="P14" i="1"/>
  <c r="P15" i="1"/>
  <c r="P17" i="1"/>
  <c r="P19" i="1"/>
  <c r="P11" i="1"/>
  <c r="L192" i="1"/>
  <c r="K169" i="1"/>
  <c r="J167" i="1"/>
  <c r="K167" i="1"/>
  <c r="L162" i="1"/>
  <c r="K162" i="1"/>
  <c r="L123" i="1"/>
  <c r="K123" i="1"/>
  <c r="K124" i="1"/>
  <c r="L124" i="1"/>
  <c r="K125" i="1"/>
  <c r="L125" i="1"/>
  <c r="K126" i="1"/>
  <c r="L126" i="1"/>
  <c r="K127" i="1"/>
  <c r="L127" i="1"/>
  <c r="K129" i="1"/>
  <c r="L129" i="1"/>
  <c r="K130" i="1"/>
  <c r="L130" i="1"/>
  <c r="K131" i="1"/>
  <c r="L131" i="1"/>
  <c r="K132" i="1"/>
  <c r="L132" i="1"/>
  <c r="L120" i="1"/>
  <c r="K120" i="1"/>
  <c r="K119" i="1"/>
  <c r="L119" i="1"/>
  <c r="K118" i="1"/>
  <c r="L118" i="1"/>
  <c r="K117" i="1"/>
  <c r="L117" i="1"/>
  <c r="K116" i="1"/>
  <c r="L116" i="1"/>
  <c r="K115" i="1"/>
  <c r="L115" i="1"/>
  <c r="J115" i="1"/>
  <c r="K114" i="1"/>
  <c r="L114" i="1"/>
  <c r="J114" i="1"/>
  <c r="L113" i="1"/>
  <c r="K113" i="1"/>
  <c r="L111" i="1"/>
  <c r="K111" i="1"/>
  <c r="M13" i="1" l="1"/>
  <c r="M14" i="1"/>
  <c r="M15" i="1"/>
  <c r="M17" i="1"/>
  <c r="M19" i="1"/>
  <c r="K128" i="1" l="1"/>
  <c r="L128" i="1"/>
  <c r="K122" i="1"/>
  <c r="L159" i="1" l="1"/>
  <c r="K159" i="1"/>
  <c r="L122" i="1" l="1"/>
  <c r="K194" i="1" l="1"/>
  <c r="K187" i="1"/>
  <c r="K166" i="1"/>
  <c r="K140" i="1"/>
  <c r="L166" i="1"/>
  <c r="L180" i="1"/>
  <c r="K146" i="1"/>
  <c r="K144" i="1"/>
  <c r="K142" i="1"/>
  <c r="L187" i="1"/>
  <c r="L173" i="1"/>
  <c r="L140" i="1"/>
  <c r="K189" i="1"/>
  <c r="L188" i="1"/>
  <c r="J188" i="1"/>
  <c r="K185" i="1"/>
  <c r="K184" i="1"/>
  <c r="K174" i="1"/>
  <c r="L171" i="1"/>
  <c r="J170" i="1"/>
  <c r="L163" i="1"/>
  <c r="J161" i="1"/>
  <c r="K147" i="1"/>
  <c r="K145" i="1"/>
  <c r="K137" i="1"/>
  <c r="K173" i="1"/>
  <c r="K138" i="1"/>
  <c r="J116" i="1"/>
  <c r="N10" i="1"/>
  <c r="N86" i="1"/>
  <c r="O90" i="1"/>
  <c r="O88" i="1"/>
  <c r="O87" i="1"/>
  <c r="K192" i="1"/>
  <c r="K183" i="1"/>
  <c r="L178" i="1"/>
  <c r="L175" i="1"/>
  <c r="L170" i="1"/>
  <c r="L164" i="1"/>
  <c r="L161" i="1"/>
  <c r="K139" i="1"/>
  <c r="L191" i="1"/>
  <c r="L182" i="1"/>
  <c r="K141" i="1"/>
  <c r="N8" i="1"/>
  <c r="O75" i="1"/>
  <c r="L177" i="1"/>
  <c r="L168" i="1"/>
  <c r="K143" i="1"/>
  <c r="Q8" i="1"/>
  <c r="K190" i="1"/>
  <c r="K164" i="1"/>
  <c r="N90" i="1"/>
  <c r="N88" i="1"/>
  <c r="N87" i="1"/>
  <c r="N84" i="1"/>
  <c r="N83" i="1"/>
  <c r="N82" i="1"/>
  <c r="N81" i="1"/>
  <c r="N77" i="1"/>
  <c r="N76" i="1"/>
  <c r="N75" i="1"/>
  <c r="N74" i="1"/>
  <c r="P90" i="1"/>
  <c r="K108" i="1"/>
  <c r="K163" i="1"/>
  <c r="M90" i="1"/>
  <c r="L147" i="1"/>
  <c r="L143" i="1"/>
  <c r="L142" i="1"/>
  <c r="L139" i="1"/>
  <c r="L138" i="1"/>
  <c r="L141" i="1"/>
  <c r="L137" i="1"/>
  <c r="P74" i="1"/>
  <c r="P76" i="1"/>
  <c r="L144" i="1"/>
  <c r="L146" i="1"/>
  <c r="K191" i="1"/>
  <c r="L185" i="1"/>
  <c r="L184" i="1"/>
  <c r="L183" i="1"/>
  <c r="L176" i="1"/>
  <c r="J174" i="1"/>
  <c r="L169" i="1"/>
  <c r="K168" i="1"/>
  <c r="L160" i="1"/>
  <c r="P82" i="1"/>
  <c r="P59" i="1"/>
  <c r="M81" i="1"/>
  <c r="L145" i="1"/>
  <c r="L190" i="1"/>
  <c r="J183" i="1"/>
  <c r="K178" i="1"/>
  <c r="K171" i="1"/>
  <c r="L167" i="1"/>
  <c r="K161" i="1"/>
  <c r="L189" i="1"/>
  <c r="K182" i="1"/>
  <c r="J169" i="1"/>
  <c r="L174" i="1"/>
  <c r="K170" i="1"/>
  <c r="J192" i="1"/>
  <c r="P91" i="1"/>
  <c r="M91" i="1"/>
  <c r="P75" i="1"/>
  <c r="M75" i="1"/>
  <c r="K177" i="1"/>
  <c r="J176" i="1"/>
  <c r="J189" i="1"/>
  <c r="M74" i="1"/>
  <c r="P81" i="1"/>
  <c r="M59" i="1"/>
  <c r="J111" i="1"/>
  <c r="J160" i="1"/>
  <c r="K188" i="1"/>
  <c r="K175" i="1"/>
  <c r="M82" i="1"/>
  <c r="P88" i="1"/>
  <c r="M76" i="1"/>
  <c r="P73" i="1"/>
  <c r="J119" i="1"/>
  <c r="P87" i="1"/>
  <c r="J117" i="1"/>
  <c r="O73" i="1"/>
  <c r="O81" i="1"/>
  <c r="O77" i="1"/>
  <c r="K180" i="1"/>
  <c r="K160" i="1"/>
  <c r="J182" i="1"/>
  <c r="K176" i="1"/>
  <c r="J168" i="1"/>
  <c r="J191" i="1"/>
  <c r="J175" i="1"/>
  <c r="J177" i="1"/>
  <c r="K110" i="1"/>
  <c r="R10" i="1"/>
  <c r="O83" i="1"/>
  <c r="O89" i="1"/>
  <c r="L110" i="1"/>
  <c r="J118" i="1"/>
  <c r="L194" i="1"/>
  <c r="O91" i="1" l="1"/>
  <c r="O84" i="1"/>
  <c r="O82" i="1"/>
  <c r="O72" i="1"/>
  <c r="O76" i="1"/>
  <c r="O74" i="1"/>
  <c r="N72" i="1"/>
  <c r="O65" i="1"/>
  <c r="N65" i="1"/>
  <c r="O10" i="1"/>
  <c r="Q10" i="1"/>
  <c r="O86" i="1" l="1"/>
  <c r="O79" i="1"/>
  <c r="N58" i="1" l="1"/>
  <c r="O58" i="1" l="1"/>
</calcChain>
</file>

<file path=xl/sharedStrings.xml><?xml version="1.0" encoding="utf-8"?>
<sst xmlns="http://schemas.openxmlformats.org/spreadsheetml/2006/main" count="668" uniqueCount="118">
  <si>
    <t xml:space="preserve"> </t>
  </si>
  <si>
    <t>SL.</t>
  </si>
  <si>
    <t>NO.</t>
  </si>
  <si>
    <t xml:space="preserve">     G R A N D      T O T A L</t>
  </si>
  <si>
    <t>A.</t>
  </si>
  <si>
    <t>FOOD GROUP</t>
  </si>
  <si>
    <t xml:space="preserve">   - </t>
  </si>
  <si>
    <t>-</t>
  </si>
  <si>
    <t xml:space="preserve"> 1. MILK,CREAM &amp; MILK FOOD FOR INFANTS</t>
  </si>
  <si>
    <t xml:space="preserve">  MT</t>
  </si>
  <si>
    <t xml:space="preserve"> 2. WHEAT UNMILLED</t>
  </si>
  <si>
    <t xml:space="preserve"> 3. DRY FRUITS &amp; NUTS</t>
  </si>
  <si>
    <t xml:space="preserve"> 4. TEA    </t>
  </si>
  <si>
    <t xml:space="preserve"> 5. SPICES</t>
  </si>
  <si>
    <t xml:space="preserve"> 6. SOYABEAN OIL</t>
  </si>
  <si>
    <t xml:space="preserve"> 7. PALM OIL   </t>
  </si>
  <si>
    <t xml:space="preserve"> 8. SUGAR</t>
  </si>
  <si>
    <t>10. ALL OTHERS FOOD ITEMS</t>
  </si>
  <si>
    <t>B.</t>
  </si>
  <si>
    <t>MACHINERY GROUP</t>
  </si>
  <si>
    <t>11. POWER GENERATING MACHINERY</t>
  </si>
  <si>
    <t>12. OFFICE MACHINE INCL.DATA PROC EQUIP;</t>
  </si>
  <si>
    <t>13. TEXTILE MACHINERY</t>
  </si>
  <si>
    <t>14. CONSTRUCTION &amp; MINING MACHINERY</t>
  </si>
  <si>
    <t>15. ELECTRICAL MACHINERY &amp; APPARATUS</t>
  </si>
  <si>
    <t>16. TELE COM</t>
  </si>
  <si>
    <t xml:space="preserve">    A. MOBILE PHONE</t>
  </si>
  <si>
    <t xml:space="preserve">    B. OTHER APPARATUS</t>
  </si>
  <si>
    <t>17. AGRICULTURAL MACHINERY &amp; IMPLEMENTS</t>
  </si>
  <si>
    <t>18. OTHER MACHINERY</t>
  </si>
  <si>
    <t>C.</t>
  </si>
  <si>
    <t>TRANSPORT GROUP</t>
  </si>
  <si>
    <t>19.  ROAD MOTOR VEH. (BUILD UNIT,CKD/SKD)</t>
  </si>
  <si>
    <t>19.1 CBU</t>
  </si>
  <si>
    <t xml:space="preserve">   A.BUSES,TRUCKS &amp; OTH. HEAVY VEHICLES</t>
  </si>
  <si>
    <t xml:space="preserve">   B.MOTOR CARS</t>
  </si>
  <si>
    <t xml:space="preserve">   C.MOTOR CYCLES</t>
  </si>
  <si>
    <t>19.2 CKD/SKD</t>
  </si>
  <si>
    <t>19.3 PARTS &amp; ACCESSORIES</t>
  </si>
  <si>
    <t>19.4 OTHERS</t>
  </si>
  <si>
    <t>20.AIRCRAFTS, SHIPS AND BOATS</t>
  </si>
  <si>
    <t>21.OTHERS TRANSPORT EQUIPMENTS</t>
  </si>
  <si>
    <t>P.T.O.</t>
  </si>
  <si>
    <t>D.</t>
  </si>
  <si>
    <t xml:space="preserve">PETROLEUM GROUP   </t>
  </si>
  <si>
    <t xml:space="preserve">22. PETROLEUM PRODUCTS  </t>
  </si>
  <si>
    <t xml:space="preserve">23. PETROLEUM CRUDE     </t>
  </si>
  <si>
    <t xml:space="preserve">E. </t>
  </si>
  <si>
    <t>TEXTILE GROUP</t>
  </si>
  <si>
    <t xml:space="preserve"> - </t>
  </si>
  <si>
    <t>F.</t>
  </si>
  <si>
    <t>AGRICULTURAL AND OTHER CHEMICALS GROUP</t>
  </si>
  <si>
    <t xml:space="preserve"> MT</t>
  </si>
  <si>
    <t>G.</t>
  </si>
  <si>
    <t>METAL GROUP</t>
  </si>
  <si>
    <t>KG</t>
  </si>
  <si>
    <t>H.</t>
  </si>
  <si>
    <t>MISCELLANEOUS GROUP</t>
  </si>
  <si>
    <t xml:space="preserve"> NO</t>
  </si>
  <si>
    <t>ALL OTHERS ITEMS</t>
  </si>
  <si>
    <t xml:space="preserve">   (**)QUANTITY DATA HAS BEEN ESTIMATED WHERE EVER IT IS FOUND NECESSARY.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</si>
  <si>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</si>
  <si>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</si>
  <si>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</si>
  <si>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</si>
  <si>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</si>
  <si>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</si>
  <si>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</si>
  <si>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</si>
  <si>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</si>
  <si>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</si>
  <si>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</si>
  <si>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</si>
  <si>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 xml:space="preserve"> RUPEES  </t>
  </si>
  <si>
    <t>VALUE = ( RUPEES IN MILLION )</t>
  </si>
  <si>
    <t xml:space="preserve"> 9. PULSES  (LEGUMINOUS VEGETABLES)</t>
  </si>
  <si>
    <t>24.NATURAL GAS, LIQUIFIED</t>
  </si>
  <si>
    <t>25. PETROLEUM GAS, LIQUIFIED</t>
  </si>
  <si>
    <t>26. OTHERS</t>
  </si>
  <si>
    <t>27. RAW COTTON</t>
  </si>
  <si>
    <t>28. SYNTHETIC FIBRE</t>
  </si>
  <si>
    <t>29. SYNTHETIC &amp; ARTIFICIAL SILK YARN</t>
  </si>
  <si>
    <t>30. WORN CLOTHING</t>
  </si>
  <si>
    <t>31. OTHR TEXTILE ITEMS</t>
  </si>
  <si>
    <t>32. FERTILIZER MANUFACTURED</t>
  </si>
  <si>
    <t>33. INSECTICIDES</t>
  </si>
  <si>
    <t>34. PLASTIC MATERIALS</t>
  </si>
  <si>
    <t>35. MEDICINAL PRODUCTS</t>
  </si>
  <si>
    <t>36. OTHERS</t>
  </si>
  <si>
    <t>37. GOLD</t>
  </si>
  <si>
    <t>38. IRON AND STEEL SCRAP</t>
  </si>
  <si>
    <t>39. IRON AND STEEL</t>
  </si>
  <si>
    <t>40. ALUMINIUM WROUGHT &amp; WORKED</t>
  </si>
  <si>
    <t>41. ALL OTHER METALS &amp; ARTICALS</t>
  </si>
  <si>
    <t>42. RUBBER CRUDE INCL. SYNTH/RECLAIMED</t>
  </si>
  <si>
    <t>43. RUBBER TYRES &amp; TUBES</t>
  </si>
  <si>
    <t>44. WOOD &amp; CORK</t>
  </si>
  <si>
    <t>45. JUTE</t>
  </si>
  <si>
    <t>46. PAPER &amp; PAPER BOARD &amp; MANUF.THEREOF</t>
  </si>
  <si>
    <t xml:space="preserve">               ( U.S DOLLARS IN THOUSAND )</t>
  </si>
  <si>
    <t xml:space="preserve">        </t>
  </si>
  <si>
    <t xml:space="preserve">            VALUE = ( RUPEES IN MILLION )</t>
  </si>
  <si>
    <t xml:space="preserve">                           ( U.S DOLLARS IN THOUSAND )</t>
  </si>
  <si>
    <t>( **) QUANTITY DATA HAS BEEN ESTIMATED WHERE EVER IT IS FOUND NECESSARY.</t>
  </si>
  <si>
    <t>1.   PRIMARY DATA SOURCE IS PAKISTAN SINGLE WINDOW (PSW) AND VALIDATED BY FBR(DRS).</t>
  </si>
  <si>
    <t>2.   DUE TO ROUNDINGS EFFECTS SOME TOTALS AND PERCENTAGES MAY NOT TALLY.</t>
  </si>
  <si>
    <t>STATEMENT SHOWING IMPORTS OF SELECTED COMMODITIES DURING THE MONTH OF NOVEMBER, 2025</t>
  </si>
  <si>
    <t xml:space="preserve">                   NOVEMBER, 2025  ( R)</t>
  </si>
  <si>
    <t xml:space="preserve">                   NOVEMBER,2024</t>
  </si>
  <si>
    <t xml:space="preserve">                          % CHANGE IN NOVEMBER,  2025 OVER</t>
  </si>
  <si>
    <t>NOVEMBER,2024</t>
  </si>
  <si>
    <t>STATEMENT SHOWING IMPORTS OF SELECTED COMMODITIES DURING THE PERIOD JULY - NOVEMBER, 2025</t>
  </si>
  <si>
    <t xml:space="preserve">     JULY - NOVEMBER,   2025 </t>
  </si>
  <si>
    <t xml:space="preserve">     JULY - NOVEMBER,   2024</t>
  </si>
  <si>
    <t xml:space="preserve">% CHANGE IN  JULY - NOVEMBER, 2025 </t>
  </si>
  <si>
    <t xml:space="preserve">      OVER  JULY - NOVEMBER, 2024</t>
  </si>
  <si>
    <t xml:space="preserve">                   OCTOBER, 2025  ( F)</t>
  </si>
  <si>
    <t xml:space="preserve">        OCTOBER,2025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</si>
</sst>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_)"/>
    <numFmt numFmtId="167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6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</cellStyleXfs>
  <cellXfs count="107">
    <xf numFmtId="0" fontId="0" fillId="0" borderId="0" xfId="0"/>
    <xf numFmtId="3" fontId="8" fillId="0" borderId="0" xfId="0" applyNumberFormat="1" applyFont="1"/>
    <xf numFmtId="0" fontId="8" fillId="0" borderId="0" xfId="0" applyFont="1"/>
    <xf numFmtId="37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left"/>
    </xf>
    <xf numFmtId="37" fontId="8" fillId="0" borderId="2" xfId="0" applyNumberFormat="1" applyFont="1" applyBorder="1" applyAlignment="1">
      <alignment horizontal="left"/>
    </xf>
    <xf numFmtId="37" fontId="8" fillId="0" borderId="1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left"/>
    </xf>
    <xf numFmtId="0" fontId="8" fillId="0" borderId="6" xfId="0" applyFont="1" applyBorder="1"/>
    <xf numFmtId="37" fontId="8" fillId="0" borderId="12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center"/>
    </xf>
    <xf numFmtId="37" fontId="8" fillId="0" borderId="0" xfId="0" applyNumberFormat="1" applyFont="1"/>
    <xf numFmtId="3" fontId="10" fillId="0" borderId="0" xfId="0" applyNumberFormat="1" applyFont="1"/>
    <xf numFmtId="0" fontId="10" fillId="0" borderId="0" xfId="0" applyFont="1"/>
    <xf numFmtId="3" fontId="10" fillId="0" borderId="0" xfId="0" applyNumberFormat="1" applyFont="1" applyAlignment="1">
      <alignment horizontal="right"/>
    </xf>
    <xf numFmtId="3" fontId="10" fillId="0" borderId="0" xfId="1" applyNumberFormat="1" applyFont="1" applyFill="1"/>
    <xf numFmtId="3" fontId="10" fillId="0" borderId="0" xfId="1" applyNumberFormat="1" applyFont="1" applyFill="1" applyAlignment="1">
      <alignment horizontal="center"/>
    </xf>
    <xf numFmtId="0" fontId="8" fillId="0" borderId="15" xfId="0" applyFont="1" applyBorder="1"/>
    <xf numFmtId="167" fontId="10" fillId="0" borderId="0" xfId="1" applyNumberFormat="1" applyFont="1" applyFill="1"/>
    <xf numFmtId="3" fontId="10" fillId="0" borderId="0" xfId="1" applyNumberFormat="1" applyFont="1" applyFill="1" applyAlignment="1">
      <alignment horizontal="right"/>
    </xf>
    <xf numFmtId="1" fontId="8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8" fillId="0" borderId="4" xfId="0" applyNumberFormat="1" applyFont="1" applyBorder="1"/>
    <xf numFmtId="0" fontId="8" fillId="0" borderId="4" xfId="0" applyFont="1" applyBorder="1"/>
    <xf numFmtId="37" fontId="8" fillId="0" borderId="4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8" xfId="0" applyFont="1" applyBorder="1"/>
    <xf numFmtId="3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37" fontId="8" fillId="0" borderId="6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right"/>
    </xf>
    <xf numFmtId="37" fontId="8" fillId="0" borderId="8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left"/>
    </xf>
    <xf numFmtId="0" fontId="8" fillId="0" borderId="10" xfId="0" applyFont="1" applyBorder="1"/>
    <xf numFmtId="3" fontId="8" fillId="0" borderId="13" xfId="0" applyNumberFormat="1" applyFont="1" applyBorder="1" applyAlignment="1">
      <alignment horizontal="right"/>
    </xf>
    <xf numFmtId="37" fontId="8" fillId="0" borderId="13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37" fontId="8" fillId="0" borderId="12" xfId="0" applyNumberFormat="1" applyFont="1" applyBorder="1" applyAlignment="1">
      <alignment horizontal="right"/>
    </xf>
    <xf numFmtId="37" fontId="8" fillId="0" borderId="3" xfId="0" applyNumberFormat="1" applyFont="1" applyBorder="1" applyAlignment="1">
      <alignment horizontal="right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1" fontId="10" fillId="0" borderId="0" xfId="0" applyNumberFormat="1" applyFont="1"/>
    <xf numFmtId="37" fontId="8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8" fillId="0" borderId="11" xfId="0" quotePrefix="1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right"/>
    </xf>
    <xf numFmtId="37" fontId="10" fillId="0" borderId="11" xfId="0" applyNumberFormat="1" applyFont="1" applyBorder="1"/>
    <xf numFmtId="3" fontId="10" fillId="0" borderId="11" xfId="0" quotePrefix="1" applyNumberFormat="1" applyFont="1" applyBorder="1" applyAlignment="1">
      <alignment horizontal="right"/>
    </xf>
    <xf numFmtId="37" fontId="10" fillId="0" borderId="11" xfId="0" quotePrefix="1" applyNumberFormat="1" applyFont="1" applyBorder="1" applyAlignment="1">
      <alignment horizontal="right"/>
    </xf>
    <xf numFmtId="3" fontId="10" fillId="0" borderId="11" xfId="0" quotePrefix="1" applyNumberFormat="1" applyFont="1" applyBorder="1"/>
    <xf numFmtId="166" fontId="10" fillId="0" borderId="11" xfId="0" applyNumberFormat="1" applyFont="1" applyBorder="1"/>
    <xf numFmtId="2" fontId="10" fillId="0" borderId="11" xfId="0" applyNumberFormat="1" applyFont="1" applyBorder="1"/>
    <xf numFmtId="0" fontId="10" fillId="0" borderId="11" xfId="0" quotePrefix="1" applyFont="1" applyBorder="1"/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166" fontId="8" fillId="0" borderId="0" xfId="0" applyNumberFormat="1" applyFont="1"/>
    <xf numFmtId="167" fontId="0" fillId="0" borderId="0" xfId="1" applyNumberFormat="1" applyFont="1" applyFill="1"/>
    <xf numFmtId="3" fontId="10" fillId="0" borderId="0" xfId="1" quotePrefix="1" applyNumberFormat="1" applyFont="1" applyFill="1" applyAlignment="1">
      <alignment horizontal="right"/>
    </xf>
    <xf numFmtId="0" fontId="8" fillId="0" borderId="11" xfId="0" applyFont="1" applyBorder="1"/>
    <xf numFmtId="3" fontId="8" fillId="0" borderId="11" xfId="0" applyNumberFormat="1" applyFont="1" applyBorder="1"/>
    <xf numFmtId="3" fontId="8" fillId="0" borderId="11" xfId="0" quotePrefix="1" applyNumberFormat="1" applyFont="1" applyBorder="1"/>
    <xf numFmtId="2" fontId="8" fillId="0" borderId="11" xfId="0" applyNumberFormat="1" applyFont="1" applyBorder="1"/>
    <xf numFmtId="0" fontId="8" fillId="0" borderId="11" xfId="0" quotePrefix="1" applyFont="1" applyBorder="1"/>
    <xf numFmtId="0" fontId="8" fillId="0" borderId="1" xfId="0" applyFont="1" applyBorder="1"/>
    <xf numFmtId="37" fontId="8" fillId="0" borderId="8" xfId="0" applyNumberFormat="1" applyFont="1" applyBorder="1" applyAlignment="1">
      <alignment horizontal="left"/>
    </xf>
    <xf numFmtId="3" fontId="8" fillId="0" borderId="7" xfId="0" applyNumberFormat="1" applyFont="1" applyBorder="1"/>
    <xf numFmtId="37" fontId="8" fillId="0" borderId="9" xfId="0" applyNumberFormat="1" applyFont="1" applyBorder="1" applyAlignment="1">
      <alignment horizontal="left"/>
    </xf>
    <xf numFmtId="2" fontId="10" fillId="0" borderId="0" xfId="0" applyNumberFormat="1" applyFont="1"/>
    <xf numFmtId="37" fontId="10" fillId="0" borderId="0" xfId="0" applyNumberFormat="1" applyFont="1" applyAlignment="1">
      <alignment horizontal="right"/>
    </xf>
    <xf numFmtId="0" fontId="10" fillId="0" borderId="11" xfId="0" applyFont="1" applyBorder="1"/>
    <xf numFmtId="3" fontId="10" fillId="0" borderId="11" xfId="0" applyNumberFormat="1" applyFont="1" applyBorder="1"/>
    <xf numFmtId="167" fontId="8" fillId="0" borderId="0" xfId="1" applyNumberFormat="1" applyFont="1" applyFill="1"/>
    <xf numFmtId="165" fontId="8" fillId="0" borderId="0" xfId="0" applyNumberFormat="1" applyFont="1"/>
    <xf numFmtId="0" fontId="12" fillId="0" borderId="0" xfId="0" applyFont="1"/>
    <xf numFmtId="4" fontId="10" fillId="0" borderId="0" xfId="1" applyNumberFormat="1" applyFont="1" applyFill="1"/>
    <xf numFmtId="37" fontId="8" fillId="0" borderId="2" xfId="0" applyNumberFormat="1" applyFont="1" applyBorder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37" fontId="8" fillId="0" borderId="1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/>
    </xf>
    <xf numFmtId="37" fontId="8" fillId="0" borderId="4" xfId="0" applyNumberFormat="1" applyFont="1" applyBorder="1" applyAlignment="1">
      <alignment horizontal="center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14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/>
    </xf>
    <xf numFmtId="37" fontId="8" fillId="0" borderId="10" xfId="0" applyNumberFormat="1" applyFont="1" applyBorder="1" applyAlignment="1">
      <alignment horizontal="center"/>
    </xf>
    <xf numFmtId="37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</cellXfs>
  <cellStyles count="37">
    <cellStyle name="Comma" xfId="1" builtinId="3"/>
    <cellStyle name="Comma [0] 2" xfId="15" xr:uid="{00000000-0005-0000-0000-000001000000}"/>
    <cellStyle name="Comma [0] 3" xfId="18" xr:uid="{00000000-0005-0000-0000-000002000000}"/>
    <cellStyle name="Comma 10" xfId="22" xr:uid="{00000000-0005-0000-0000-000003000000}"/>
    <cellStyle name="Comma 11" xfId="24" xr:uid="{525A0D61-14D0-4706-ADC4-D1BEC0E2C339}"/>
    <cellStyle name="Comma 12" xfId="25" xr:uid="{FB1FA3C7-3A52-46EB-8E1D-64043601688B}"/>
    <cellStyle name="Comma 13" xfId="26" xr:uid="{E556CFD8-9BDC-47F0-BB4A-F4A2543D326C}"/>
    <cellStyle name="Comma 14" xfId="27" xr:uid="{18F0A786-C9A9-4F9E-9995-2236EEE6C01C}"/>
    <cellStyle name="Comma 15" xfId="28" xr:uid="{CFF17F71-19D0-42C2-A43C-6267955B9B74}"/>
    <cellStyle name="Comma 16" xfId="29" xr:uid="{E5726228-2BAD-49C4-BCE8-33CFC56C8A79}"/>
    <cellStyle name="Comma 17" xfId="30" xr:uid="{F8C50AEE-63CB-4CA6-ABAD-78AC43569979}"/>
    <cellStyle name="Comma 18" xfId="31" xr:uid="{563CBBFD-535D-4B23-B433-04C4D3901E64}"/>
    <cellStyle name="Comma 19" xfId="32" xr:uid="{219B6C32-FFC3-464C-9667-B8D6CBF113C6}"/>
    <cellStyle name="Comma 2" xfId="2" xr:uid="{00000000-0005-0000-0000-000004000000}"/>
    <cellStyle name="Comma 2 2" xfId="8" xr:uid="{00000000-0005-0000-0000-000005000000}"/>
    <cellStyle name="Comma 20" xfId="33" xr:uid="{9964D69B-C6A9-44EF-888E-D84192E02727}"/>
    <cellStyle name="Comma 21" xfId="34" xr:uid="{224D7DFE-CAB4-42E9-9736-C781834AD473}"/>
    <cellStyle name="Comma 22" xfId="35" xr:uid="{A0BF0E97-80ED-4A58-9D68-E741203DABAF}"/>
    <cellStyle name="Comma 3" xfId="3" xr:uid="{00000000-0005-0000-0000-000006000000}"/>
    <cellStyle name="Comma 3 2" xfId="9" xr:uid="{00000000-0005-0000-0000-000007000000}"/>
    <cellStyle name="Comma 4" xfId="4" xr:uid="{00000000-0005-0000-0000-000008000000}"/>
    <cellStyle name="Comma 4 2" xfId="5" xr:uid="{00000000-0005-0000-0000-000009000000}"/>
    <cellStyle name="Comma 4 2 2" xfId="11" xr:uid="{00000000-0005-0000-0000-00000A000000}"/>
    <cellStyle name="Comma 4 3" xfId="10" xr:uid="{00000000-0005-0000-0000-00000B000000}"/>
    <cellStyle name="Comma 5" xfId="6" xr:uid="{00000000-0005-0000-0000-00000C000000}"/>
    <cellStyle name="Comma 5 2" xfId="12" xr:uid="{00000000-0005-0000-0000-00000D000000}"/>
    <cellStyle name="Comma 6" xfId="16" xr:uid="{00000000-0005-0000-0000-00000E000000}"/>
    <cellStyle name="Comma 7" xfId="19" xr:uid="{00000000-0005-0000-0000-00000F000000}"/>
    <cellStyle name="Comma 8" xfId="20" xr:uid="{00000000-0005-0000-0000-000010000000}"/>
    <cellStyle name="Comma 9" xfId="21" xr:uid="{00000000-0005-0000-0000-000011000000}"/>
    <cellStyle name="Normal" xfId="0" builtinId="0"/>
    <cellStyle name="Normal 2" xfId="7" xr:uid="{00000000-0005-0000-0000-000013000000}"/>
    <cellStyle name="Normal 2 2" xfId="13" xr:uid="{00000000-0005-0000-0000-000014000000}"/>
    <cellStyle name="Normal 3" xfId="23" xr:uid="{DCECD750-1BBD-4B2C-9A49-2942DFF6DAD3}"/>
    <cellStyle name="Normal 4" xfId="36" xr:uid="{A572AE13-A83B-429F-945F-355D43DFCBB1}"/>
    <cellStyle name="Normal 6" xfId="14" xr:uid="{00000000-0005-0000-0000-000015000000}"/>
    <cellStyle name="Normal 6 2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tabSelected="1" zoomScale="60" zoomScaleNormal="60" zoomScaleSheetLayoutView="70" workbookViewId="0">
      <selection sqref="A1:R1"/>
    </sheetView>
  </sheetViews>
  <sheetFormatPr defaultColWidth="11.54296875" defaultRowHeight="18.5" x14ac:dyDescent="0.45"/>
  <cols>
    <col min="1" max="1" width="4.54296875" style="2" customWidth="1"/>
    <col min="2" max="2" width="53.54296875" style="2" customWidth="1"/>
    <col min="3" max="3" width="5.26953125" style="2" customWidth="1"/>
    <col min="4" max="4" width="23.90625" style="2" bestFit="1" customWidth="1"/>
    <col min="5" max="5" width="18" style="1" customWidth="1"/>
    <col min="6" max="6" width="20.54296875" style="2" bestFit="1" customWidth="1"/>
    <col min="7" max="7" width="23.7265625" style="2" customWidth="1"/>
    <col min="8" max="8" width="19" style="1" customWidth="1"/>
    <col min="9" max="9" width="23" style="2" customWidth="1"/>
    <col min="10" max="10" width="18.453125" style="2" customWidth="1"/>
    <col min="11" max="11" width="16.1796875" style="1" customWidth="1"/>
    <col min="12" max="12" width="18.453125" style="2" customWidth="1"/>
    <col min="13" max="13" width="14.54296875" style="2" customWidth="1"/>
    <col min="14" max="14" width="16.26953125" style="22" customWidth="1"/>
    <col min="15" max="15" width="20.54296875" style="22" customWidth="1"/>
    <col min="16" max="16" width="16.54296875" style="2" customWidth="1"/>
    <col min="17" max="17" width="16.1796875" style="2" customWidth="1"/>
    <col min="18" max="18" width="17.81640625" style="2" customWidth="1"/>
    <col min="19" max="19" width="12.1796875" style="1" customWidth="1"/>
    <col min="20" max="20" width="14.90625" style="21" customWidth="1"/>
    <col min="21" max="21" width="12.1796875" style="21" customWidth="1"/>
    <col min="22" max="22" width="12.54296875" style="21" customWidth="1"/>
    <col min="23" max="16384" width="11.54296875" style="2"/>
  </cols>
  <sheetData>
    <row r="1" spans="1:21" x14ac:dyDescent="0.45">
      <c r="A1" s="105" t="s">
        <v>106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21" x14ac:dyDescent="0.45">
      <c r="O2" s="23" t="s">
        <v>74</v>
      </c>
    </row>
    <row r="3" spans="1:21" x14ac:dyDescent="0.45">
      <c r="O3" s="23" t="s">
        <v>99</v>
      </c>
    </row>
    <row r="4" spans="1:21" x14ac:dyDescent="0.45">
      <c r="A4" s="18"/>
      <c r="B4" s="90" t="s">
        <v>65</v>
      </c>
      <c r="C4" s="6" t="s">
        <v>62</v>
      </c>
      <c r="D4" s="95" t="s">
        <v>107</v>
      </c>
      <c r="E4" s="96"/>
      <c r="F4" s="97"/>
      <c r="G4" s="95" t="s">
        <v>116</v>
      </c>
      <c r="H4" s="96"/>
      <c r="I4" s="97"/>
      <c r="J4" s="24" t="s">
        <v>108</v>
      </c>
      <c r="K4" s="25"/>
      <c r="L4" s="26"/>
      <c r="M4" s="27"/>
      <c r="N4" s="28" t="s">
        <v>109</v>
      </c>
      <c r="O4" s="29"/>
      <c r="P4" s="30"/>
      <c r="Q4" s="30"/>
      <c r="R4" s="31" t="s">
        <v>100</v>
      </c>
      <c r="S4" s="32"/>
    </row>
    <row r="5" spans="1:21" x14ac:dyDescent="0.45">
      <c r="A5" s="9" t="s">
        <v>1</v>
      </c>
      <c r="B5" s="91"/>
      <c r="C5" s="3" t="s">
        <v>63</v>
      </c>
      <c r="D5" s="8" t="s">
        <v>64</v>
      </c>
      <c r="E5" s="99" t="s">
        <v>68</v>
      </c>
      <c r="F5" s="100"/>
      <c r="G5" s="8"/>
      <c r="H5" s="99" t="s">
        <v>68</v>
      </c>
      <c r="I5" s="100"/>
      <c r="J5" s="33"/>
      <c r="K5" s="99" t="s">
        <v>68</v>
      </c>
      <c r="L5" s="100"/>
      <c r="M5" s="93" t="s">
        <v>117</v>
      </c>
      <c r="N5" s="94"/>
      <c r="O5" s="98"/>
      <c r="P5" s="93" t="s">
        <v>110</v>
      </c>
      <c r="Q5" s="94"/>
      <c r="R5" s="94"/>
      <c r="S5" s="34"/>
      <c r="T5" s="35"/>
      <c r="U5" s="35"/>
    </row>
    <row r="6" spans="1:21" x14ac:dyDescent="0.45">
      <c r="A6" s="36" t="s">
        <v>2</v>
      </c>
      <c r="B6" s="91"/>
      <c r="C6" s="3" t="s">
        <v>66</v>
      </c>
      <c r="D6" s="37" t="s">
        <v>67</v>
      </c>
      <c r="E6" s="101"/>
      <c r="F6" s="102"/>
      <c r="G6" s="37" t="s">
        <v>67</v>
      </c>
      <c r="H6" s="101"/>
      <c r="I6" s="102"/>
      <c r="J6" s="38" t="s">
        <v>67</v>
      </c>
      <c r="K6" s="101"/>
      <c r="L6" s="102"/>
      <c r="M6" s="38" t="s">
        <v>67</v>
      </c>
      <c r="N6" s="93" t="s">
        <v>68</v>
      </c>
      <c r="O6" s="98"/>
      <c r="P6" s="38" t="s">
        <v>67</v>
      </c>
      <c r="Q6" s="93" t="s">
        <v>68</v>
      </c>
      <c r="R6" s="94"/>
      <c r="S6" s="32"/>
      <c r="T6" s="39"/>
      <c r="U6" s="39"/>
    </row>
    <row r="7" spans="1:21" x14ac:dyDescent="0.45">
      <c r="A7" s="40"/>
      <c r="B7" s="92"/>
      <c r="C7" s="11" t="s">
        <v>69</v>
      </c>
      <c r="D7" s="10"/>
      <c r="E7" s="41" t="s">
        <v>70</v>
      </c>
      <c r="F7" s="42" t="s">
        <v>71</v>
      </c>
      <c r="G7" s="10"/>
      <c r="H7" s="41" t="s">
        <v>70</v>
      </c>
      <c r="I7" s="42" t="s">
        <v>71</v>
      </c>
      <c r="J7" s="43"/>
      <c r="K7" s="41" t="s">
        <v>70</v>
      </c>
      <c r="L7" s="42" t="s">
        <v>72</v>
      </c>
      <c r="M7" s="43"/>
      <c r="N7" s="44" t="s">
        <v>73</v>
      </c>
      <c r="O7" s="45" t="s">
        <v>72</v>
      </c>
      <c r="P7" s="46"/>
      <c r="Q7" s="43" t="s">
        <v>73</v>
      </c>
      <c r="R7" s="47" t="s">
        <v>72</v>
      </c>
      <c r="S7" s="32"/>
      <c r="T7" s="39"/>
      <c r="U7" s="39"/>
    </row>
    <row r="8" spans="1:21" ht="21" x14ac:dyDescent="0.5">
      <c r="A8" s="4"/>
      <c r="B8" s="4" t="s">
        <v>3</v>
      </c>
      <c r="D8" s="16"/>
      <c r="E8" s="13">
        <v>1502775</v>
      </c>
      <c r="F8" s="13">
        <v>5345261</v>
      </c>
      <c r="G8" s="16"/>
      <c r="H8" s="13">
        <v>1713648</v>
      </c>
      <c r="I8" s="13">
        <v>6086861</v>
      </c>
      <c r="J8" s="16"/>
      <c r="K8" s="16">
        <v>1384210</v>
      </c>
      <c r="L8" s="16">
        <v>4982588</v>
      </c>
      <c r="M8" s="48"/>
      <c r="N8" s="48">
        <f>ROUND(E8/H8*100-100,2)</f>
        <v>-12.31</v>
      </c>
      <c r="O8" s="48">
        <f>ROUND(F8/I8*100-100,2)</f>
        <v>-12.18</v>
      </c>
      <c r="P8" s="49"/>
      <c r="Q8" s="48">
        <f>ROUND(E8/K8*100-100,2)</f>
        <v>8.57</v>
      </c>
      <c r="R8" s="48">
        <f>ROUND(F8/L8*100-100,2)</f>
        <v>7.28</v>
      </c>
      <c r="S8" s="13"/>
      <c r="T8" s="50"/>
      <c r="U8" s="50"/>
    </row>
    <row r="9" spans="1:21" ht="21" x14ac:dyDescent="0.5">
      <c r="A9" s="4"/>
      <c r="D9" s="16"/>
      <c r="E9" s="16"/>
      <c r="F9" s="16"/>
      <c r="G9" s="16"/>
      <c r="H9" s="16"/>
      <c r="I9" s="16"/>
      <c r="J9" s="16"/>
      <c r="K9" s="16"/>
      <c r="L9" s="16"/>
      <c r="M9" s="48"/>
      <c r="N9" s="48"/>
      <c r="O9" s="48"/>
      <c r="P9" s="48"/>
      <c r="Q9" s="48"/>
      <c r="R9" s="48"/>
      <c r="S9" s="13"/>
      <c r="T9" s="50"/>
      <c r="U9" s="50"/>
    </row>
    <row r="10" spans="1:21" ht="21" x14ac:dyDescent="0.5">
      <c r="A10" s="4" t="s">
        <v>4</v>
      </c>
      <c r="B10" s="4" t="s">
        <v>5</v>
      </c>
      <c r="C10" s="51"/>
      <c r="D10" s="52"/>
      <c r="E10" s="16">
        <f t="shared" ref="E10:L10" si="0">SUM(E11:E20)</f>
        <v>217024.65853199997</v>
      </c>
      <c r="F10" s="16">
        <f t="shared" si="0"/>
        <v>771990.77861999976</v>
      </c>
      <c r="G10" s="52"/>
      <c r="H10" s="16">
        <f t="shared" si="0"/>
        <v>231675</v>
      </c>
      <c r="I10" s="16">
        <f t="shared" si="0"/>
        <v>822885</v>
      </c>
      <c r="J10" s="52"/>
      <c r="K10" s="16">
        <f t="shared" si="0"/>
        <v>182618</v>
      </c>
      <c r="L10" s="16">
        <f t="shared" si="0"/>
        <v>657355</v>
      </c>
      <c r="M10" s="53"/>
      <c r="N10" s="48">
        <f>ROUND(E10/H10*100-100,2)</f>
        <v>-6.32</v>
      </c>
      <c r="O10" s="48">
        <f>ROUND(F10/I10*100-100,2)</f>
        <v>-6.18</v>
      </c>
      <c r="P10" s="53"/>
      <c r="Q10" s="48">
        <f>ROUND(E10/K10*100-100,2)</f>
        <v>18.84</v>
      </c>
      <c r="R10" s="48">
        <f>ROUND(F10/L10*100-100,2)</f>
        <v>17.440000000000001</v>
      </c>
      <c r="S10" s="54"/>
      <c r="T10" s="55"/>
      <c r="U10" s="55"/>
    </row>
    <row r="11" spans="1:21" ht="21" x14ac:dyDescent="0.5">
      <c r="A11" s="4" t="s">
        <v>0</v>
      </c>
      <c r="B11" s="4" t="s">
        <v>8</v>
      </c>
      <c r="C11" s="3" t="s">
        <v>9</v>
      </c>
      <c r="D11" s="16">
        <v>2905.4663519999999</v>
      </c>
      <c r="E11" s="16">
        <v>2584.5476239999998</v>
      </c>
      <c r="F11" s="13">
        <v>9193.5161399999979</v>
      </c>
      <c r="G11" s="16">
        <v>2548</v>
      </c>
      <c r="H11" s="16">
        <v>2800</v>
      </c>
      <c r="I11" s="13">
        <v>9944</v>
      </c>
      <c r="J11" s="16">
        <v>3192</v>
      </c>
      <c r="K11" s="16">
        <v>3646</v>
      </c>
      <c r="L11" s="16">
        <v>13125</v>
      </c>
      <c r="M11" s="48">
        <f>ROUND(D11/G11*100-100,2)</f>
        <v>14.03</v>
      </c>
      <c r="N11" s="48">
        <f t="shared" ref="N11" si="1">ROUND(E11/H11*100-100,2)</f>
        <v>-7.69</v>
      </c>
      <c r="O11" s="48">
        <f t="shared" ref="O11:O20" si="2">ROUND(F11/I11*100-100,2)</f>
        <v>-7.55</v>
      </c>
      <c r="P11" s="48">
        <f>ROUND(D11/J11*100-100,2)</f>
        <v>-8.98</v>
      </c>
      <c r="Q11" s="48">
        <f t="shared" ref="Q11" si="3">ROUND(E11/K11*100-100,2)</f>
        <v>-29.11</v>
      </c>
      <c r="R11" s="48">
        <f t="shared" ref="R11:R20" si="4">ROUND(F11/L11*100-100,2)</f>
        <v>-29.95</v>
      </c>
      <c r="S11" s="55"/>
      <c r="T11" s="55"/>
      <c r="U11" s="55"/>
    </row>
    <row r="12" spans="1:21" ht="21" x14ac:dyDescent="0.5">
      <c r="A12" s="4" t="s">
        <v>0</v>
      </c>
      <c r="B12" s="4" t="s">
        <v>10</v>
      </c>
      <c r="C12" s="3" t="s">
        <v>9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55"/>
      <c r="T12" s="55"/>
      <c r="U12" s="55"/>
    </row>
    <row r="13" spans="1:21" ht="21" x14ac:dyDescent="0.5">
      <c r="A13" s="4" t="s">
        <v>0</v>
      </c>
      <c r="B13" s="4" t="s">
        <v>11</v>
      </c>
      <c r="C13" s="3" t="s">
        <v>9</v>
      </c>
      <c r="D13" s="13">
        <v>19839.665199999996</v>
      </c>
      <c r="E13" s="16">
        <v>5697.7263679999996</v>
      </c>
      <c r="F13" s="13">
        <v>20266.874700000011</v>
      </c>
      <c r="G13" s="13">
        <v>20560</v>
      </c>
      <c r="H13" s="16">
        <v>5680</v>
      </c>
      <c r="I13" s="13">
        <v>20174</v>
      </c>
      <c r="J13" s="16">
        <v>25519</v>
      </c>
      <c r="K13" s="16">
        <v>5748</v>
      </c>
      <c r="L13" s="16">
        <v>20692</v>
      </c>
      <c r="M13" s="48">
        <f t="shared" ref="M13:N19" si="5">ROUND(D13/G13*100-100,2)</f>
        <v>-3.5</v>
      </c>
      <c r="N13" s="48">
        <f t="shared" si="5"/>
        <v>0.31</v>
      </c>
      <c r="O13" s="48">
        <f t="shared" si="2"/>
        <v>0.46</v>
      </c>
      <c r="P13" s="48">
        <f t="shared" ref="P13:Q19" si="6">ROUND(D13/J13*100-100,2)</f>
        <v>-22.26</v>
      </c>
      <c r="Q13" s="48">
        <f t="shared" si="6"/>
        <v>-0.87</v>
      </c>
      <c r="R13" s="48">
        <f t="shared" si="4"/>
        <v>-2.0499999999999998</v>
      </c>
      <c r="S13" s="55"/>
      <c r="T13" s="55"/>
      <c r="U13" s="55"/>
    </row>
    <row r="14" spans="1:21" ht="21" x14ac:dyDescent="0.5">
      <c r="A14" s="4" t="s">
        <v>0</v>
      </c>
      <c r="B14" s="4" t="s">
        <v>12</v>
      </c>
      <c r="C14" s="3" t="s">
        <v>9</v>
      </c>
      <c r="D14" s="16">
        <v>22255.052791800001</v>
      </c>
      <c r="E14" s="16">
        <v>14829.213852000001</v>
      </c>
      <c r="F14" s="13">
        <v>52746.710549999894</v>
      </c>
      <c r="G14" s="16">
        <v>24936</v>
      </c>
      <c r="H14" s="16">
        <v>16990</v>
      </c>
      <c r="I14" s="13">
        <v>60344</v>
      </c>
      <c r="J14" s="16">
        <v>20329</v>
      </c>
      <c r="K14" s="16">
        <v>14734</v>
      </c>
      <c r="L14" s="16">
        <v>53035</v>
      </c>
      <c r="M14" s="48">
        <f t="shared" si="5"/>
        <v>-10.75</v>
      </c>
      <c r="N14" s="48">
        <f t="shared" si="5"/>
        <v>-12.72</v>
      </c>
      <c r="O14" s="48">
        <f t="shared" si="2"/>
        <v>-12.59</v>
      </c>
      <c r="P14" s="48">
        <f t="shared" si="6"/>
        <v>9.4700000000000006</v>
      </c>
      <c r="Q14" s="48">
        <f t="shared" si="6"/>
        <v>0.65</v>
      </c>
      <c r="R14" s="48">
        <f t="shared" si="4"/>
        <v>-0.54</v>
      </c>
      <c r="S14" s="55"/>
      <c r="T14" s="55"/>
      <c r="U14" s="55"/>
    </row>
    <row r="15" spans="1:21" ht="21" x14ac:dyDescent="0.5">
      <c r="A15" s="4" t="s">
        <v>0</v>
      </c>
      <c r="B15" s="4" t="s">
        <v>13</v>
      </c>
      <c r="C15" s="3" t="s">
        <v>9</v>
      </c>
      <c r="D15" s="16">
        <v>19337.606273000001</v>
      </c>
      <c r="E15" s="16">
        <v>6008.0758100000003</v>
      </c>
      <c r="F15" s="13">
        <v>21370.844250000002</v>
      </c>
      <c r="G15" s="16">
        <v>17327</v>
      </c>
      <c r="H15" s="16">
        <v>5727</v>
      </c>
      <c r="I15" s="13">
        <v>20344</v>
      </c>
      <c r="J15" s="16">
        <v>15918</v>
      </c>
      <c r="K15" s="16">
        <v>4479</v>
      </c>
      <c r="L15" s="16">
        <v>16123</v>
      </c>
      <c r="M15" s="48">
        <f t="shared" si="5"/>
        <v>11.6</v>
      </c>
      <c r="N15" s="48">
        <f t="shared" si="5"/>
        <v>4.91</v>
      </c>
      <c r="O15" s="48">
        <f t="shared" si="2"/>
        <v>5.05</v>
      </c>
      <c r="P15" s="48">
        <f t="shared" si="6"/>
        <v>21.48</v>
      </c>
      <c r="Q15" s="48">
        <f t="shared" si="6"/>
        <v>34.14</v>
      </c>
      <c r="R15" s="48">
        <f t="shared" si="4"/>
        <v>32.549999999999997</v>
      </c>
      <c r="S15" s="55"/>
      <c r="T15" s="55"/>
      <c r="U15" s="55"/>
    </row>
    <row r="16" spans="1:21" ht="21" x14ac:dyDescent="0.5">
      <c r="A16" s="4" t="s">
        <v>0</v>
      </c>
      <c r="B16" s="4" t="s">
        <v>14</v>
      </c>
      <c r="C16" s="3" t="s">
        <v>9</v>
      </c>
      <c r="D16" s="16">
        <v>2442</v>
      </c>
      <c r="E16" s="16">
        <v>768.63535100000001</v>
      </c>
      <c r="F16" s="13">
        <v>2733.7972999999997</v>
      </c>
      <c r="G16" s="16">
        <v>8755</v>
      </c>
      <c r="H16" s="16">
        <v>2662</v>
      </c>
      <c r="I16" s="13">
        <v>9456</v>
      </c>
      <c r="J16" s="16">
        <v>15045</v>
      </c>
      <c r="K16" s="16">
        <v>4205</v>
      </c>
      <c r="L16" s="16">
        <v>15138</v>
      </c>
      <c r="M16" s="48">
        <f t="shared" ref="M16" si="7">ROUND(D16/G16*100-100,2)</f>
        <v>-72.11</v>
      </c>
      <c r="N16" s="48">
        <f>ROUND(E16/H16*100-100,2)</f>
        <v>-71.13</v>
      </c>
      <c r="O16" s="48">
        <f t="shared" ref="O16" si="8">ROUND(F16/I16*100-100,2)</f>
        <v>-71.09</v>
      </c>
      <c r="P16" s="48">
        <f t="shared" ref="P16" si="9">ROUND(D16/J16*100-100,2)</f>
        <v>-83.77</v>
      </c>
      <c r="Q16" s="48">
        <f t="shared" ref="Q16" si="10">ROUND(E16/K16*100-100,2)</f>
        <v>-81.72</v>
      </c>
      <c r="R16" s="48">
        <f t="shared" ref="R16" si="11">ROUND(F16/L16*100-100,2)</f>
        <v>-81.94</v>
      </c>
      <c r="S16" s="55"/>
      <c r="T16" s="55"/>
      <c r="U16" s="55"/>
    </row>
    <row r="17" spans="1:21" ht="21" x14ac:dyDescent="0.5">
      <c r="A17" s="4" t="s">
        <v>0</v>
      </c>
      <c r="B17" s="4" t="s">
        <v>15</v>
      </c>
      <c r="C17" s="3" t="s">
        <v>9</v>
      </c>
      <c r="D17" s="16">
        <v>317698.57712999999</v>
      </c>
      <c r="E17" s="16">
        <v>99136.873072999995</v>
      </c>
      <c r="F17" s="13">
        <v>352639.13817000005</v>
      </c>
      <c r="G17" s="16">
        <v>297010</v>
      </c>
      <c r="H17" s="16">
        <v>91253</v>
      </c>
      <c r="I17" s="13">
        <v>324127</v>
      </c>
      <c r="J17" s="16">
        <v>234887</v>
      </c>
      <c r="K17" s="16">
        <v>65449</v>
      </c>
      <c r="L17" s="16">
        <v>235590</v>
      </c>
      <c r="M17" s="48">
        <f t="shared" si="5"/>
        <v>6.97</v>
      </c>
      <c r="N17" s="48">
        <f t="shared" si="5"/>
        <v>8.64</v>
      </c>
      <c r="O17" s="48">
        <f t="shared" si="2"/>
        <v>8.8000000000000007</v>
      </c>
      <c r="P17" s="48">
        <f t="shared" si="6"/>
        <v>35.26</v>
      </c>
      <c r="Q17" s="48">
        <f t="shared" si="6"/>
        <v>51.47</v>
      </c>
      <c r="R17" s="48">
        <f t="shared" si="4"/>
        <v>49.68</v>
      </c>
      <c r="S17" s="55"/>
      <c r="T17" s="55"/>
      <c r="U17" s="55"/>
    </row>
    <row r="18" spans="1:21" ht="21" x14ac:dyDescent="0.5">
      <c r="A18" s="4" t="s">
        <v>0</v>
      </c>
      <c r="B18" s="4" t="s">
        <v>16</v>
      </c>
      <c r="C18" s="3" t="s">
        <v>9</v>
      </c>
      <c r="D18" s="16">
        <v>76752.464800000002</v>
      </c>
      <c r="E18" s="16">
        <v>12066.083479000001</v>
      </c>
      <c r="F18" s="13">
        <v>42908.796080000007</v>
      </c>
      <c r="G18" s="16">
        <v>200099</v>
      </c>
      <c r="H18" s="16">
        <v>31624</v>
      </c>
      <c r="I18" s="13">
        <v>112330</v>
      </c>
      <c r="J18" s="16">
        <v>160</v>
      </c>
      <c r="K18" s="16">
        <v>48</v>
      </c>
      <c r="L18" s="16">
        <v>172</v>
      </c>
      <c r="M18" s="48">
        <f t="shared" si="5"/>
        <v>-61.64</v>
      </c>
      <c r="N18" s="48">
        <f t="shared" si="5"/>
        <v>-61.85</v>
      </c>
      <c r="O18" s="48">
        <f t="shared" si="2"/>
        <v>-61.8</v>
      </c>
      <c r="P18" s="48">
        <f>ROUND(D18/J18*100-100,2)</f>
        <v>47870.29</v>
      </c>
      <c r="Q18" s="48">
        <f t="shared" si="6"/>
        <v>25037.67</v>
      </c>
      <c r="R18" s="48">
        <f t="shared" si="4"/>
        <v>24846.97</v>
      </c>
      <c r="S18" s="55"/>
      <c r="T18" s="55"/>
      <c r="U18" s="55"/>
    </row>
    <row r="19" spans="1:21" ht="21" x14ac:dyDescent="0.5">
      <c r="A19" s="4" t="s">
        <v>0</v>
      </c>
      <c r="B19" s="4" t="s">
        <v>75</v>
      </c>
      <c r="C19" s="3" t="s">
        <v>9</v>
      </c>
      <c r="D19" s="16">
        <v>114177.77800999999</v>
      </c>
      <c r="E19" s="16">
        <v>18930.582061000001</v>
      </c>
      <c r="F19" s="13">
        <v>67338.124869999985</v>
      </c>
      <c r="G19" s="16">
        <v>74296</v>
      </c>
      <c r="H19" s="16">
        <v>14399</v>
      </c>
      <c r="I19" s="13">
        <v>51145</v>
      </c>
      <c r="J19" s="16">
        <v>156740</v>
      </c>
      <c r="K19" s="16">
        <v>30180</v>
      </c>
      <c r="L19" s="16">
        <v>108637</v>
      </c>
      <c r="M19" s="48">
        <f t="shared" si="5"/>
        <v>53.68</v>
      </c>
      <c r="N19" s="48">
        <f t="shared" si="5"/>
        <v>31.47</v>
      </c>
      <c r="O19" s="48">
        <f t="shared" si="2"/>
        <v>31.66</v>
      </c>
      <c r="P19" s="48">
        <f t="shared" si="6"/>
        <v>-27.15</v>
      </c>
      <c r="Q19" s="48">
        <f t="shared" si="6"/>
        <v>-37.270000000000003</v>
      </c>
      <c r="R19" s="48">
        <f t="shared" si="4"/>
        <v>-38.020000000000003</v>
      </c>
      <c r="S19" s="55"/>
      <c r="T19" s="55"/>
      <c r="U19" s="55"/>
    </row>
    <row r="20" spans="1:21" ht="21" x14ac:dyDescent="0.5">
      <c r="A20" s="4"/>
      <c r="B20" s="4" t="s">
        <v>17</v>
      </c>
      <c r="C20" s="3" t="s">
        <v>6</v>
      </c>
      <c r="D20" s="20"/>
      <c r="E20" s="16">
        <v>57002.920914000002</v>
      </c>
      <c r="F20" s="13">
        <v>202792.97655999992</v>
      </c>
      <c r="G20" s="20" t="s">
        <v>7</v>
      </c>
      <c r="H20" s="16">
        <v>60540</v>
      </c>
      <c r="I20" s="13">
        <v>215021</v>
      </c>
      <c r="J20" s="20" t="s">
        <v>7</v>
      </c>
      <c r="K20" s="16">
        <v>54129</v>
      </c>
      <c r="L20" s="16">
        <v>194843</v>
      </c>
      <c r="M20" s="53" t="s">
        <v>7</v>
      </c>
      <c r="N20" s="48">
        <f>ROUND(E20/H20*100-100,2)</f>
        <v>-5.84</v>
      </c>
      <c r="O20" s="48">
        <f t="shared" si="2"/>
        <v>-5.69</v>
      </c>
      <c r="P20" s="53" t="s">
        <v>7</v>
      </c>
      <c r="Q20" s="48">
        <f>ROUND(E20/K20*100-100,2)</f>
        <v>5.31</v>
      </c>
      <c r="R20" s="48">
        <f t="shared" si="4"/>
        <v>4.08</v>
      </c>
      <c r="S20" s="54"/>
      <c r="T20" s="55"/>
      <c r="U20" s="55"/>
    </row>
    <row r="21" spans="1:21" ht="21" x14ac:dyDescent="0.5">
      <c r="A21" s="4"/>
      <c r="B21" s="4"/>
      <c r="C21" s="3"/>
      <c r="D21" s="16"/>
      <c r="E21" s="16"/>
      <c r="F21" s="16"/>
      <c r="G21" s="16"/>
      <c r="H21" s="16"/>
      <c r="I21" s="16"/>
      <c r="J21" s="16"/>
      <c r="K21" s="16"/>
      <c r="L21" s="16"/>
      <c r="M21" s="48"/>
      <c r="N21" s="48"/>
      <c r="O21" s="48"/>
      <c r="P21" s="48"/>
      <c r="Q21" s="48"/>
      <c r="R21" s="48"/>
      <c r="S21" s="54"/>
      <c r="T21" s="55"/>
      <c r="U21" s="55"/>
    </row>
    <row r="22" spans="1:21" ht="21" x14ac:dyDescent="0.5">
      <c r="A22" s="4" t="s">
        <v>18</v>
      </c>
      <c r="B22" s="4" t="s">
        <v>19</v>
      </c>
      <c r="C22" s="3"/>
      <c r="D22" s="20"/>
      <c r="E22" s="16">
        <f t="shared" ref="E22:L22" si="12">SUM(E23:E28,E31:E32)</f>
        <v>207828.763507</v>
      </c>
      <c r="F22" s="16">
        <f t="shared" si="12"/>
        <v>739290.41645000025</v>
      </c>
      <c r="G22" s="20"/>
      <c r="H22" s="16">
        <f t="shared" si="12"/>
        <v>258784</v>
      </c>
      <c r="I22" s="16">
        <f t="shared" si="12"/>
        <v>919140</v>
      </c>
      <c r="J22" s="15"/>
      <c r="K22" s="16">
        <f t="shared" si="12"/>
        <v>179295</v>
      </c>
      <c r="L22" s="16">
        <f t="shared" si="12"/>
        <v>645389</v>
      </c>
      <c r="M22" s="53"/>
      <c r="N22" s="48">
        <f t="shared" ref="N22:N32" si="13">ROUND(E22/H22*100-100,2)</f>
        <v>-19.690000000000001</v>
      </c>
      <c r="O22" s="48">
        <f t="shared" ref="O22:O32" si="14">ROUND(F22/I22*100-100,2)</f>
        <v>-19.57</v>
      </c>
      <c r="P22" s="53"/>
      <c r="Q22" s="48">
        <f t="shared" ref="Q22:Q32" si="15">ROUND(E22/K22*100-100,2)</f>
        <v>15.91</v>
      </c>
      <c r="R22" s="48">
        <f t="shared" ref="R22:R32" si="16">ROUND(F22/L22*100-100,2)</f>
        <v>14.55</v>
      </c>
      <c r="S22" s="55"/>
      <c r="T22" s="55"/>
      <c r="U22" s="55"/>
    </row>
    <row r="23" spans="1:21" ht="21" x14ac:dyDescent="0.5">
      <c r="A23" s="4" t="s">
        <v>0</v>
      </c>
      <c r="B23" s="4" t="s">
        <v>20</v>
      </c>
      <c r="C23" s="3" t="s">
        <v>6</v>
      </c>
      <c r="D23" s="20"/>
      <c r="E23" s="16">
        <v>12700.212378</v>
      </c>
      <c r="F23" s="13">
        <v>45173.72752</v>
      </c>
      <c r="G23" s="20" t="s">
        <v>7</v>
      </c>
      <c r="H23" s="16">
        <v>26283</v>
      </c>
      <c r="I23" s="13">
        <v>93334</v>
      </c>
      <c r="J23" s="20" t="s">
        <v>7</v>
      </c>
      <c r="K23" s="16">
        <v>19088</v>
      </c>
      <c r="L23" s="16">
        <v>68707</v>
      </c>
      <c r="M23" s="53" t="s">
        <v>7</v>
      </c>
      <c r="N23" s="48">
        <f t="shared" si="13"/>
        <v>-51.68</v>
      </c>
      <c r="O23" s="48">
        <f t="shared" si="14"/>
        <v>-51.6</v>
      </c>
      <c r="P23" s="53" t="s">
        <v>7</v>
      </c>
      <c r="Q23" s="48">
        <f t="shared" si="15"/>
        <v>-33.46</v>
      </c>
      <c r="R23" s="48">
        <f t="shared" si="16"/>
        <v>-34.25</v>
      </c>
      <c r="S23" s="55"/>
      <c r="T23" s="55"/>
      <c r="U23" s="55"/>
    </row>
    <row r="24" spans="1:21" ht="21" x14ac:dyDescent="0.5">
      <c r="A24" s="4" t="s">
        <v>0</v>
      </c>
      <c r="B24" s="4" t="s">
        <v>21</v>
      </c>
      <c r="C24" s="3" t="s">
        <v>6</v>
      </c>
      <c r="D24" s="20"/>
      <c r="E24" s="16">
        <v>14999.633156</v>
      </c>
      <c r="F24" s="13">
        <v>53384.274450000004</v>
      </c>
      <c r="G24" s="20" t="s">
        <v>7</v>
      </c>
      <c r="H24" s="16">
        <v>22136</v>
      </c>
      <c r="I24" s="13">
        <v>78618</v>
      </c>
      <c r="J24" s="20" t="s">
        <v>7</v>
      </c>
      <c r="K24" s="16">
        <v>10797</v>
      </c>
      <c r="L24" s="16">
        <v>38864</v>
      </c>
      <c r="M24" s="53" t="s">
        <v>7</v>
      </c>
      <c r="N24" s="48">
        <f t="shared" si="13"/>
        <v>-32.24</v>
      </c>
      <c r="O24" s="48">
        <f t="shared" si="14"/>
        <v>-32.1</v>
      </c>
      <c r="P24" s="53" t="s">
        <v>7</v>
      </c>
      <c r="Q24" s="48">
        <f t="shared" si="15"/>
        <v>38.92</v>
      </c>
      <c r="R24" s="48">
        <f t="shared" si="16"/>
        <v>37.36</v>
      </c>
      <c r="S24" s="55"/>
      <c r="T24" s="55"/>
      <c r="U24" s="55"/>
    </row>
    <row r="25" spans="1:21" ht="21" x14ac:dyDescent="0.5">
      <c r="A25" s="4" t="s">
        <v>0</v>
      </c>
      <c r="B25" s="4" t="s">
        <v>22</v>
      </c>
      <c r="C25" s="3" t="s">
        <v>6</v>
      </c>
      <c r="D25" s="20"/>
      <c r="E25" s="16">
        <v>12279.806256</v>
      </c>
      <c r="F25" s="13">
        <v>43680.406649999983</v>
      </c>
      <c r="G25" s="20" t="s">
        <v>7</v>
      </c>
      <c r="H25" s="16">
        <v>12097</v>
      </c>
      <c r="I25" s="13">
        <v>42964</v>
      </c>
      <c r="J25" s="20" t="s">
        <v>7</v>
      </c>
      <c r="K25" s="16">
        <v>10913</v>
      </c>
      <c r="L25" s="16">
        <v>39282</v>
      </c>
      <c r="M25" s="53" t="s">
        <v>7</v>
      </c>
      <c r="N25" s="48">
        <f t="shared" si="13"/>
        <v>1.51</v>
      </c>
      <c r="O25" s="48">
        <f t="shared" si="14"/>
        <v>1.67</v>
      </c>
      <c r="P25" s="53" t="s">
        <v>7</v>
      </c>
      <c r="Q25" s="48">
        <f t="shared" si="15"/>
        <v>12.52</v>
      </c>
      <c r="R25" s="48">
        <f t="shared" si="16"/>
        <v>11.2</v>
      </c>
      <c r="S25" s="55"/>
      <c r="T25" s="55"/>
      <c r="U25" s="55"/>
    </row>
    <row r="26" spans="1:21" ht="21" x14ac:dyDescent="0.5">
      <c r="A26" s="4" t="s">
        <v>0</v>
      </c>
      <c r="B26" s="4" t="s">
        <v>23</v>
      </c>
      <c r="C26" s="3" t="s">
        <v>6</v>
      </c>
      <c r="D26" s="20"/>
      <c r="E26" s="16">
        <v>4144.5744359999999</v>
      </c>
      <c r="F26" s="13">
        <v>14741.436779999984</v>
      </c>
      <c r="G26" s="20" t="s">
        <v>7</v>
      </c>
      <c r="H26" s="16">
        <v>10627</v>
      </c>
      <c r="I26" s="13">
        <v>37746</v>
      </c>
      <c r="J26" s="20" t="s">
        <v>7</v>
      </c>
      <c r="K26" s="16">
        <v>2549</v>
      </c>
      <c r="L26" s="16">
        <v>9177</v>
      </c>
      <c r="M26" s="53" t="s">
        <v>7</v>
      </c>
      <c r="N26" s="48">
        <f t="shared" si="13"/>
        <v>-61</v>
      </c>
      <c r="O26" s="48">
        <f t="shared" si="14"/>
        <v>-60.95</v>
      </c>
      <c r="P26" s="53" t="s">
        <v>7</v>
      </c>
      <c r="Q26" s="48">
        <f t="shared" si="15"/>
        <v>62.6</v>
      </c>
      <c r="R26" s="48">
        <f t="shared" si="16"/>
        <v>60.63</v>
      </c>
      <c r="S26" s="55"/>
      <c r="T26" s="55"/>
      <c r="U26" s="55"/>
    </row>
    <row r="27" spans="1:21" ht="21" x14ac:dyDescent="0.5">
      <c r="A27" s="4" t="s">
        <v>0</v>
      </c>
      <c r="B27" s="4" t="s">
        <v>24</v>
      </c>
      <c r="C27" s="3" t="s">
        <v>6</v>
      </c>
      <c r="D27" s="20"/>
      <c r="E27" s="16">
        <v>43145.498530999997</v>
      </c>
      <c r="F27" s="13">
        <v>153459.5028600001</v>
      </c>
      <c r="G27" s="20" t="s">
        <v>7</v>
      </c>
      <c r="H27" s="16">
        <v>69468</v>
      </c>
      <c r="I27" s="13">
        <v>246725</v>
      </c>
      <c r="J27" s="20" t="s">
        <v>7</v>
      </c>
      <c r="K27" s="16">
        <v>42880</v>
      </c>
      <c r="L27" s="16">
        <v>154351</v>
      </c>
      <c r="M27" s="53" t="s">
        <v>7</v>
      </c>
      <c r="N27" s="48">
        <f t="shared" si="13"/>
        <v>-37.89</v>
      </c>
      <c r="O27" s="48">
        <f t="shared" si="14"/>
        <v>-37.799999999999997</v>
      </c>
      <c r="P27" s="53" t="s">
        <v>7</v>
      </c>
      <c r="Q27" s="48">
        <f t="shared" si="15"/>
        <v>0.62</v>
      </c>
      <c r="R27" s="48">
        <f t="shared" si="16"/>
        <v>-0.57999999999999996</v>
      </c>
      <c r="S27" s="55"/>
      <c r="T27" s="55"/>
      <c r="U27" s="55"/>
    </row>
    <row r="28" spans="1:21" ht="21" x14ac:dyDescent="0.5">
      <c r="A28" s="4" t="s">
        <v>0</v>
      </c>
      <c r="B28" s="4" t="s">
        <v>25</v>
      </c>
      <c r="C28" s="3" t="s">
        <v>6</v>
      </c>
      <c r="D28" s="20"/>
      <c r="E28" s="16">
        <f t="shared" ref="E28:F28" si="17">SUM(E29:E30)</f>
        <v>60978.236623000004</v>
      </c>
      <c r="F28" s="16">
        <f t="shared" si="17"/>
        <v>216891.16010000007</v>
      </c>
      <c r="G28" s="20" t="s">
        <v>7</v>
      </c>
      <c r="H28" s="16">
        <f>SUM(H29:H30)</f>
        <v>57279</v>
      </c>
      <c r="I28" s="16">
        <f>SUM(I29:I30)</f>
        <v>203439</v>
      </c>
      <c r="J28" s="20" t="s">
        <v>7</v>
      </c>
      <c r="K28" s="16">
        <f>SUM(K29:K30)</f>
        <v>51473</v>
      </c>
      <c r="L28" s="16">
        <f>SUM(L29:L30)</f>
        <v>185281</v>
      </c>
      <c r="M28" s="53" t="s">
        <v>7</v>
      </c>
      <c r="N28" s="48">
        <f t="shared" si="13"/>
        <v>6.46</v>
      </c>
      <c r="O28" s="48">
        <f t="shared" si="14"/>
        <v>6.61</v>
      </c>
      <c r="P28" s="53" t="s">
        <v>7</v>
      </c>
      <c r="Q28" s="48">
        <f t="shared" si="15"/>
        <v>18.47</v>
      </c>
      <c r="R28" s="48">
        <f t="shared" si="16"/>
        <v>17.059999999999999</v>
      </c>
      <c r="S28" s="55"/>
      <c r="T28" s="55"/>
      <c r="U28" s="55"/>
    </row>
    <row r="29" spans="1:21" ht="21" x14ac:dyDescent="0.5">
      <c r="A29" s="4"/>
      <c r="B29" s="4" t="s">
        <v>26</v>
      </c>
      <c r="C29" s="3" t="s">
        <v>6</v>
      </c>
      <c r="D29" s="20"/>
      <c r="E29" s="16">
        <v>44015.678217000001</v>
      </c>
      <c r="F29" s="13">
        <v>156564.79007000002</v>
      </c>
      <c r="G29" s="20" t="s">
        <v>7</v>
      </c>
      <c r="H29" s="16">
        <v>40702</v>
      </c>
      <c r="I29" s="13">
        <v>144563</v>
      </c>
      <c r="J29" s="20" t="s">
        <v>7</v>
      </c>
      <c r="K29" s="16">
        <v>41499</v>
      </c>
      <c r="L29" s="16">
        <v>149378</v>
      </c>
      <c r="M29" s="53" t="s">
        <v>7</v>
      </c>
      <c r="N29" s="48">
        <f t="shared" si="13"/>
        <v>8.14</v>
      </c>
      <c r="O29" s="48">
        <f t="shared" si="14"/>
        <v>8.3000000000000007</v>
      </c>
      <c r="P29" s="53" t="s">
        <v>7</v>
      </c>
      <c r="Q29" s="48">
        <f t="shared" si="15"/>
        <v>6.06</v>
      </c>
      <c r="R29" s="48">
        <f t="shared" si="16"/>
        <v>4.8099999999999996</v>
      </c>
      <c r="S29" s="55"/>
      <c r="T29" s="55"/>
      <c r="U29" s="55"/>
    </row>
    <row r="30" spans="1:21" ht="21" x14ac:dyDescent="0.5">
      <c r="A30" s="4"/>
      <c r="B30" s="4" t="s">
        <v>27</v>
      </c>
      <c r="C30" s="3" t="s">
        <v>6</v>
      </c>
      <c r="D30" s="20"/>
      <c r="E30" s="16">
        <v>16962.558406</v>
      </c>
      <c r="F30" s="13">
        <v>60326.370030000042</v>
      </c>
      <c r="G30" s="20" t="s">
        <v>7</v>
      </c>
      <c r="H30" s="16">
        <v>16577</v>
      </c>
      <c r="I30" s="13">
        <v>58876</v>
      </c>
      <c r="J30" s="20" t="s">
        <v>7</v>
      </c>
      <c r="K30" s="16">
        <v>9974</v>
      </c>
      <c r="L30" s="16">
        <v>35903</v>
      </c>
      <c r="M30" s="53" t="s">
        <v>7</v>
      </c>
      <c r="N30" s="48">
        <f t="shared" si="13"/>
        <v>2.33</v>
      </c>
      <c r="O30" s="48">
        <f t="shared" si="14"/>
        <v>2.46</v>
      </c>
      <c r="P30" s="53" t="s">
        <v>7</v>
      </c>
      <c r="Q30" s="48">
        <f t="shared" si="15"/>
        <v>70.069999999999993</v>
      </c>
      <c r="R30" s="48">
        <f t="shared" si="16"/>
        <v>68.03</v>
      </c>
      <c r="S30" s="55"/>
      <c r="T30" s="55"/>
      <c r="U30" s="55"/>
    </row>
    <row r="31" spans="1:21" ht="21" x14ac:dyDescent="0.5">
      <c r="A31" s="4" t="s">
        <v>0</v>
      </c>
      <c r="B31" s="4" t="s">
        <v>28</v>
      </c>
      <c r="C31" s="3" t="s">
        <v>6</v>
      </c>
      <c r="D31" s="20"/>
      <c r="E31" s="16">
        <v>2436.08005</v>
      </c>
      <c r="F31" s="13">
        <v>8664.814430000004</v>
      </c>
      <c r="G31" s="20" t="s">
        <v>7</v>
      </c>
      <c r="H31" s="16">
        <v>2814</v>
      </c>
      <c r="I31" s="13">
        <v>9997</v>
      </c>
      <c r="J31" s="20" t="s">
        <v>7</v>
      </c>
      <c r="K31" s="16">
        <v>1565</v>
      </c>
      <c r="L31" s="16">
        <v>5635</v>
      </c>
      <c r="M31" s="53" t="s">
        <v>7</v>
      </c>
      <c r="N31" s="48">
        <f t="shared" si="13"/>
        <v>-13.43</v>
      </c>
      <c r="O31" s="48">
        <f t="shared" si="14"/>
        <v>-13.33</v>
      </c>
      <c r="P31" s="53" t="s">
        <v>7</v>
      </c>
      <c r="Q31" s="48">
        <f t="shared" si="15"/>
        <v>55.66</v>
      </c>
      <c r="R31" s="48">
        <f t="shared" si="16"/>
        <v>53.77</v>
      </c>
      <c r="S31" s="55"/>
      <c r="T31" s="55"/>
      <c r="U31" s="55"/>
    </row>
    <row r="32" spans="1:21" ht="21" x14ac:dyDescent="0.5">
      <c r="B32" s="4" t="s">
        <v>29</v>
      </c>
      <c r="C32" s="3" t="s">
        <v>6</v>
      </c>
      <c r="D32" s="20"/>
      <c r="E32" s="16">
        <v>57144.722076999999</v>
      </c>
      <c r="F32" s="13">
        <v>203295.09365999998</v>
      </c>
      <c r="G32" s="20" t="s">
        <v>7</v>
      </c>
      <c r="H32" s="16">
        <v>58080</v>
      </c>
      <c r="I32" s="13">
        <v>206317</v>
      </c>
      <c r="J32" s="20" t="s">
        <v>7</v>
      </c>
      <c r="K32" s="16">
        <v>40030</v>
      </c>
      <c r="L32" s="16">
        <v>144092</v>
      </c>
      <c r="M32" s="53" t="s">
        <v>7</v>
      </c>
      <c r="N32" s="48">
        <f t="shared" si="13"/>
        <v>-1.61</v>
      </c>
      <c r="O32" s="48">
        <f t="shared" si="14"/>
        <v>-1.46</v>
      </c>
      <c r="P32" s="53" t="s">
        <v>7</v>
      </c>
      <c r="Q32" s="48">
        <f t="shared" si="15"/>
        <v>42.75</v>
      </c>
      <c r="R32" s="48">
        <f t="shared" si="16"/>
        <v>41.09</v>
      </c>
      <c r="S32" s="55"/>
      <c r="T32" s="55"/>
      <c r="U32" s="55"/>
    </row>
    <row r="33" spans="1:21" ht="21" x14ac:dyDescent="0.5">
      <c r="B33" s="4"/>
      <c r="C33" s="3"/>
      <c r="D33" s="20"/>
      <c r="E33" s="16"/>
      <c r="F33" s="13"/>
      <c r="G33" s="20"/>
      <c r="H33" s="16"/>
      <c r="I33" s="16"/>
      <c r="J33" s="15"/>
      <c r="K33" s="16"/>
      <c r="L33" s="16"/>
      <c r="M33" s="49"/>
      <c r="N33" s="48"/>
      <c r="O33" s="48"/>
      <c r="P33" s="49"/>
      <c r="Q33" s="48"/>
      <c r="R33" s="48"/>
      <c r="S33" s="55"/>
      <c r="T33" s="55"/>
      <c r="U33" s="55"/>
    </row>
    <row r="34" spans="1:21" ht="21" x14ac:dyDescent="0.5">
      <c r="A34" s="2" t="s">
        <v>30</v>
      </c>
      <c r="B34" s="4" t="s">
        <v>31</v>
      </c>
      <c r="C34" s="3"/>
      <c r="D34" s="20"/>
      <c r="E34" s="16">
        <f t="shared" ref="E34:F34" si="18">SUM(E35,E46,E47)</f>
        <v>87850.600891000009</v>
      </c>
      <c r="F34" s="16">
        <f t="shared" si="18"/>
        <v>312468.76025999995</v>
      </c>
      <c r="G34" s="20"/>
      <c r="H34" s="16">
        <f t="shared" ref="H34:I34" si="19">SUM(H35,H46,H47)</f>
        <v>87741</v>
      </c>
      <c r="I34" s="16">
        <f t="shared" si="19"/>
        <v>311639</v>
      </c>
      <c r="J34" s="20"/>
      <c r="K34" s="16">
        <f t="shared" ref="K34:L34" si="20">SUM(K35,K46,K47)</f>
        <v>38212</v>
      </c>
      <c r="L34" s="16">
        <f t="shared" si="20"/>
        <v>137546</v>
      </c>
      <c r="M34" s="53"/>
      <c r="N34" s="48">
        <f t="shared" ref="N34:N47" si="21">ROUND(E34/H34*100-100,2)</f>
        <v>0.12</v>
      </c>
      <c r="O34" s="48">
        <f t="shared" ref="O34:O47" si="22">ROUND(F34/I34*100-100,2)</f>
        <v>0.27</v>
      </c>
      <c r="P34" s="53"/>
      <c r="Q34" s="48">
        <f t="shared" ref="Q34:Q47" si="23">ROUND(E34/K34*100-100,2)</f>
        <v>129.9</v>
      </c>
      <c r="R34" s="48">
        <f t="shared" ref="R34:R47" si="24">ROUND(F34/L34*100-100,2)</f>
        <v>127.17</v>
      </c>
      <c r="S34" s="55"/>
      <c r="T34" s="55"/>
      <c r="U34" s="55"/>
    </row>
    <row r="35" spans="1:21" ht="21" x14ac:dyDescent="0.5">
      <c r="B35" s="4" t="s">
        <v>32</v>
      </c>
      <c r="C35" s="3" t="s">
        <v>6</v>
      </c>
      <c r="D35" s="20"/>
      <c r="E35" s="16">
        <v>84274.628454999998</v>
      </c>
      <c r="F35" s="16">
        <v>299748.4192</v>
      </c>
      <c r="G35" s="20" t="s">
        <v>7</v>
      </c>
      <c r="H35" s="16">
        <f t="shared" ref="H35:I35" si="25">SUM(H36,H40,H44,H45)</f>
        <v>85776</v>
      </c>
      <c r="I35" s="16">
        <f t="shared" si="25"/>
        <v>304660</v>
      </c>
      <c r="J35" s="20" t="s">
        <v>7</v>
      </c>
      <c r="K35" s="16">
        <f t="shared" ref="K35:L35" si="26">SUM(K36,K40,K44,K45)</f>
        <v>35031</v>
      </c>
      <c r="L35" s="16">
        <f t="shared" si="26"/>
        <v>126093</v>
      </c>
      <c r="M35" s="53" t="s">
        <v>7</v>
      </c>
      <c r="N35" s="48">
        <f t="shared" si="21"/>
        <v>-1.75</v>
      </c>
      <c r="O35" s="48">
        <f t="shared" si="22"/>
        <v>-1.61</v>
      </c>
      <c r="P35" s="53" t="s">
        <v>7</v>
      </c>
      <c r="Q35" s="48">
        <f t="shared" si="23"/>
        <v>140.57</v>
      </c>
      <c r="R35" s="48">
        <f t="shared" si="24"/>
        <v>137.72</v>
      </c>
      <c r="S35" s="55"/>
      <c r="T35" s="55"/>
      <c r="U35" s="55"/>
    </row>
    <row r="36" spans="1:21" ht="21" x14ac:dyDescent="0.5">
      <c r="B36" s="4" t="s">
        <v>33</v>
      </c>
      <c r="C36" s="3" t="s">
        <v>6</v>
      </c>
      <c r="D36" s="20"/>
      <c r="E36" s="16">
        <v>13138.666336</v>
      </c>
      <c r="F36" s="16">
        <v>46723.821179999963</v>
      </c>
      <c r="G36" s="20" t="s">
        <v>7</v>
      </c>
      <c r="H36" s="16">
        <f t="shared" ref="H36:I36" si="27">SUM(H37:H39)</f>
        <v>12536</v>
      </c>
      <c r="I36" s="16">
        <f t="shared" si="27"/>
        <v>44515</v>
      </c>
      <c r="J36" s="20" t="s">
        <v>7</v>
      </c>
      <c r="K36" s="16">
        <f t="shared" ref="K36:L36" si="28">SUM(K37:K39)</f>
        <v>7220</v>
      </c>
      <c r="L36" s="16">
        <f t="shared" si="28"/>
        <v>25987</v>
      </c>
      <c r="M36" s="53" t="s">
        <v>7</v>
      </c>
      <c r="N36" s="48">
        <f t="shared" si="21"/>
        <v>4.8099999999999996</v>
      </c>
      <c r="O36" s="48">
        <f t="shared" si="22"/>
        <v>4.96</v>
      </c>
      <c r="P36" s="53" t="s">
        <v>7</v>
      </c>
      <c r="Q36" s="48">
        <f t="shared" si="23"/>
        <v>81.98</v>
      </c>
      <c r="R36" s="48">
        <f t="shared" si="24"/>
        <v>79.8</v>
      </c>
      <c r="S36" s="55"/>
      <c r="T36" s="55"/>
      <c r="U36" s="55"/>
    </row>
    <row r="37" spans="1:21" ht="21" x14ac:dyDescent="0.5">
      <c r="B37" s="4" t="s">
        <v>34</v>
      </c>
      <c r="C37" s="3" t="s">
        <v>6</v>
      </c>
      <c r="D37" s="20"/>
      <c r="E37" s="16">
        <v>5349.7685110000002</v>
      </c>
      <c r="F37" s="13">
        <v>19027.302519999979</v>
      </c>
      <c r="G37" s="20" t="s">
        <v>7</v>
      </c>
      <c r="H37" s="16">
        <v>5965</v>
      </c>
      <c r="I37" s="13">
        <v>21183</v>
      </c>
      <c r="J37" s="20" t="s">
        <v>7</v>
      </c>
      <c r="K37" s="16">
        <v>1575</v>
      </c>
      <c r="L37" s="16">
        <v>5668</v>
      </c>
      <c r="M37" s="53" t="s">
        <v>7</v>
      </c>
      <c r="N37" s="48">
        <f t="shared" si="21"/>
        <v>-10.31</v>
      </c>
      <c r="O37" s="48">
        <f t="shared" si="22"/>
        <v>-10.18</v>
      </c>
      <c r="P37" s="53" t="s">
        <v>7</v>
      </c>
      <c r="Q37" s="48">
        <f t="shared" si="23"/>
        <v>239.67</v>
      </c>
      <c r="R37" s="48">
        <f t="shared" si="24"/>
        <v>235.7</v>
      </c>
      <c r="S37" s="55"/>
      <c r="T37" s="55"/>
      <c r="U37" s="55"/>
    </row>
    <row r="38" spans="1:21" ht="21" x14ac:dyDescent="0.5">
      <c r="B38" s="4" t="s">
        <v>35</v>
      </c>
      <c r="C38" s="3" t="s">
        <v>6</v>
      </c>
      <c r="D38" s="20"/>
      <c r="E38" s="16">
        <v>7752.6162869999998</v>
      </c>
      <c r="F38" s="13">
        <v>27567.498159999977</v>
      </c>
      <c r="G38" s="20" t="s">
        <v>7</v>
      </c>
      <c r="H38" s="16">
        <v>6502</v>
      </c>
      <c r="I38" s="13">
        <v>23087</v>
      </c>
      <c r="J38" s="20" t="s">
        <v>7</v>
      </c>
      <c r="K38" s="16">
        <v>5625</v>
      </c>
      <c r="L38" s="16">
        <v>20248</v>
      </c>
      <c r="M38" s="53" t="s">
        <v>7</v>
      </c>
      <c r="N38" s="48">
        <f t="shared" si="21"/>
        <v>19.23</v>
      </c>
      <c r="O38" s="48">
        <f t="shared" si="22"/>
        <v>19.41</v>
      </c>
      <c r="P38" s="53" t="s">
        <v>7</v>
      </c>
      <c r="Q38" s="48">
        <f t="shared" si="23"/>
        <v>37.82</v>
      </c>
      <c r="R38" s="48">
        <f t="shared" si="24"/>
        <v>36.15</v>
      </c>
      <c r="S38" s="55"/>
      <c r="T38" s="55"/>
      <c r="U38" s="55"/>
    </row>
    <row r="39" spans="1:21" ht="21" x14ac:dyDescent="0.5">
      <c r="B39" s="4" t="s">
        <v>36</v>
      </c>
      <c r="C39" s="3" t="s">
        <v>6</v>
      </c>
      <c r="D39" s="20"/>
      <c r="E39" s="16">
        <v>36.281537999999998</v>
      </c>
      <c r="F39" s="13">
        <v>129.02049999999997</v>
      </c>
      <c r="G39" s="20" t="s">
        <v>7</v>
      </c>
      <c r="H39" s="16">
        <v>69</v>
      </c>
      <c r="I39" s="13">
        <v>245</v>
      </c>
      <c r="J39" s="20" t="s">
        <v>7</v>
      </c>
      <c r="K39" s="16">
        <v>20</v>
      </c>
      <c r="L39" s="16">
        <v>71</v>
      </c>
      <c r="M39" s="53" t="s">
        <v>7</v>
      </c>
      <c r="N39" s="48">
        <f>ROUND(E39/H39*100-100,2)</f>
        <v>-47.42</v>
      </c>
      <c r="O39" s="48">
        <f t="shared" si="22"/>
        <v>-47.34</v>
      </c>
      <c r="P39" s="53" t="s">
        <v>7</v>
      </c>
      <c r="Q39" s="48">
        <f t="shared" si="23"/>
        <v>81.41</v>
      </c>
      <c r="R39" s="48">
        <f t="shared" si="24"/>
        <v>81.72</v>
      </c>
      <c r="S39" s="55"/>
      <c r="T39" s="55"/>
      <c r="U39" s="55"/>
    </row>
    <row r="40" spans="1:21" ht="21" x14ac:dyDescent="0.5">
      <c r="B40" s="4" t="s">
        <v>37</v>
      </c>
      <c r="C40" s="3" t="s">
        <v>6</v>
      </c>
      <c r="D40" s="20"/>
      <c r="E40" s="16">
        <f t="shared" ref="E40:L40" si="29">SUM(E41:E43)</f>
        <v>60242.598788000003</v>
      </c>
      <c r="F40" s="16">
        <f t="shared" si="29"/>
        <v>214277.40854999999</v>
      </c>
      <c r="G40" s="20" t="s">
        <v>7</v>
      </c>
      <c r="H40" s="16">
        <f t="shared" si="29"/>
        <v>62764</v>
      </c>
      <c r="I40" s="16">
        <f t="shared" si="29"/>
        <v>222936</v>
      </c>
      <c r="J40" s="20" t="s">
        <v>7</v>
      </c>
      <c r="K40" s="16">
        <f t="shared" si="29"/>
        <v>19181</v>
      </c>
      <c r="L40" s="16">
        <f t="shared" si="29"/>
        <v>69041</v>
      </c>
      <c r="M40" s="53" t="s">
        <v>7</v>
      </c>
      <c r="N40" s="48">
        <f t="shared" si="21"/>
        <v>-4.0199999999999996</v>
      </c>
      <c r="O40" s="48">
        <f t="shared" si="22"/>
        <v>-3.88</v>
      </c>
      <c r="P40" s="53" t="s">
        <v>7</v>
      </c>
      <c r="Q40" s="48">
        <f t="shared" si="23"/>
        <v>214.07</v>
      </c>
      <c r="R40" s="48">
        <f t="shared" si="24"/>
        <v>210.36</v>
      </c>
      <c r="S40" s="55"/>
      <c r="T40" s="55"/>
      <c r="U40" s="55"/>
    </row>
    <row r="41" spans="1:21" ht="21" x14ac:dyDescent="0.5">
      <c r="B41" s="4" t="s">
        <v>34</v>
      </c>
      <c r="C41" s="3" t="s">
        <v>6</v>
      </c>
      <c r="D41" s="20"/>
      <c r="E41" s="16">
        <v>9319.7854000000007</v>
      </c>
      <c r="F41" s="13">
        <v>33147.318919999998</v>
      </c>
      <c r="G41" s="20" t="s">
        <v>7</v>
      </c>
      <c r="H41" s="16">
        <v>12586</v>
      </c>
      <c r="I41" s="13">
        <v>44702</v>
      </c>
      <c r="J41" s="20" t="s">
        <v>7</v>
      </c>
      <c r="K41" s="16">
        <v>6140</v>
      </c>
      <c r="L41" s="16">
        <v>22101</v>
      </c>
      <c r="M41" s="53" t="s">
        <v>7</v>
      </c>
      <c r="N41" s="48">
        <f t="shared" si="21"/>
        <v>-25.95</v>
      </c>
      <c r="O41" s="48">
        <f t="shared" si="22"/>
        <v>-25.85</v>
      </c>
      <c r="P41" s="53" t="s">
        <v>7</v>
      </c>
      <c r="Q41" s="48">
        <f t="shared" si="23"/>
        <v>51.79</v>
      </c>
      <c r="R41" s="48">
        <f t="shared" si="24"/>
        <v>49.98</v>
      </c>
      <c r="S41" s="55"/>
      <c r="T41" s="55"/>
      <c r="U41" s="55"/>
    </row>
    <row r="42" spans="1:21" ht="21" x14ac:dyDescent="0.5">
      <c r="B42" s="4" t="s">
        <v>35</v>
      </c>
      <c r="C42" s="3" t="s">
        <v>6</v>
      </c>
      <c r="D42" s="20"/>
      <c r="E42" s="16">
        <v>49754.290371000003</v>
      </c>
      <c r="F42" s="13">
        <v>176973.51847000001</v>
      </c>
      <c r="G42" s="20" t="s">
        <v>7</v>
      </c>
      <c r="H42" s="16">
        <v>48156</v>
      </c>
      <c r="I42" s="13">
        <v>171051</v>
      </c>
      <c r="J42" s="20" t="s">
        <v>7</v>
      </c>
      <c r="K42" s="16">
        <v>12285</v>
      </c>
      <c r="L42" s="16">
        <v>44220</v>
      </c>
      <c r="M42" s="53" t="s">
        <v>7</v>
      </c>
      <c r="N42" s="48">
        <f t="shared" si="21"/>
        <v>3.32</v>
      </c>
      <c r="O42" s="48">
        <f t="shared" si="22"/>
        <v>3.46</v>
      </c>
      <c r="P42" s="53" t="s">
        <v>7</v>
      </c>
      <c r="Q42" s="48">
        <f t="shared" si="23"/>
        <v>305</v>
      </c>
      <c r="R42" s="48">
        <f t="shared" si="24"/>
        <v>300.20999999999998</v>
      </c>
      <c r="S42" s="55"/>
      <c r="T42" s="55"/>
      <c r="U42" s="55"/>
    </row>
    <row r="43" spans="1:21" ht="21" x14ac:dyDescent="0.5">
      <c r="B43" s="4" t="s">
        <v>36</v>
      </c>
      <c r="C43" s="3" t="s">
        <v>6</v>
      </c>
      <c r="D43" s="20"/>
      <c r="E43" s="16">
        <v>1168.523017</v>
      </c>
      <c r="F43" s="13">
        <v>4156.5711600000004</v>
      </c>
      <c r="G43" s="20" t="s">
        <v>7</v>
      </c>
      <c r="H43" s="16">
        <v>2022</v>
      </c>
      <c r="I43" s="13">
        <v>7183</v>
      </c>
      <c r="J43" s="20" t="s">
        <v>7</v>
      </c>
      <c r="K43" s="16">
        <v>756</v>
      </c>
      <c r="L43" s="16">
        <v>2720</v>
      </c>
      <c r="M43" s="53" t="s">
        <v>7</v>
      </c>
      <c r="N43" s="48">
        <f t="shared" si="21"/>
        <v>-42.21</v>
      </c>
      <c r="O43" s="48">
        <f t="shared" si="22"/>
        <v>-42.13</v>
      </c>
      <c r="P43" s="53" t="s">
        <v>7</v>
      </c>
      <c r="Q43" s="48">
        <f t="shared" ref="Q43" si="30">ROUND(E43/K43*100-100,2)</f>
        <v>54.57</v>
      </c>
      <c r="R43" s="48">
        <f t="shared" ref="R43" si="31">ROUND(F43/L43*100-100,2)</f>
        <v>52.82</v>
      </c>
      <c r="S43" s="55"/>
      <c r="T43" s="55"/>
      <c r="U43" s="55"/>
    </row>
    <row r="44" spans="1:21" ht="21" x14ac:dyDescent="0.5">
      <c r="B44" s="4" t="s">
        <v>38</v>
      </c>
      <c r="C44" s="3" t="s">
        <v>6</v>
      </c>
      <c r="D44" s="20"/>
      <c r="E44" s="16">
        <v>9604.3814239999992</v>
      </c>
      <c r="F44" s="13">
        <v>34160.784110000022</v>
      </c>
      <c r="G44" s="20" t="s">
        <v>7</v>
      </c>
      <c r="H44" s="16">
        <v>9812</v>
      </c>
      <c r="I44" s="13">
        <v>34853</v>
      </c>
      <c r="J44" s="20" t="s">
        <v>7</v>
      </c>
      <c r="K44" s="16">
        <v>7843</v>
      </c>
      <c r="L44" s="16">
        <v>28232</v>
      </c>
      <c r="M44" s="53" t="s">
        <v>7</v>
      </c>
      <c r="N44" s="48">
        <f t="shared" si="21"/>
        <v>-2.12</v>
      </c>
      <c r="O44" s="48">
        <f t="shared" si="22"/>
        <v>-1.99</v>
      </c>
      <c r="P44" s="53" t="s">
        <v>7</v>
      </c>
      <c r="Q44" s="48">
        <f t="shared" si="23"/>
        <v>22.46</v>
      </c>
      <c r="R44" s="48">
        <f t="shared" si="24"/>
        <v>21</v>
      </c>
      <c r="S44" s="55"/>
      <c r="T44" s="55"/>
      <c r="U44" s="55"/>
    </row>
    <row r="45" spans="1:21" ht="21" x14ac:dyDescent="0.5">
      <c r="B45" s="4" t="s">
        <v>39</v>
      </c>
      <c r="C45" s="3" t="s">
        <v>6</v>
      </c>
      <c r="D45" s="20"/>
      <c r="E45" s="16">
        <v>1288.9819070000001</v>
      </c>
      <c r="F45" s="13">
        <v>4586.4053599999997</v>
      </c>
      <c r="G45" s="20" t="s">
        <v>7</v>
      </c>
      <c r="H45" s="16">
        <v>664</v>
      </c>
      <c r="I45" s="13">
        <v>2356</v>
      </c>
      <c r="J45" s="20" t="s">
        <v>7</v>
      </c>
      <c r="K45" s="16">
        <v>787</v>
      </c>
      <c r="L45" s="16">
        <v>2833</v>
      </c>
      <c r="M45" s="53" t="s">
        <v>7</v>
      </c>
      <c r="N45" s="48">
        <f t="shared" si="21"/>
        <v>94.12</v>
      </c>
      <c r="O45" s="48">
        <f t="shared" si="22"/>
        <v>94.67</v>
      </c>
      <c r="P45" s="53" t="s">
        <v>7</v>
      </c>
      <c r="Q45" s="48">
        <f t="shared" si="23"/>
        <v>63.78</v>
      </c>
      <c r="R45" s="48">
        <f t="shared" si="24"/>
        <v>61.89</v>
      </c>
      <c r="S45" s="55"/>
      <c r="T45" s="55"/>
      <c r="U45" s="55"/>
    </row>
    <row r="46" spans="1:21" ht="21" x14ac:dyDescent="0.5">
      <c r="B46" s="4" t="s">
        <v>40</v>
      </c>
      <c r="C46" s="3" t="s">
        <v>6</v>
      </c>
      <c r="D46" s="20"/>
      <c r="E46" s="16">
        <v>2189.4773599999999</v>
      </c>
      <c r="F46" s="13">
        <v>7788.5843900000009</v>
      </c>
      <c r="G46" s="20" t="s">
        <v>7</v>
      </c>
      <c r="H46" s="16">
        <v>1618</v>
      </c>
      <c r="I46" s="13">
        <v>5748</v>
      </c>
      <c r="J46" s="20" t="s">
        <v>7</v>
      </c>
      <c r="K46" s="16">
        <v>3007</v>
      </c>
      <c r="L46" s="16">
        <v>10825</v>
      </c>
      <c r="M46" s="53" t="s">
        <v>7</v>
      </c>
      <c r="N46" s="48">
        <f t="shared" si="21"/>
        <v>35.32</v>
      </c>
      <c r="O46" s="48">
        <f t="shared" si="22"/>
        <v>35.5</v>
      </c>
      <c r="P46" s="53" t="s">
        <v>7</v>
      </c>
      <c r="Q46" s="48">
        <f t="shared" ref="Q46" si="32">ROUND(E46/K46*100-100,2)</f>
        <v>-27.19</v>
      </c>
      <c r="R46" s="48">
        <f t="shared" ref="R46" si="33">ROUND(F46/L46*100-100,2)</f>
        <v>-28.05</v>
      </c>
      <c r="S46" s="55"/>
      <c r="T46" s="55"/>
      <c r="U46" s="55"/>
    </row>
    <row r="47" spans="1:21" ht="21" x14ac:dyDescent="0.5">
      <c r="B47" s="4" t="s">
        <v>41</v>
      </c>
      <c r="C47" s="3" t="s">
        <v>6</v>
      </c>
      <c r="D47" s="20"/>
      <c r="E47" s="16">
        <v>1386.4950759999999</v>
      </c>
      <c r="F47" s="13">
        <v>4931.7566699999998</v>
      </c>
      <c r="G47" s="20" t="s">
        <v>7</v>
      </c>
      <c r="H47" s="16">
        <v>347</v>
      </c>
      <c r="I47" s="13">
        <v>1231</v>
      </c>
      <c r="J47" s="20" t="s">
        <v>7</v>
      </c>
      <c r="K47" s="16">
        <v>174</v>
      </c>
      <c r="L47" s="16">
        <v>628</v>
      </c>
      <c r="M47" s="53" t="s">
        <v>7</v>
      </c>
      <c r="N47" s="48">
        <f t="shared" si="21"/>
        <v>299.57</v>
      </c>
      <c r="O47" s="48">
        <f t="shared" si="22"/>
        <v>300.63</v>
      </c>
      <c r="P47" s="53" t="s">
        <v>7</v>
      </c>
      <c r="Q47" s="48">
        <f t="shared" si="23"/>
        <v>696.84</v>
      </c>
      <c r="R47" s="48">
        <f t="shared" si="24"/>
        <v>685.31</v>
      </c>
      <c r="S47" s="55"/>
      <c r="T47" s="55"/>
      <c r="U47" s="55"/>
    </row>
    <row r="48" spans="1:21" ht="21" x14ac:dyDescent="0.5">
      <c r="A48" s="56"/>
      <c r="B48" s="57"/>
      <c r="C48" s="58"/>
      <c r="D48" s="59"/>
      <c r="E48" s="60"/>
      <c r="F48" s="59"/>
      <c r="G48" s="59"/>
      <c r="H48" s="60"/>
      <c r="I48" s="59"/>
      <c r="J48" s="61"/>
      <c r="K48" s="62"/>
      <c r="L48" s="61"/>
      <c r="M48" s="63"/>
      <c r="N48" s="64"/>
      <c r="O48" s="64"/>
      <c r="P48" s="65"/>
      <c r="Q48" s="63"/>
      <c r="R48" s="63"/>
      <c r="S48" s="54"/>
      <c r="T48" s="55"/>
      <c r="U48" s="55"/>
    </row>
    <row r="49" spans="1:21" x14ac:dyDescent="0.45">
      <c r="A49" s="66"/>
      <c r="B49" s="4"/>
      <c r="C49" s="51"/>
      <c r="D49" s="12"/>
      <c r="E49" s="67"/>
      <c r="F49" s="12"/>
      <c r="G49" s="12"/>
      <c r="H49" s="67"/>
      <c r="I49" s="12"/>
      <c r="J49" s="68"/>
      <c r="K49" s="69"/>
      <c r="L49" s="68"/>
      <c r="M49" s="70"/>
      <c r="P49" s="70" t="s">
        <v>42</v>
      </c>
      <c r="Q49" s="70"/>
      <c r="R49" s="70"/>
      <c r="S49" s="34"/>
      <c r="T49" s="35"/>
      <c r="U49" s="35"/>
    </row>
    <row r="50" spans="1:21" x14ac:dyDescent="0.45">
      <c r="A50" s="66"/>
      <c r="B50" s="71"/>
      <c r="C50" s="71"/>
      <c r="D50" s="71"/>
      <c r="E50" s="67"/>
      <c r="F50" s="12"/>
      <c r="G50" s="12"/>
      <c r="H50" s="67"/>
      <c r="I50" s="12"/>
      <c r="J50" s="68"/>
      <c r="K50" s="69"/>
      <c r="L50" s="68"/>
      <c r="M50" s="70"/>
      <c r="P50" s="70"/>
      <c r="Q50" s="70"/>
      <c r="R50" s="70"/>
      <c r="S50" s="34"/>
      <c r="T50" s="35"/>
      <c r="U50" s="35"/>
    </row>
    <row r="51" spans="1:21" x14ac:dyDescent="0.45">
      <c r="A51" s="105" t="s">
        <v>106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34"/>
      <c r="T51" s="35"/>
      <c r="U51" s="35"/>
    </row>
    <row r="52" spans="1:21" x14ac:dyDescent="0.45">
      <c r="O52" s="23" t="s">
        <v>74</v>
      </c>
      <c r="S52" s="34"/>
      <c r="T52" s="35"/>
      <c r="U52" s="35"/>
    </row>
    <row r="53" spans="1:21" x14ac:dyDescent="0.45">
      <c r="O53" s="23" t="s">
        <v>99</v>
      </c>
      <c r="S53" s="34"/>
      <c r="T53" s="35"/>
      <c r="U53" s="35"/>
    </row>
    <row r="54" spans="1:21" x14ac:dyDescent="0.45">
      <c r="A54" s="18"/>
      <c r="B54" s="90" t="s">
        <v>65</v>
      </c>
      <c r="C54" s="6" t="s">
        <v>62</v>
      </c>
      <c r="D54" s="95" t="s">
        <v>107</v>
      </c>
      <c r="E54" s="96"/>
      <c r="F54" s="97"/>
      <c r="G54" s="95" t="s">
        <v>116</v>
      </c>
      <c r="H54" s="96"/>
      <c r="I54" s="97"/>
      <c r="J54" s="24" t="s">
        <v>108</v>
      </c>
      <c r="K54" s="25"/>
      <c r="L54" s="26"/>
      <c r="M54" s="27"/>
      <c r="N54" s="28" t="s">
        <v>109</v>
      </c>
      <c r="O54" s="29"/>
      <c r="P54" s="30"/>
      <c r="Q54" s="30"/>
      <c r="R54" s="31" t="s">
        <v>100</v>
      </c>
      <c r="S54" s="34"/>
      <c r="T54" s="35"/>
      <c r="U54" s="35"/>
    </row>
    <row r="55" spans="1:21" x14ac:dyDescent="0.45">
      <c r="A55" s="9" t="s">
        <v>1</v>
      </c>
      <c r="B55" s="91"/>
      <c r="C55" s="3" t="s">
        <v>63</v>
      </c>
      <c r="D55" s="8" t="s">
        <v>64</v>
      </c>
      <c r="E55" s="99" t="s">
        <v>68</v>
      </c>
      <c r="F55" s="100"/>
      <c r="G55" s="8"/>
      <c r="H55" s="99" t="s">
        <v>68</v>
      </c>
      <c r="I55" s="100"/>
      <c r="J55" s="33"/>
      <c r="K55" s="99" t="s">
        <v>68</v>
      </c>
      <c r="L55" s="100"/>
      <c r="M55" s="93" t="s">
        <v>117</v>
      </c>
      <c r="N55" s="94"/>
      <c r="O55" s="98"/>
      <c r="P55" s="93" t="s">
        <v>110</v>
      </c>
      <c r="Q55" s="94"/>
      <c r="R55" s="94"/>
      <c r="S55" s="34"/>
      <c r="T55" s="35"/>
      <c r="U55" s="35"/>
    </row>
    <row r="56" spans="1:21" x14ac:dyDescent="0.45">
      <c r="A56" s="36" t="s">
        <v>2</v>
      </c>
      <c r="B56" s="91"/>
      <c r="C56" s="3" t="s">
        <v>66</v>
      </c>
      <c r="D56" s="37" t="s">
        <v>67</v>
      </c>
      <c r="E56" s="101"/>
      <c r="F56" s="102"/>
      <c r="G56" s="37" t="s">
        <v>67</v>
      </c>
      <c r="H56" s="101"/>
      <c r="I56" s="102"/>
      <c r="J56" s="38" t="s">
        <v>67</v>
      </c>
      <c r="K56" s="101"/>
      <c r="L56" s="102"/>
      <c r="M56" s="38" t="s">
        <v>67</v>
      </c>
      <c r="N56" s="93" t="s">
        <v>68</v>
      </c>
      <c r="O56" s="98"/>
      <c r="P56" s="38" t="s">
        <v>67</v>
      </c>
      <c r="Q56" s="93" t="s">
        <v>68</v>
      </c>
      <c r="R56" s="94"/>
      <c r="S56" s="34"/>
      <c r="T56" s="35"/>
      <c r="U56" s="35"/>
    </row>
    <row r="57" spans="1:21" x14ac:dyDescent="0.45">
      <c r="A57" s="40"/>
      <c r="B57" s="92"/>
      <c r="C57" s="11" t="s">
        <v>69</v>
      </c>
      <c r="D57" s="10"/>
      <c r="E57" s="41" t="s">
        <v>70</v>
      </c>
      <c r="F57" s="42" t="s">
        <v>71</v>
      </c>
      <c r="G57" s="10"/>
      <c r="H57" s="41" t="s">
        <v>70</v>
      </c>
      <c r="I57" s="42" t="s">
        <v>71</v>
      </c>
      <c r="J57" s="43"/>
      <c r="K57" s="41" t="s">
        <v>70</v>
      </c>
      <c r="L57" s="42" t="s">
        <v>72</v>
      </c>
      <c r="M57" s="43"/>
      <c r="N57" s="44" t="s">
        <v>73</v>
      </c>
      <c r="O57" s="45" t="s">
        <v>72</v>
      </c>
      <c r="P57" s="46"/>
      <c r="Q57" s="43" t="s">
        <v>73</v>
      </c>
      <c r="R57" s="47" t="s">
        <v>72</v>
      </c>
      <c r="S57" s="34"/>
      <c r="T57" s="35"/>
      <c r="U57" s="35"/>
    </row>
    <row r="58" spans="1:21" ht="21" x14ac:dyDescent="0.5">
      <c r="A58" s="4" t="s">
        <v>43</v>
      </c>
      <c r="B58" s="4" t="s">
        <v>44</v>
      </c>
      <c r="C58" s="3"/>
      <c r="D58" s="15"/>
      <c r="E58" s="16">
        <f t="shared" ref="E58:L58" si="34">SUM(E59:E63)</f>
        <v>356033.89932700002</v>
      </c>
      <c r="F58" s="16">
        <f t="shared" si="34"/>
        <v>1266420.978792666</v>
      </c>
      <c r="G58" s="17"/>
      <c r="H58" s="16">
        <f t="shared" si="34"/>
        <v>387033</v>
      </c>
      <c r="I58" s="16">
        <f t="shared" si="34"/>
        <v>1374725</v>
      </c>
      <c r="J58" s="15"/>
      <c r="K58" s="16">
        <f t="shared" si="34"/>
        <v>391038</v>
      </c>
      <c r="L58" s="16">
        <f t="shared" si="34"/>
        <v>1407577</v>
      </c>
      <c r="M58" s="53"/>
      <c r="N58" s="48">
        <f t="shared" ref="N58:O58" si="35">ROUND(E58/H58*100-100,2)</f>
        <v>-8.01</v>
      </c>
      <c r="O58" s="48">
        <f t="shared" si="35"/>
        <v>-7.88</v>
      </c>
      <c r="P58" s="53"/>
      <c r="Q58" s="48">
        <f t="shared" ref="Q58:Q62" si="36">ROUND(E58/K58*100-100,2)</f>
        <v>-8.9499999999999993</v>
      </c>
      <c r="R58" s="48">
        <f t="shared" ref="R58:R62" si="37">ROUND(F58/L58*100-100,2)</f>
        <v>-10.029999999999999</v>
      </c>
      <c r="S58" s="54"/>
      <c r="T58" s="55"/>
      <c r="U58" s="55"/>
    </row>
    <row r="59" spans="1:21" ht="21" x14ac:dyDescent="0.5">
      <c r="A59" s="4" t="s">
        <v>0</v>
      </c>
      <c r="B59" s="4" t="s">
        <v>45</v>
      </c>
      <c r="C59" s="3" t="s">
        <v>9</v>
      </c>
      <c r="D59" s="16">
        <v>1012293.6804716998</v>
      </c>
      <c r="E59" s="16">
        <v>152882.119874</v>
      </c>
      <c r="F59" s="13">
        <v>543923.30549999978</v>
      </c>
      <c r="G59" s="16">
        <v>1056633</v>
      </c>
      <c r="H59" s="16">
        <v>152860</v>
      </c>
      <c r="I59" s="13">
        <v>543022</v>
      </c>
      <c r="J59" s="16">
        <v>1150691</v>
      </c>
      <c r="K59" s="72">
        <v>175845</v>
      </c>
      <c r="L59" s="72">
        <v>632969</v>
      </c>
      <c r="M59" s="48">
        <f>ROUND(D59/G59*100-100,2)</f>
        <v>-4.2</v>
      </c>
      <c r="N59" s="48">
        <f t="shared" ref="N59:N62" si="38">ROUND(E59/H59*100-100,2)</f>
        <v>0.01</v>
      </c>
      <c r="O59" s="48">
        <f t="shared" ref="O59:O62" si="39">ROUND(F59/I59*100-100,2)</f>
        <v>0.17</v>
      </c>
      <c r="P59" s="48">
        <f>ROUND(D59/J59*100-100,2)</f>
        <v>-12.03</v>
      </c>
      <c r="Q59" s="48">
        <f t="shared" si="36"/>
        <v>-13.06</v>
      </c>
      <c r="R59" s="48">
        <f t="shared" si="37"/>
        <v>-14.07</v>
      </c>
      <c r="S59" s="55"/>
      <c r="T59" s="55"/>
      <c r="U59" s="55"/>
    </row>
    <row r="60" spans="1:21" ht="21" x14ac:dyDescent="0.5">
      <c r="A60" s="4" t="s">
        <v>0</v>
      </c>
      <c r="B60" s="4" t="s">
        <v>46</v>
      </c>
      <c r="C60" s="3" t="s">
        <v>9</v>
      </c>
      <c r="D60" s="16">
        <v>915228.26588709676</v>
      </c>
      <c r="E60" s="16">
        <v>135618.55056999999</v>
      </c>
      <c r="F60" s="13">
        <v>482249.76881266653</v>
      </c>
      <c r="G60" s="16">
        <v>1055733</v>
      </c>
      <c r="H60" s="16">
        <v>152957</v>
      </c>
      <c r="I60" s="13">
        <v>543189</v>
      </c>
      <c r="J60" s="16">
        <v>837071</v>
      </c>
      <c r="K60" s="72">
        <v>118744</v>
      </c>
      <c r="L60" s="72">
        <v>427430</v>
      </c>
      <c r="M60" s="48">
        <f>ROUND(D60/G60*100-100,2)</f>
        <v>-13.31</v>
      </c>
      <c r="N60" s="48">
        <f t="shared" ref="N60" si="40">ROUND(E60/H60*100-100,2)</f>
        <v>-11.34</v>
      </c>
      <c r="O60" s="48">
        <f t="shared" ref="O60" si="41">ROUND(F60/I60*100-100,2)</f>
        <v>-11.22</v>
      </c>
      <c r="P60" s="48">
        <f>ROUND(D60/J60*100-100,2)</f>
        <v>9.34</v>
      </c>
      <c r="Q60" s="48">
        <f t="shared" ref="Q60" si="42">ROUND(E60/K60*100-100,2)</f>
        <v>14.21</v>
      </c>
      <c r="R60" s="48">
        <f t="shared" ref="R60" si="43">ROUND(F60/L60*100-100,2)</f>
        <v>12.83</v>
      </c>
      <c r="S60" s="55"/>
      <c r="T60" s="55"/>
      <c r="U60" s="55"/>
    </row>
    <row r="61" spans="1:21" ht="21" x14ac:dyDescent="0.5">
      <c r="A61" s="4"/>
      <c r="B61" s="4" t="s">
        <v>76</v>
      </c>
      <c r="C61" s="3" t="s">
        <v>6</v>
      </c>
      <c r="D61" s="53"/>
      <c r="E61" s="20">
        <v>44214.503861999998</v>
      </c>
      <c r="F61" s="13">
        <v>157298.21199000001</v>
      </c>
      <c r="G61" s="53"/>
      <c r="H61" s="16">
        <v>58820</v>
      </c>
      <c r="I61" s="13">
        <v>208967</v>
      </c>
      <c r="J61" s="20"/>
      <c r="K61" s="72">
        <v>65864</v>
      </c>
      <c r="L61" s="72">
        <v>237083</v>
      </c>
      <c r="M61" s="53" t="s">
        <v>7</v>
      </c>
      <c r="N61" s="48">
        <f t="shared" si="38"/>
        <v>-24.83</v>
      </c>
      <c r="O61" s="48">
        <f t="shared" si="39"/>
        <v>-24.73</v>
      </c>
      <c r="P61" s="53" t="s">
        <v>7</v>
      </c>
      <c r="Q61" s="48">
        <f t="shared" si="36"/>
        <v>-32.869999999999997</v>
      </c>
      <c r="R61" s="48">
        <f t="shared" si="37"/>
        <v>-33.65</v>
      </c>
      <c r="S61" s="55"/>
      <c r="T61" s="55"/>
      <c r="U61" s="55"/>
    </row>
    <row r="62" spans="1:21" ht="21" x14ac:dyDescent="0.5">
      <c r="A62" s="4"/>
      <c r="B62" s="4" t="s">
        <v>77</v>
      </c>
      <c r="C62" s="3" t="s">
        <v>6</v>
      </c>
      <c r="D62" s="53"/>
      <c r="E62" s="16">
        <v>23315.866002999999</v>
      </c>
      <c r="F62" s="13">
        <v>82939.517129999629</v>
      </c>
      <c r="G62" s="53" t="s">
        <v>7</v>
      </c>
      <c r="H62" s="16">
        <v>22391</v>
      </c>
      <c r="I62" s="13">
        <v>79530</v>
      </c>
      <c r="J62" s="20" t="s">
        <v>7</v>
      </c>
      <c r="K62" s="72">
        <v>30582</v>
      </c>
      <c r="L62" s="72">
        <v>110084</v>
      </c>
      <c r="M62" s="53" t="s">
        <v>7</v>
      </c>
      <c r="N62" s="48">
        <f t="shared" si="38"/>
        <v>4.13</v>
      </c>
      <c r="O62" s="48">
        <f t="shared" si="39"/>
        <v>4.29</v>
      </c>
      <c r="P62" s="53" t="s">
        <v>7</v>
      </c>
      <c r="Q62" s="48">
        <f t="shared" si="36"/>
        <v>-23.76</v>
      </c>
      <c r="R62" s="48">
        <f t="shared" si="37"/>
        <v>-24.66</v>
      </c>
      <c r="S62" s="55"/>
      <c r="T62" s="55"/>
      <c r="U62" s="55"/>
    </row>
    <row r="63" spans="1:21" ht="21" x14ac:dyDescent="0.5">
      <c r="A63" s="4"/>
      <c r="B63" s="4" t="s">
        <v>78</v>
      </c>
      <c r="C63" s="3" t="s">
        <v>6</v>
      </c>
      <c r="D63" s="53"/>
      <c r="E63" s="16">
        <v>2.8590179999999998</v>
      </c>
      <c r="F63" s="13">
        <v>10.175360000000001</v>
      </c>
      <c r="G63" s="53" t="s">
        <v>7</v>
      </c>
      <c r="H63" s="16">
        <v>5</v>
      </c>
      <c r="I63" s="13">
        <v>17</v>
      </c>
      <c r="J63" s="20" t="s">
        <v>7</v>
      </c>
      <c r="K63" s="72">
        <v>3</v>
      </c>
      <c r="L63" s="72">
        <v>11</v>
      </c>
      <c r="M63" s="53" t="s">
        <v>7</v>
      </c>
      <c r="N63" s="48">
        <f t="shared" ref="N63" si="44">ROUND(E63/H63*100-100,2)</f>
        <v>-42.82</v>
      </c>
      <c r="O63" s="48">
        <f t="shared" ref="O63" si="45">ROUND(F63/I63*100-100,2)</f>
        <v>-40.14</v>
      </c>
      <c r="P63" s="53" t="s">
        <v>7</v>
      </c>
      <c r="Q63" s="48">
        <f t="shared" ref="Q63" si="46">ROUND(E63/K63*100-100,2)</f>
        <v>-4.7</v>
      </c>
      <c r="R63" s="48">
        <f t="shared" ref="R63" si="47">ROUND(F63/L63*100-100,2)</f>
        <v>-7.5</v>
      </c>
      <c r="S63" s="55"/>
      <c r="T63" s="55"/>
      <c r="U63" s="55"/>
    </row>
    <row r="64" spans="1:21" ht="21" x14ac:dyDescent="0.5">
      <c r="A64" s="4"/>
      <c r="B64" s="4"/>
      <c r="C64" s="3"/>
      <c r="D64" s="16"/>
      <c r="E64" s="16"/>
      <c r="F64" s="16"/>
      <c r="G64" s="16"/>
      <c r="H64" s="16"/>
      <c r="I64" s="16"/>
      <c r="J64" s="16"/>
      <c r="K64" s="72"/>
      <c r="L64" s="72"/>
      <c r="M64" s="48"/>
      <c r="N64" s="48"/>
      <c r="O64" s="48"/>
      <c r="P64" s="48"/>
      <c r="Q64" s="48"/>
      <c r="R64" s="48"/>
      <c r="S64" s="55"/>
      <c r="T64" s="55"/>
      <c r="U64" s="55"/>
    </row>
    <row r="65" spans="1:21" ht="21" x14ac:dyDescent="0.5">
      <c r="A65" s="4" t="s">
        <v>47</v>
      </c>
      <c r="B65" s="4" t="s">
        <v>48</v>
      </c>
      <c r="C65" s="3"/>
      <c r="D65" s="15"/>
      <c r="E65" s="16">
        <f t="shared" ref="E65:L65" si="48">SUM(E66:E70)</f>
        <v>144655.86733800001</v>
      </c>
      <c r="F65" s="16">
        <f t="shared" si="48"/>
        <v>514589.30223000015</v>
      </c>
      <c r="G65" s="15"/>
      <c r="H65" s="16">
        <f t="shared" si="48"/>
        <v>172609</v>
      </c>
      <c r="I65" s="16">
        <f t="shared" si="48"/>
        <v>613098</v>
      </c>
      <c r="J65" s="15"/>
      <c r="K65" s="16">
        <f t="shared" si="48"/>
        <v>167491</v>
      </c>
      <c r="L65" s="16">
        <f t="shared" si="48"/>
        <v>602901</v>
      </c>
      <c r="M65" s="53"/>
      <c r="N65" s="48">
        <f t="shared" ref="N65:O69" si="49">ROUND(E65/H65*100-100,2)</f>
        <v>-16.190000000000001</v>
      </c>
      <c r="O65" s="48">
        <f t="shared" si="49"/>
        <v>-16.07</v>
      </c>
      <c r="P65" s="53"/>
      <c r="Q65" s="48">
        <f t="shared" ref="Q65:Q70" si="50">ROUND(E65/K65*100-100,2)</f>
        <v>-13.63</v>
      </c>
      <c r="R65" s="48">
        <f t="shared" ref="R65:R70" si="51">ROUND(F65/L65*100-100,2)</f>
        <v>-14.65</v>
      </c>
      <c r="S65" s="55"/>
      <c r="T65" s="55"/>
      <c r="U65" s="55"/>
    </row>
    <row r="66" spans="1:21" ht="21" x14ac:dyDescent="0.5">
      <c r="A66" s="4"/>
      <c r="B66" s="4" t="s">
        <v>79</v>
      </c>
      <c r="C66" s="3" t="s">
        <v>9</v>
      </c>
      <c r="D66" s="16">
        <v>44364.952481</v>
      </c>
      <c r="E66" s="16">
        <v>21538.571076</v>
      </c>
      <c r="F66" s="13">
        <v>76606.800400000007</v>
      </c>
      <c r="G66" s="16">
        <v>75842</v>
      </c>
      <c r="H66" s="16">
        <v>38407</v>
      </c>
      <c r="I66" s="13">
        <v>136422</v>
      </c>
      <c r="J66" s="16">
        <v>116480</v>
      </c>
      <c r="K66" s="16">
        <v>61021</v>
      </c>
      <c r="L66" s="13">
        <v>219650</v>
      </c>
      <c r="M66" s="48">
        <f t="shared" ref="M66:M69" si="52">ROUND(D66/G66*100-100,2)</f>
        <v>-41.5</v>
      </c>
      <c r="N66" s="48">
        <f t="shared" si="49"/>
        <v>-43.92</v>
      </c>
      <c r="O66" s="48">
        <f t="shared" si="49"/>
        <v>-43.85</v>
      </c>
      <c r="P66" s="48">
        <f t="shared" ref="P66:P69" si="53">ROUND(D66/J66*100-100,2)</f>
        <v>-61.91</v>
      </c>
      <c r="Q66" s="48">
        <f t="shared" si="50"/>
        <v>-64.7</v>
      </c>
      <c r="R66" s="48">
        <f t="shared" si="51"/>
        <v>-65.12</v>
      </c>
      <c r="S66" s="55"/>
      <c r="T66" s="55"/>
      <c r="U66" s="55"/>
    </row>
    <row r="67" spans="1:21" ht="21" x14ac:dyDescent="0.5">
      <c r="B67" s="4" t="s">
        <v>80</v>
      </c>
      <c r="C67" s="3" t="s">
        <v>9</v>
      </c>
      <c r="D67" s="16">
        <v>48976.553345999993</v>
      </c>
      <c r="E67" s="16">
        <v>16282.253665</v>
      </c>
      <c r="F67" s="13">
        <v>57916.818560000014</v>
      </c>
      <c r="G67" s="16">
        <v>51822</v>
      </c>
      <c r="H67" s="16">
        <v>18575</v>
      </c>
      <c r="I67" s="13">
        <v>65978</v>
      </c>
      <c r="J67" s="16">
        <v>31218</v>
      </c>
      <c r="K67" s="16">
        <v>11538</v>
      </c>
      <c r="L67" s="13">
        <v>41534</v>
      </c>
      <c r="M67" s="48">
        <f t="shared" si="52"/>
        <v>-5.49</v>
      </c>
      <c r="N67" s="48">
        <f t="shared" si="49"/>
        <v>-12.34</v>
      </c>
      <c r="O67" s="48">
        <f t="shared" si="49"/>
        <v>-12.22</v>
      </c>
      <c r="P67" s="48">
        <f t="shared" si="53"/>
        <v>56.89</v>
      </c>
      <c r="Q67" s="48">
        <f t="shared" si="50"/>
        <v>41.12</v>
      </c>
      <c r="R67" s="48">
        <f t="shared" si="51"/>
        <v>39.44</v>
      </c>
      <c r="S67" s="55"/>
      <c r="T67" s="55"/>
      <c r="U67" s="55"/>
    </row>
    <row r="68" spans="1:21" ht="21" x14ac:dyDescent="0.5">
      <c r="A68" s="4" t="s">
        <v>0</v>
      </c>
      <c r="B68" s="4" t="s">
        <v>81</v>
      </c>
      <c r="C68" s="3" t="s">
        <v>9</v>
      </c>
      <c r="D68" s="16">
        <v>57170.890799399975</v>
      </c>
      <c r="E68" s="16">
        <v>25570.950095</v>
      </c>
      <c r="F68" s="13">
        <v>90955.628720000037</v>
      </c>
      <c r="G68" s="16">
        <v>65114</v>
      </c>
      <c r="H68" s="16">
        <v>28982</v>
      </c>
      <c r="I68" s="13">
        <v>102943</v>
      </c>
      <c r="J68" s="16">
        <v>49720</v>
      </c>
      <c r="K68" s="16">
        <v>24660</v>
      </c>
      <c r="L68" s="13">
        <v>88767</v>
      </c>
      <c r="M68" s="48">
        <f t="shared" si="52"/>
        <v>-12.2</v>
      </c>
      <c r="N68" s="48">
        <f t="shared" si="49"/>
        <v>-11.77</v>
      </c>
      <c r="O68" s="48">
        <f t="shared" si="49"/>
        <v>-11.64</v>
      </c>
      <c r="P68" s="48">
        <f t="shared" si="53"/>
        <v>14.99</v>
      </c>
      <c r="Q68" s="48">
        <f t="shared" si="50"/>
        <v>3.69</v>
      </c>
      <c r="R68" s="48">
        <f t="shared" si="51"/>
        <v>2.4700000000000002</v>
      </c>
      <c r="S68" s="55"/>
      <c r="T68" s="55"/>
      <c r="U68" s="55"/>
    </row>
    <row r="69" spans="1:21" ht="21" x14ac:dyDescent="0.5">
      <c r="A69" s="4" t="s">
        <v>0</v>
      </c>
      <c r="B69" s="4" t="s">
        <v>82</v>
      </c>
      <c r="C69" s="3" t="s">
        <v>9</v>
      </c>
      <c r="D69" s="16">
        <v>122684.18436289977</v>
      </c>
      <c r="E69" s="16">
        <v>17550.843928999999</v>
      </c>
      <c r="F69" s="13">
        <v>62424.880570000052</v>
      </c>
      <c r="G69" s="16">
        <v>119590</v>
      </c>
      <c r="H69" s="16">
        <v>16020</v>
      </c>
      <c r="I69" s="13">
        <v>56907</v>
      </c>
      <c r="J69" s="16">
        <v>94958</v>
      </c>
      <c r="K69" s="16">
        <v>11701</v>
      </c>
      <c r="L69" s="13">
        <v>42120</v>
      </c>
      <c r="M69" s="48">
        <f t="shared" si="52"/>
        <v>2.59</v>
      </c>
      <c r="N69" s="48">
        <f t="shared" si="49"/>
        <v>9.56</v>
      </c>
      <c r="O69" s="48">
        <f t="shared" si="49"/>
        <v>9.6999999999999993</v>
      </c>
      <c r="P69" s="48">
        <f t="shared" si="53"/>
        <v>29.2</v>
      </c>
      <c r="Q69" s="48">
        <f t="shared" si="50"/>
        <v>49.99</v>
      </c>
      <c r="R69" s="48">
        <f t="shared" si="51"/>
        <v>48.21</v>
      </c>
      <c r="S69" s="55"/>
      <c r="T69" s="55"/>
      <c r="U69" s="55"/>
    </row>
    <row r="70" spans="1:21" ht="21" x14ac:dyDescent="0.5">
      <c r="A70" s="4"/>
      <c r="B70" s="4" t="s">
        <v>83</v>
      </c>
      <c r="C70" s="3" t="s">
        <v>49</v>
      </c>
      <c r="D70" s="20"/>
      <c r="E70" s="16">
        <v>63713.248572999997</v>
      </c>
      <c r="F70" s="13">
        <v>226685.17398000002</v>
      </c>
      <c r="G70" s="20" t="s">
        <v>7</v>
      </c>
      <c r="H70" s="16">
        <v>70625</v>
      </c>
      <c r="I70" s="13">
        <v>250848</v>
      </c>
      <c r="J70" s="20" t="s">
        <v>7</v>
      </c>
      <c r="K70" s="16">
        <v>58571</v>
      </c>
      <c r="L70" s="16">
        <v>210830</v>
      </c>
      <c r="M70" s="53" t="s">
        <v>7</v>
      </c>
      <c r="N70" s="48">
        <f t="shared" ref="N70" si="54">ROUND(E70/H70*100-100,2)</f>
        <v>-9.7899999999999991</v>
      </c>
      <c r="O70" s="48">
        <f t="shared" ref="O70" si="55">ROUND(F70/I70*100-100,2)</f>
        <v>-9.6300000000000008</v>
      </c>
      <c r="P70" s="53" t="s">
        <v>7</v>
      </c>
      <c r="Q70" s="48">
        <f t="shared" si="50"/>
        <v>8.7799999999999994</v>
      </c>
      <c r="R70" s="48">
        <f t="shared" si="51"/>
        <v>7.52</v>
      </c>
      <c r="S70" s="55"/>
      <c r="T70" s="55"/>
      <c r="U70" s="55"/>
    </row>
    <row r="71" spans="1:21" ht="21" x14ac:dyDescent="0.5">
      <c r="A71" s="4"/>
      <c r="B71" s="4"/>
      <c r="C71" s="3"/>
      <c r="D71" s="16"/>
      <c r="E71" s="16"/>
      <c r="F71" s="16"/>
      <c r="G71" s="16"/>
      <c r="H71" s="16"/>
      <c r="I71" s="16"/>
      <c r="J71" s="16"/>
      <c r="K71" s="16"/>
      <c r="L71" s="16"/>
      <c r="M71" s="48"/>
      <c r="N71" s="48"/>
      <c r="O71" s="48"/>
      <c r="P71" s="48"/>
      <c r="Q71" s="48"/>
      <c r="R71" s="48"/>
      <c r="S71" s="55"/>
      <c r="T71" s="55"/>
      <c r="U71" s="55"/>
    </row>
    <row r="72" spans="1:21" ht="21" x14ac:dyDescent="0.5">
      <c r="A72" s="4" t="s">
        <v>50</v>
      </c>
      <c r="B72" s="4" t="s">
        <v>51</v>
      </c>
      <c r="C72" s="3"/>
      <c r="D72" s="15"/>
      <c r="E72" s="16">
        <f t="shared" ref="E72:L72" si="56">SUM(E73:E77)</f>
        <v>216481.312019</v>
      </c>
      <c r="F72" s="16">
        <f t="shared" si="56"/>
        <v>770014.38153000025</v>
      </c>
      <c r="G72" s="15"/>
      <c r="H72" s="16">
        <f t="shared" si="56"/>
        <v>277088</v>
      </c>
      <c r="I72" s="16">
        <f t="shared" si="56"/>
        <v>984210</v>
      </c>
      <c r="J72" s="15"/>
      <c r="K72" s="16">
        <f t="shared" si="56"/>
        <v>194481</v>
      </c>
      <c r="L72" s="16">
        <f t="shared" si="56"/>
        <v>700053</v>
      </c>
      <c r="M72" s="53"/>
      <c r="N72" s="48">
        <f t="shared" ref="N72:O77" si="57">ROUND(E72/H72*100-100,2)</f>
        <v>-21.87</v>
      </c>
      <c r="O72" s="48">
        <f t="shared" si="57"/>
        <v>-21.76</v>
      </c>
      <c r="P72" s="53"/>
      <c r="Q72" s="48">
        <f t="shared" ref="Q72:Q77" si="58">ROUND(E72/K72*100-100,2)</f>
        <v>11.31</v>
      </c>
      <c r="R72" s="48">
        <f t="shared" ref="R72:R77" si="59">ROUND(F72/L72*100-100,2)</f>
        <v>9.99</v>
      </c>
      <c r="S72" s="55"/>
      <c r="T72" s="55"/>
      <c r="U72" s="55"/>
    </row>
    <row r="73" spans="1:21" ht="21" x14ac:dyDescent="0.5">
      <c r="A73" s="4" t="s">
        <v>0</v>
      </c>
      <c r="B73" s="4" t="s">
        <v>84</v>
      </c>
      <c r="C73" s="3" t="s">
        <v>52</v>
      </c>
      <c r="D73" s="16">
        <v>28169.383335999999</v>
      </c>
      <c r="E73" s="16">
        <v>5245.9675020000004</v>
      </c>
      <c r="F73" s="13">
        <v>18664.269929999995</v>
      </c>
      <c r="G73" s="16">
        <v>224015</v>
      </c>
      <c r="H73" s="16">
        <v>38222</v>
      </c>
      <c r="I73" s="13">
        <v>135747</v>
      </c>
      <c r="J73" s="16">
        <v>15101</v>
      </c>
      <c r="K73" s="16">
        <v>2086</v>
      </c>
      <c r="L73" s="16">
        <v>7510</v>
      </c>
      <c r="M73" s="48">
        <f>ROUND(D73/G73*100-100,2)</f>
        <v>-87.43</v>
      </c>
      <c r="N73" s="48">
        <f>ROUND(E73/H73*100-100,2)</f>
        <v>-86.28</v>
      </c>
      <c r="O73" s="48">
        <f t="shared" si="57"/>
        <v>-86.25</v>
      </c>
      <c r="P73" s="48">
        <f>ROUND(D73/J73*100-100,2)</f>
        <v>86.54</v>
      </c>
      <c r="Q73" s="48">
        <f t="shared" si="58"/>
        <v>151.47999999999999</v>
      </c>
      <c r="R73" s="48">
        <f t="shared" si="59"/>
        <v>148.53</v>
      </c>
      <c r="S73" s="55"/>
      <c r="T73" s="55"/>
      <c r="U73" s="55"/>
    </row>
    <row r="74" spans="1:21" ht="21" x14ac:dyDescent="0.5">
      <c r="B74" s="4" t="s">
        <v>85</v>
      </c>
      <c r="C74" s="3" t="s">
        <v>52</v>
      </c>
      <c r="D74" s="16">
        <v>4028.9464579999994</v>
      </c>
      <c r="E74" s="16">
        <v>6016.6378590000004</v>
      </c>
      <c r="F74" s="13">
        <v>21399.128949999998</v>
      </c>
      <c r="G74" s="16">
        <v>4391</v>
      </c>
      <c r="H74" s="16">
        <v>6115</v>
      </c>
      <c r="I74" s="13">
        <v>21724</v>
      </c>
      <c r="J74" s="16">
        <v>1995</v>
      </c>
      <c r="K74" s="16">
        <v>2947</v>
      </c>
      <c r="L74" s="16">
        <v>10608</v>
      </c>
      <c r="M74" s="48">
        <f>ROUND(D74/G74*100-100,2)</f>
        <v>-8.25</v>
      </c>
      <c r="N74" s="48">
        <f t="shared" si="57"/>
        <v>-1.61</v>
      </c>
      <c r="O74" s="48">
        <f t="shared" si="57"/>
        <v>-1.5</v>
      </c>
      <c r="P74" s="48">
        <f>ROUND(D74/J74*100-100,2)</f>
        <v>101.95</v>
      </c>
      <c r="Q74" s="48">
        <f t="shared" si="58"/>
        <v>104.16</v>
      </c>
      <c r="R74" s="48">
        <f t="shared" si="59"/>
        <v>101.73</v>
      </c>
      <c r="S74" s="55"/>
      <c r="T74" s="55"/>
      <c r="U74" s="55"/>
    </row>
    <row r="75" spans="1:21" ht="21" x14ac:dyDescent="0.5">
      <c r="B75" s="4" t="s">
        <v>86</v>
      </c>
      <c r="C75" s="3" t="s">
        <v>52</v>
      </c>
      <c r="D75" s="16">
        <v>187191.75969709997</v>
      </c>
      <c r="E75" s="16">
        <v>59562.221105999997</v>
      </c>
      <c r="F75" s="13">
        <v>211860.71093000009</v>
      </c>
      <c r="G75" s="16">
        <v>196028</v>
      </c>
      <c r="H75" s="16">
        <v>64131</v>
      </c>
      <c r="I75" s="13">
        <v>227789</v>
      </c>
      <c r="J75" s="16">
        <v>186906</v>
      </c>
      <c r="K75" s="16">
        <v>64095</v>
      </c>
      <c r="L75" s="16">
        <v>230716</v>
      </c>
      <c r="M75" s="48">
        <f>ROUND(D75/G75*100-100,2)</f>
        <v>-4.51</v>
      </c>
      <c r="N75" s="48">
        <f t="shared" si="57"/>
        <v>-7.12</v>
      </c>
      <c r="O75" s="48">
        <f t="shared" si="57"/>
        <v>-6.99</v>
      </c>
      <c r="P75" s="48">
        <f>ROUND(D75/J75*100-100,2)</f>
        <v>0.15</v>
      </c>
      <c r="Q75" s="48">
        <f t="shared" si="58"/>
        <v>-7.07</v>
      </c>
      <c r="R75" s="48">
        <f t="shared" si="59"/>
        <v>-8.17</v>
      </c>
      <c r="S75" s="55"/>
      <c r="T75" s="55"/>
      <c r="U75" s="55"/>
    </row>
    <row r="76" spans="1:21" ht="21" x14ac:dyDescent="0.5">
      <c r="B76" s="4" t="s">
        <v>87</v>
      </c>
      <c r="C76" s="3" t="s">
        <v>52</v>
      </c>
      <c r="D76" s="16">
        <v>2922</v>
      </c>
      <c r="E76" s="16">
        <v>25710.541214000001</v>
      </c>
      <c r="F76" s="13">
        <v>91455.026939999967</v>
      </c>
      <c r="G76" s="16">
        <v>3839</v>
      </c>
      <c r="H76" s="16">
        <v>37898</v>
      </c>
      <c r="I76" s="13">
        <v>134621</v>
      </c>
      <c r="J76" s="16">
        <v>3063</v>
      </c>
      <c r="K76" s="16">
        <v>29056</v>
      </c>
      <c r="L76" s="16">
        <v>104589</v>
      </c>
      <c r="M76" s="48">
        <f>ROUND(D76/G76*100-100,2)</f>
        <v>-23.89</v>
      </c>
      <c r="N76" s="48">
        <f t="shared" si="57"/>
        <v>-32.159999999999997</v>
      </c>
      <c r="O76" s="48">
        <f t="shared" si="57"/>
        <v>-32.06</v>
      </c>
      <c r="P76" s="48">
        <f>ROUND(D76/J76*100-100,2)</f>
        <v>-4.5999999999999996</v>
      </c>
      <c r="Q76" s="48">
        <f t="shared" si="58"/>
        <v>-11.51</v>
      </c>
      <c r="R76" s="48">
        <f t="shared" si="59"/>
        <v>-12.56</v>
      </c>
      <c r="S76" s="55"/>
      <c r="T76" s="55"/>
      <c r="U76" s="55"/>
    </row>
    <row r="77" spans="1:21" ht="21" x14ac:dyDescent="0.5">
      <c r="B77" s="4" t="s">
        <v>88</v>
      </c>
      <c r="C77" s="3" t="s">
        <v>49</v>
      </c>
      <c r="D77" s="20"/>
      <c r="E77" s="16">
        <v>119945.944338</v>
      </c>
      <c r="F77" s="13">
        <v>426635.24478000018</v>
      </c>
      <c r="G77" s="15" t="s">
        <v>7</v>
      </c>
      <c r="H77" s="16">
        <v>130722</v>
      </c>
      <c r="I77" s="13">
        <v>464329</v>
      </c>
      <c r="J77" s="20" t="s">
        <v>7</v>
      </c>
      <c r="K77" s="16">
        <v>96297</v>
      </c>
      <c r="L77" s="16">
        <v>346630</v>
      </c>
      <c r="M77" s="53" t="s">
        <v>7</v>
      </c>
      <c r="N77" s="48">
        <f t="shared" si="57"/>
        <v>-8.24</v>
      </c>
      <c r="O77" s="48">
        <f t="shared" si="57"/>
        <v>-8.1199999999999992</v>
      </c>
      <c r="P77" s="53" t="s">
        <v>7</v>
      </c>
      <c r="Q77" s="48">
        <f t="shared" si="58"/>
        <v>24.56</v>
      </c>
      <c r="R77" s="48">
        <f t="shared" si="59"/>
        <v>23.08</v>
      </c>
      <c r="S77" s="55"/>
      <c r="T77" s="55"/>
      <c r="U77" s="55"/>
    </row>
    <row r="78" spans="1:21" ht="21" x14ac:dyDescent="0.5">
      <c r="B78" s="4"/>
      <c r="C78" s="3"/>
      <c r="D78" s="17"/>
      <c r="E78" s="16"/>
      <c r="F78" s="16"/>
      <c r="G78" s="17"/>
      <c r="H78" s="16"/>
      <c r="I78" s="16"/>
      <c r="J78" s="17"/>
      <c r="K78" s="16"/>
      <c r="L78" s="16"/>
      <c r="M78" s="49"/>
      <c r="N78" s="48"/>
      <c r="O78" s="48"/>
      <c r="P78" s="49"/>
      <c r="Q78" s="48"/>
      <c r="R78" s="48"/>
      <c r="S78" s="55"/>
      <c r="T78" s="55"/>
      <c r="U78" s="55"/>
    </row>
    <row r="79" spans="1:21" ht="21" x14ac:dyDescent="0.5">
      <c r="A79" s="4" t="s">
        <v>53</v>
      </c>
      <c r="B79" s="4" t="s">
        <v>54</v>
      </c>
      <c r="C79" s="3"/>
      <c r="D79" s="15"/>
      <c r="E79" s="16">
        <f t="shared" ref="E79:L79" si="60">SUM(E80:E84)</f>
        <v>142074.17751100002</v>
      </c>
      <c r="F79" s="16">
        <f t="shared" si="60"/>
        <v>505411.68104000035</v>
      </c>
      <c r="G79" s="15"/>
      <c r="H79" s="16">
        <f t="shared" si="60"/>
        <v>167644</v>
      </c>
      <c r="I79" s="16">
        <f t="shared" si="60"/>
        <v>595590</v>
      </c>
      <c r="J79" s="15"/>
      <c r="K79" s="16">
        <f t="shared" si="60"/>
        <v>122190</v>
      </c>
      <c r="L79" s="16">
        <f t="shared" si="60"/>
        <v>439832</v>
      </c>
      <c r="M79" s="53"/>
      <c r="N79" s="48">
        <f>ROUND(E79/H79*100-100,2)</f>
        <v>-15.25</v>
      </c>
      <c r="O79" s="48">
        <f t="shared" ref="N79:O84" si="61">ROUND(F79/I79*100-100,2)</f>
        <v>-15.14</v>
      </c>
      <c r="P79" s="53"/>
      <c r="Q79" s="48">
        <f t="shared" ref="Q79:Q84" si="62">ROUND(E79/K79*100-100,2)</f>
        <v>16.27</v>
      </c>
      <c r="R79" s="48">
        <f t="shared" ref="R79:R84" si="63">ROUND(F79/L79*100-100,2)</f>
        <v>14.91</v>
      </c>
      <c r="S79" s="55"/>
      <c r="T79" s="55"/>
      <c r="U79" s="55"/>
    </row>
    <row r="80" spans="1:21" ht="21" x14ac:dyDescent="0.5">
      <c r="A80" s="4"/>
      <c r="B80" s="4" t="s">
        <v>89</v>
      </c>
      <c r="C80" s="3" t="s">
        <v>55</v>
      </c>
      <c r="D80" s="16">
        <v>0</v>
      </c>
      <c r="E80" s="16">
        <v>0</v>
      </c>
      <c r="F80" s="13">
        <v>0</v>
      </c>
      <c r="G80" s="16">
        <v>0</v>
      </c>
      <c r="H80" s="16">
        <v>0</v>
      </c>
      <c r="I80" s="16">
        <v>0</v>
      </c>
      <c r="J80" s="16">
        <v>88</v>
      </c>
      <c r="K80" s="16">
        <v>1687</v>
      </c>
      <c r="L80" s="16">
        <v>6073</v>
      </c>
      <c r="M80" s="16">
        <v>0</v>
      </c>
      <c r="N80" s="16">
        <v>0</v>
      </c>
      <c r="O80" s="13">
        <v>0</v>
      </c>
      <c r="P80" s="48">
        <f>ROUND(D80/J80*100-100,2)</f>
        <v>-100</v>
      </c>
      <c r="Q80" s="48">
        <f t="shared" ref="Q80" si="64">ROUND(E80/K80*100-100,2)</f>
        <v>-100</v>
      </c>
      <c r="R80" s="48">
        <f t="shared" ref="R80" si="65">ROUND(F80/L80*100-100,2)</f>
        <v>-100</v>
      </c>
      <c r="S80" s="55"/>
      <c r="T80" s="55"/>
      <c r="U80" s="55"/>
    </row>
    <row r="81" spans="1:21" ht="21" x14ac:dyDescent="0.5">
      <c r="B81" s="4" t="s">
        <v>90</v>
      </c>
      <c r="C81" s="3" t="s">
        <v>52</v>
      </c>
      <c r="D81" s="16">
        <v>335525.79577609996</v>
      </c>
      <c r="E81" s="16">
        <v>47161.879317999999</v>
      </c>
      <c r="F81" s="13">
        <v>167772.36587000039</v>
      </c>
      <c r="G81" s="16">
        <v>403581</v>
      </c>
      <c r="H81" s="16">
        <v>54501</v>
      </c>
      <c r="I81" s="13">
        <v>193720</v>
      </c>
      <c r="J81" s="16">
        <v>290294</v>
      </c>
      <c r="K81" s="16">
        <v>45832</v>
      </c>
      <c r="L81" s="16">
        <v>164977</v>
      </c>
      <c r="M81" s="48">
        <f>ROUND(D81/G81*100-100,2)</f>
        <v>-16.86</v>
      </c>
      <c r="N81" s="48">
        <f t="shared" si="61"/>
        <v>-13.47</v>
      </c>
      <c r="O81" s="48">
        <f t="shared" si="61"/>
        <v>-13.39</v>
      </c>
      <c r="P81" s="48">
        <f>ROUND(D81/J81*100-100,2)</f>
        <v>15.58</v>
      </c>
      <c r="Q81" s="48">
        <f t="shared" si="62"/>
        <v>2.9</v>
      </c>
      <c r="R81" s="48">
        <f t="shared" si="63"/>
        <v>1.69</v>
      </c>
      <c r="S81" s="55"/>
      <c r="T81" s="55"/>
      <c r="U81" s="55"/>
    </row>
    <row r="82" spans="1:21" ht="21" x14ac:dyDescent="0.5">
      <c r="B82" s="4" t="s">
        <v>91</v>
      </c>
      <c r="C82" s="3" t="s">
        <v>52</v>
      </c>
      <c r="D82" s="16">
        <v>349127.5624237</v>
      </c>
      <c r="E82" s="16">
        <v>58349.495767</v>
      </c>
      <c r="F82" s="13">
        <v>207592.38618999999</v>
      </c>
      <c r="G82" s="16">
        <v>423501</v>
      </c>
      <c r="H82" s="16">
        <v>69919</v>
      </c>
      <c r="I82" s="13">
        <v>248342</v>
      </c>
      <c r="J82" s="16">
        <v>255020</v>
      </c>
      <c r="K82" s="16">
        <v>46253</v>
      </c>
      <c r="L82" s="16">
        <v>166491</v>
      </c>
      <c r="M82" s="48">
        <f>ROUND(D82/G82*100-100,2)</f>
        <v>-17.559999999999999</v>
      </c>
      <c r="N82" s="48">
        <f t="shared" si="61"/>
        <v>-16.55</v>
      </c>
      <c r="O82" s="48">
        <f t="shared" si="61"/>
        <v>-16.41</v>
      </c>
      <c r="P82" s="48">
        <f>ROUND(D82/J82*100-100,2)</f>
        <v>36.9</v>
      </c>
      <c r="Q82" s="48">
        <f t="shared" si="62"/>
        <v>26.15</v>
      </c>
      <c r="R82" s="48">
        <f t="shared" si="63"/>
        <v>24.69</v>
      </c>
      <c r="S82" s="55"/>
      <c r="T82" s="55"/>
      <c r="U82" s="55"/>
    </row>
    <row r="83" spans="1:21" ht="21" x14ac:dyDescent="0.5">
      <c r="B83" s="4" t="s">
        <v>92</v>
      </c>
      <c r="C83" s="3" t="s">
        <v>49</v>
      </c>
      <c r="D83" s="20"/>
      <c r="E83" s="16">
        <v>3978.901167</v>
      </c>
      <c r="F83" s="13">
        <v>14152.668490000007</v>
      </c>
      <c r="G83" s="15" t="s">
        <v>7</v>
      </c>
      <c r="H83" s="16">
        <v>7329</v>
      </c>
      <c r="I83" s="13">
        <v>26033</v>
      </c>
      <c r="J83" s="20" t="s">
        <v>7</v>
      </c>
      <c r="K83" s="16">
        <v>4278</v>
      </c>
      <c r="L83" s="16">
        <v>15398</v>
      </c>
      <c r="M83" s="53" t="s">
        <v>7</v>
      </c>
      <c r="N83" s="48">
        <f t="shared" si="61"/>
        <v>-45.71</v>
      </c>
      <c r="O83" s="48">
        <f t="shared" si="61"/>
        <v>-45.64</v>
      </c>
      <c r="P83" s="53" t="s">
        <v>7</v>
      </c>
      <c r="Q83" s="48">
        <f t="shared" si="62"/>
        <v>-6.99</v>
      </c>
      <c r="R83" s="48">
        <f t="shared" si="63"/>
        <v>-8.09</v>
      </c>
      <c r="S83" s="55"/>
      <c r="T83" s="55"/>
      <c r="U83" s="55"/>
    </row>
    <row r="84" spans="1:21" ht="21" x14ac:dyDescent="0.5">
      <c r="B84" s="4" t="s">
        <v>93</v>
      </c>
      <c r="C84" s="3" t="s">
        <v>49</v>
      </c>
      <c r="D84" s="20"/>
      <c r="E84" s="16">
        <v>32583.901258999998</v>
      </c>
      <c r="F84" s="13">
        <v>115894.26048999997</v>
      </c>
      <c r="G84" s="15" t="s">
        <v>7</v>
      </c>
      <c r="H84" s="16">
        <v>35895</v>
      </c>
      <c r="I84" s="13">
        <v>127495</v>
      </c>
      <c r="J84" s="20" t="s">
        <v>7</v>
      </c>
      <c r="K84" s="16">
        <v>24140</v>
      </c>
      <c r="L84" s="16">
        <v>86893</v>
      </c>
      <c r="M84" s="53" t="s">
        <v>7</v>
      </c>
      <c r="N84" s="48">
        <f t="shared" si="61"/>
        <v>-9.2200000000000006</v>
      </c>
      <c r="O84" s="48">
        <f t="shared" si="61"/>
        <v>-9.1</v>
      </c>
      <c r="P84" s="53" t="s">
        <v>7</v>
      </c>
      <c r="Q84" s="48">
        <f t="shared" si="62"/>
        <v>34.979999999999997</v>
      </c>
      <c r="R84" s="48">
        <f t="shared" si="63"/>
        <v>33.380000000000003</v>
      </c>
      <c r="S84" s="55"/>
      <c r="T84" s="55"/>
      <c r="U84" s="55"/>
    </row>
    <row r="85" spans="1:21" ht="21" x14ac:dyDescent="0.5">
      <c r="B85" s="4"/>
      <c r="C85" s="3"/>
      <c r="D85" s="17"/>
      <c r="E85" s="16"/>
      <c r="F85" s="16"/>
      <c r="G85" s="17"/>
      <c r="H85" s="16"/>
      <c r="I85" s="16"/>
      <c r="J85" s="17"/>
      <c r="K85" s="16"/>
      <c r="L85" s="16"/>
      <c r="M85" s="49"/>
      <c r="N85" s="48"/>
      <c r="O85" s="48"/>
      <c r="P85" s="49"/>
      <c r="Q85" s="48"/>
      <c r="R85" s="48"/>
      <c r="S85" s="55"/>
      <c r="T85" s="55"/>
      <c r="U85" s="55"/>
    </row>
    <row r="86" spans="1:21" ht="21" x14ac:dyDescent="0.5">
      <c r="A86" s="4" t="s">
        <v>56</v>
      </c>
      <c r="B86" s="4" t="s">
        <v>57</v>
      </c>
      <c r="C86" s="3"/>
      <c r="D86" s="52"/>
      <c r="E86" s="16">
        <f t="shared" ref="E86:L86" si="66">SUM(E87:E91)</f>
        <v>24433.315112999997</v>
      </c>
      <c r="F86" s="16">
        <f t="shared" si="66"/>
        <v>86906.782429999992</v>
      </c>
      <c r="G86" s="52"/>
      <c r="H86" s="16">
        <f t="shared" si="66"/>
        <v>30356</v>
      </c>
      <c r="I86" s="16">
        <f t="shared" si="66"/>
        <v>107820</v>
      </c>
      <c r="J86" s="52"/>
      <c r="K86" s="16">
        <f t="shared" si="66"/>
        <v>21376</v>
      </c>
      <c r="L86" s="16">
        <f t="shared" si="66"/>
        <v>76948</v>
      </c>
      <c r="M86" s="53"/>
      <c r="N86" s="48">
        <f t="shared" ref="N86:O91" si="67">ROUND(E86/H86*100-100,2)</f>
        <v>-19.510000000000002</v>
      </c>
      <c r="O86" s="48">
        <f t="shared" si="67"/>
        <v>-19.399999999999999</v>
      </c>
      <c r="P86" s="53"/>
      <c r="Q86" s="48">
        <f t="shared" ref="Q86:Q91" si="68">ROUND(E86/K86*100-100,2)</f>
        <v>14.3</v>
      </c>
      <c r="R86" s="48">
        <f t="shared" ref="R86:R91" si="69">ROUND(F86/L86*100-100,2)</f>
        <v>12.94</v>
      </c>
      <c r="S86" s="55"/>
      <c r="T86" s="55"/>
      <c r="U86" s="55"/>
    </row>
    <row r="87" spans="1:21" ht="21" x14ac:dyDescent="0.5">
      <c r="B87" s="4" t="s">
        <v>94</v>
      </c>
      <c r="C87" s="3" t="s">
        <v>52</v>
      </c>
      <c r="D87" s="16">
        <v>31219.0314</v>
      </c>
      <c r="E87" s="16">
        <v>6324.6517540000004</v>
      </c>
      <c r="F87" s="13">
        <v>22495.149919999993</v>
      </c>
      <c r="G87" s="16">
        <v>61694</v>
      </c>
      <c r="H87" s="16">
        <v>9157</v>
      </c>
      <c r="I87" s="13">
        <v>32524</v>
      </c>
      <c r="J87" s="16">
        <v>35494</v>
      </c>
      <c r="K87" s="16">
        <v>6614</v>
      </c>
      <c r="L87" s="16">
        <v>23807</v>
      </c>
      <c r="M87" s="48">
        <f>ROUND(D87/G87*100-100,2)</f>
        <v>-49.4</v>
      </c>
      <c r="N87" s="48">
        <f t="shared" si="67"/>
        <v>-30.93</v>
      </c>
      <c r="O87" s="48">
        <f t="shared" si="67"/>
        <v>-30.84</v>
      </c>
      <c r="P87" s="48">
        <f>ROUND(D87/J87*100-100,2)</f>
        <v>-12.04</v>
      </c>
      <c r="Q87" s="48">
        <f t="shared" si="68"/>
        <v>-4.37</v>
      </c>
      <c r="R87" s="48">
        <f t="shared" si="69"/>
        <v>-5.51</v>
      </c>
      <c r="S87" s="55"/>
      <c r="T87" s="55"/>
      <c r="U87" s="55"/>
    </row>
    <row r="88" spans="1:21" ht="21" x14ac:dyDescent="0.5">
      <c r="B88" s="4" t="s">
        <v>95</v>
      </c>
      <c r="C88" s="3" t="s">
        <v>58</v>
      </c>
      <c r="D88" s="16">
        <v>665775</v>
      </c>
      <c r="E88" s="16">
        <v>3992.3610749999998</v>
      </c>
      <c r="F88" s="13">
        <v>14200.752710000002</v>
      </c>
      <c r="G88" s="16">
        <v>1213208</v>
      </c>
      <c r="H88" s="16">
        <v>5316</v>
      </c>
      <c r="I88" s="13">
        <v>18880</v>
      </c>
      <c r="J88" s="16">
        <v>517862</v>
      </c>
      <c r="K88" s="16">
        <v>3245</v>
      </c>
      <c r="L88" s="16">
        <v>11681</v>
      </c>
      <c r="M88" s="48">
        <f>ROUND(D88/G88*100-100,2)</f>
        <v>-45.12</v>
      </c>
      <c r="N88" s="48">
        <f t="shared" si="67"/>
        <v>-24.9</v>
      </c>
      <c r="O88" s="48">
        <f t="shared" si="67"/>
        <v>-24.78</v>
      </c>
      <c r="P88" s="48">
        <f>ROUND(D88/J88*100-100,2)</f>
        <v>28.56</v>
      </c>
      <c r="Q88" s="48">
        <f t="shared" si="68"/>
        <v>23.03</v>
      </c>
      <c r="R88" s="48">
        <f t="shared" si="69"/>
        <v>21.57</v>
      </c>
      <c r="S88" s="55"/>
      <c r="T88" s="55"/>
      <c r="U88" s="55"/>
    </row>
    <row r="89" spans="1:21" ht="21" x14ac:dyDescent="0.5">
      <c r="B89" s="4" t="s">
        <v>96</v>
      </c>
      <c r="C89" s="3" t="s">
        <v>49</v>
      </c>
      <c r="D89" s="20"/>
      <c r="E89" s="16">
        <v>3022.9704200000001</v>
      </c>
      <c r="F89" s="13">
        <v>10752.349179999999</v>
      </c>
      <c r="G89" s="20" t="s">
        <v>7</v>
      </c>
      <c r="H89" s="16">
        <v>3401</v>
      </c>
      <c r="I89" s="13">
        <v>12080</v>
      </c>
      <c r="J89" s="20" t="s">
        <v>7</v>
      </c>
      <c r="K89" s="16">
        <v>1916</v>
      </c>
      <c r="L89" s="16">
        <v>6898</v>
      </c>
      <c r="M89" s="53" t="s">
        <v>7</v>
      </c>
      <c r="N89" s="48">
        <f t="shared" si="67"/>
        <v>-11.12</v>
      </c>
      <c r="O89" s="48">
        <f t="shared" si="67"/>
        <v>-10.99</v>
      </c>
      <c r="P89" s="53" t="s">
        <v>7</v>
      </c>
      <c r="Q89" s="48">
        <f t="shared" si="68"/>
        <v>57.78</v>
      </c>
      <c r="R89" s="48">
        <f t="shared" si="69"/>
        <v>55.88</v>
      </c>
      <c r="S89" s="55"/>
      <c r="T89" s="55"/>
      <c r="U89" s="55"/>
    </row>
    <row r="90" spans="1:21" ht="21" x14ac:dyDescent="0.5">
      <c r="B90" s="4" t="s">
        <v>97</v>
      </c>
      <c r="C90" s="3" t="s">
        <v>52</v>
      </c>
      <c r="D90" s="16">
        <v>206.0445</v>
      </c>
      <c r="E90" s="16">
        <v>48.366301</v>
      </c>
      <c r="F90" s="13">
        <v>171.95229</v>
      </c>
      <c r="G90" s="16">
        <v>917</v>
      </c>
      <c r="H90" s="16">
        <v>215</v>
      </c>
      <c r="I90" s="13">
        <v>764</v>
      </c>
      <c r="J90" s="16">
        <v>1051</v>
      </c>
      <c r="K90" s="16">
        <v>211</v>
      </c>
      <c r="L90" s="16">
        <v>761</v>
      </c>
      <c r="M90" s="48">
        <f>ROUND(D90/G90*100-100,2)</f>
        <v>-77.53</v>
      </c>
      <c r="N90" s="48">
        <f t="shared" si="67"/>
        <v>-77.5</v>
      </c>
      <c r="O90" s="48">
        <f t="shared" si="67"/>
        <v>-77.489999999999995</v>
      </c>
      <c r="P90" s="48">
        <f>ROUND(D90/J90*100-100,2)</f>
        <v>-80.400000000000006</v>
      </c>
      <c r="Q90" s="48">
        <f t="shared" si="68"/>
        <v>-77.08</v>
      </c>
      <c r="R90" s="48">
        <f t="shared" si="69"/>
        <v>-77.400000000000006</v>
      </c>
      <c r="S90" s="55"/>
      <c r="T90" s="55"/>
      <c r="U90" s="55"/>
    </row>
    <row r="91" spans="1:21" ht="21" x14ac:dyDescent="0.5">
      <c r="B91" s="4" t="s">
        <v>98</v>
      </c>
      <c r="C91" s="3" t="s">
        <v>52</v>
      </c>
      <c r="D91" s="16">
        <v>42737.210468400001</v>
      </c>
      <c r="E91" s="16">
        <v>11044.965563</v>
      </c>
      <c r="F91" s="13">
        <v>39286.578329999997</v>
      </c>
      <c r="G91" s="16">
        <v>52377</v>
      </c>
      <c r="H91" s="16">
        <v>12267</v>
      </c>
      <c r="I91" s="13">
        <v>43572</v>
      </c>
      <c r="J91" s="16">
        <v>34760</v>
      </c>
      <c r="K91" s="16">
        <v>9390</v>
      </c>
      <c r="L91" s="16">
        <v>33801</v>
      </c>
      <c r="M91" s="48">
        <f>ROUND(D91/G91*100-100,2)</f>
        <v>-18.399999999999999</v>
      </c>
      <c r="N91" s="48">
        <f>ROUND(E91/H91*100-100,2)</f>
        <v>-9.9600000000000009</v>
      </c>
      <c r="O91" s="48">
        <f t="shared" si="67"/>
        <v>-9.84</v>
      </c>
      <c r="P91" s="48">
        <f>ROUND(D91/J91*100-100,2)</f>
        <v>22.95</v>
      </c>
      <c r="Q91" s="48">
        <f t="shared" si="68"/>
        <v>17.62</v>
      </c>
      <c r="R91" s="48">
        <f t="shared" si="69"/>
        <v>16.23</v>
      </c>
      <c r="S91" s="55"/>
      <c r="T91" s="55"/>
      <c r="U91" s="55"/>
    </row>
    <row r="92" spans="1:21" ht="21" x14ac:dyDescent="0.5">
      <c r="B92" s="4"/>
      <c r="C92" s="51"/>
      <c r="F92" s="16"/>
      <c r="I92" s="16"/>
      <c r="J92" s="16"/>
      <c r="K92" s="16"/>
      <c r="L92" s="16"/>
      <c r="M92" s="48"/>
      <c r="N92" s="48"/>
      <c r="O92" s="48"/>
      <c r="P92" s="48"/>
      <c r="Q92" s="48"/>
      <c r="R92" s="48"/>
      <c r="S92" s="54"/>
      <c r="T92" s="55"/>
      <c r="U92" s="55"/>
    </row>
    <row r="93" spans="1:21" ht="21" x14ac:dyDescent="0.5">
      <c r="A93" s="4"/>
      <c r="B93" s="4" t="s">
        <v>59</v>
      </c>
      <c r="D93" s="16"/>
      <c r="E93" s="16">
        <f t="shared" ref="E93:L93" si="70">E8-SUM(E10+E22+E34+E58+E65+E72+E79+E86)</f>
        <v>106392.40576199978</v>
      </c>
      <c r="F93" s="16">
        <f t="shared" si="70"/>
        <v>378167.91864733398</v>
      </c>
      <c r="G93" s="16"/>
      <c r="H93" s="16">
        <f t="shared" si="70"/>
        <v>100718</v>
      </c>
      <c r="I93" s="16">
        <f t="shared" si="70"/>
        <v>357754</v>
      </c>
      <c r="J93" s="16"/>
      <c r="K93" s="16">
        <f t="shared" si="70"/>
        <v>87509</v>
      </c>
      <c r="L93" s="16">
        <f t="shared" si="70"/>
        <v>314987</v>
      </c>
      <c r="M93" s="49"/>
      <c r="N93" s="48">
        <f>ROUND(E93/H93*100-100,2)</f>
        <v>5.63</v>
      </c>
      <c r="O93" s="48">
        <f t="shared" ref="O93" si="71">ROUND(F93/I93*100-100,2)</f>
        <v>5.71</v>
      </c>
      <c r="P93" s="49"/>
      <c r="Q93" s="48">
        <f t="shared" ref="Q93" si="72">ROUND(E93/K93*100-100,2)</f>
        <v>21.58</v>
      </c>
      <c r="R93" s="48">
        <f t="shared" ref="R93" si="73">ROUND(F93/L93*100-100,2)</f>
        <v>20.059999999999999</v>
      </c>
      <c r="S93" s="54"/>
      <c r="T93" s="55"/>
      <c r="U93" s="55"/>
    </row>
    <row r="94" spans="1:21" x14ac:dyDescent="0.45">
      <c r="A94" s="56"/>
      <c r="B94" s="73"/>
      <c r="C94" s="73"/>
      <c r="D94" s="73"/>
      <c r="E94" s="74"/>
      <c r="F94" s="73"/>
      <c r="G94" s="73"/>
      <c r="H94" s="74"/>
      <c r="I94" s="73"/>
      <c r="J94" s="74"/>
      <c r="K94" s="75"/>
      <c r="L94" s="74"/>
      <c r="M94" s="73"/>
      <c r="N94" s="76"/>
      <c r="O94" s="76"/>
      <c r="P94" s="77"/>
      <c r="Q94" s="73"/>
      <c r="R94" s="73"/>
      <c r="T94" s="35"/>
      <c r="U94" s="35"/>
    </row>
    <row r="95" spans="1:21" x14ac:dyDescent="0.45">
      <c r="B95" s="88" t="s">
        <v>103</v>
      </c>
      <c r="C95" s="88"/>
      <c r="D95" s="88"/>
      <c r="E95" s="88"/>
      <c r="F95" s="88"/>
      <c r="G95" s="88"/>
      <c r="H95" s="88"/>
      <c r="S95" s="34"/>
      <c r="T95" s="35"/>
      <c r="U95" s="35"/>
    </row>
    <row r="96" spans="1:21" x14ac:dyDescent="0.45">
      <c r="B96" s="88" t="s">
        <v>104</v>
      </c>
      <c r="C96" s="88"/>
      <c r="D96" s="88"/>
      <c r="E96" s="88"/>
      <c r="F96" s="88"/>
      <c r="G96" s="88"/>
      <c r="H96" s="88"/>
      <c r="S96" s="34"/>
      <c r="T96" s="35"/>
      <c r="U96" s="35"/>
    </row>
    <row r="97" spans="1:21" ht="18.5" customHeight="1" x14ac:dyDescent="0.45">
      <c r="B97" s="106" t="s">
        <v>105</v>
      </c>
      <c r="C97" s="106"/>
      <c r="D97" s="106"/>
      <c r="E97" s="106"/>
      <c r="F97" s="106"/>
      <c r="G97" s="106"/>
      <c r="H97" s="106"/>
      <c r="S97" s="34"/>
      <c r="T97" s="35"/>
      <c r="U97" s="35"/>
    </row>
    <row r="98" spans="1:21" x14ac:dyDescent="0.45">
      <c r="S98" s="34"/>
      <c r="T98" s="35"/>
      <c r="U98" s="35"/>
    </row>
    <row r="99" spans="1:21" x14ac:dyDescent="0.45">
      <c r="B99" s="4"/>
      <c r="S99" s="34"/>
      <c r="T99" s="35"/>
      <c r="U99" s="35"/>
    </row>
    <row r="100" spans="1:21" x14ac:dyDescent="0.45">
      <c r="A100" s="105" t="s">
        <v>111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S100" s="34"/>
      <c r="T100" s="35"/>
      <c r="U100" s="35"/>
    </row>
    <row r="101" spans="1:21" x14ac:dyDescent="0.45">
      <c r="A101" s="3"/>
      <c r="B101" s="3"/>
      <c r="C101" s="3"/>
      <c r="D101" s="3"/>
      <c r="E101" s="34"/>
      <c r="F101" s="3"/>
      <c r="G101" s="3"/>
      <c r="H101" s="34"/>
      <c r="I101" s="3"/>
      <c r="J101" s="3"/>
      <c r="K101" s="34"/>
      <c r="L101" s="3"/>
      <c r="S101" s="34"/>
      <c r="T101" s="35"/>
      <c r="U101" s="35"/>
    </row>
    <row r="102" spans="1:21" x14ac:dyDescent="0.45">
      <c r="I102" s="4" t="s">
        <v>101</v>
      </c>
      <c r="S102" s="34"/>
      <c r="T102" s="35"/>
      <c r="U102" s="35"/>
    </row>
    <row r="103" spans="1:21" x14ac:dyDescent="0.45">
      <c r="I103" s="4" t="s">
        <v>102</v>
      </c>
      <c r="J103" s="73"/>
      <c r="K103" s="74"/>
      <c r="L103" s="73"/>
    </row>
    <row r="104" spans="1:21" x14ac:dyDescent="0.45">
      <c r="A104" s="78"/>
      <c r="B104" s="5"/>
      <c r="C104" s="6" t="s">
        <v>62</v>
      </c>
      <c r="D104" s="93" t="s">
        <v>112</v>
      </c>
      <c r="E104" s="94"/>
      <c r="F104" s="98"/>
      <c r="G104" s="93" t="s">
        <v>113</v>
      </c>
      <c r="H104" s="94"/>
      <c r="I104" s="98"/>
      <c r="J104" s="79" t="s">
        <v>114</v>
      </c>
    </row>
    <row r="105" spans="1:21" x14ac:dyDescent="0.45">
      <c r="A105" s="2" t="s">
        <v>1</v>
      </c>
      <c r="B105" s="7"/>
      <c r="C105" s="3" t="s">
        <v>63</v>
      </c>
      <c r="D105" s="8"/>
      <c r="F105" s="9"/>
      <c r="H105" s="80"/>
      <c r="J105" s="81" t="s">
        <v>115</v>
      </c>
      <c r="K105" s="74"/>
      <c r="L105" s="73"/>
    </row>
    <row r="106" spans="1:21" x14ac:dyDescent="0.45">
      <c r="A106" s="4" t="s">
        <v>2</v>
      </c>
      <c r="B106" s="7" t="s">
        <v>65</v>
      </c>
      <c r="C106" s="3" t="s">
        <v>66</v>
      </c>
      <c r="D106" s="37" t="s">
        <v>67</v>
      </c>
      <c r="E106" s="103" t="s">
        <v>68</v>
      </c>
      <c r="F106" s="104"/>
      <c r="G106" s="37" t="s">
        <v>67</v>
      </c>
      <c r="H106" s="103" t="s">
        <v>68</v>
      </c>
      <c r="I106" s="104"/>
      <c r="J106" s="37" t="s">
        <v>67</v>
      </c>
      <c r="K106" s="93" t="s">
        <v>68</v>
      </c>
      <c r="L106" s="94"/>
    </row>
    <row r="107" spans="1:21" x14ac:dyDescent="0.45">
      <c r="A107" s="73"/>
      <c r="B107" s="10"/>
      <c r="C107" s="11" t="s">
        <v>69</v>
      </c>
      <c r="D107" s="10"/>
      <c r="E107" s="41" t="s">
        <v>70</v>
      </c>
      <c r="F107" s="42" t="s">
        <v>71</v>
      </c>
      <c r="G107" s="58"/>
      <c r="H107" s="41" t="s">
        <v>70</v>
      </c>
      <c r="I107" s="42" t="s">
        <v>72</v>
      </c>
      <c r="J107" s="43"/>
      <c r="K107" s="41" t="s">
        <v>70</v>
      </c>
      <c r="L107" s="47" t="s">
        <v>72</v>
      </c>
    </row>
    <row r="108" spans="1:21" ht="21" x14ac:dyDescent="0.5">
      <c r="A108" s="4"/>
      <c r="B108" s="4" t="s">
        <v>3</v>
      </c>
      <c r="D108" s="16"/>
      <c r="E108" s="16">
        <v>8019452</v>
      </c>
      <c r="F108" s="16">
        <v>28405302</v>
      </c>
      <c r="G108" s="16"/>
      <c r="H108" s="16">
        <v>6953374</v>
      </c>
      <c r="I108" s="16">
        <v>24997749</v>
      </c>
      <c r="J108" s="48"/>
      <c r="K108" s="48">
        <f>E108/H108*100-100</f>
        <v>15.331808701789967</v>
      </c>
      <c r="L108" s="48">
        <f>F108/I108*100-100</f>
        <v>13.631439374801317</v>
      </c>
      <c r="M108" s="14"/>
      <c r="N108" s="82"/>
    </row>
    <row r="109" spans="1:21" ht="21" x14ac:dyDescent="0.5">
      <c r="A109" s="4"/>
      <c r="D109" s="16"/>
      <c r="E109" s="16"/>
      <c r="F109" s="16"/>
      <c r="G109" s="16"/>
      <c r="H109" s="16"/>
      <c r="I109" s="16"/>
      <c r="J109" s="48"/>
      <c r="K109" s="48"/>
      <c r="L109" s="48"/>
      <c r="M109" s="14"/>
      <c r="N109" s="82"/>
    </row>
    <row r="110" spans="1:21" ht="21" x14ac:dyDescent="0.5">
      <c r="A110" s="4" t="s">
        <v>4</v>
      </c>
      <c r="B110" s="4" t="s">
        <v>5</v>
      </c>
      <c r="C110" s="51"/>
      <c r="D110" s="52"/>
      <c r="E110" s="16">
        <f t="shared" ref="E110:I110" si="74">SUM(E111:E120)</f>
        <v>1086111.6585320001</v>
      </c>
      <c r="F110" s="16">
        <f t="shared" si="74"/>
        <v>3847572.77862</v>
      </c>
      <c r="G110" s="52"/>
      <c r="H110" s="16">
        <f t="shared" si="74"/>
        <v>833818</v>
      </c>
      <c r="I110" s="16">
        <f t="shared" si="74"/>
        <v>2998268</v>
      </c>
      <c r="J110" s="53"/>
      <c r="K110" s="48">
        <f t="shared" ref="K110:L111" si="75">E110/H110*100-100</f>
        <v>30.257641179729887</v>
      </c>
      <c r="L110" s="48">
        <f t="shared" si="75"/>
        <v>28.326513127578977</v>
      </c>
      <c r="M110" s="14"/>
      <c r="N110" s="82"/>
    </row>
    <row r="111" spans="1:21" ht="21" x14ac:dyDescent="0.5">
      <c r="A111" s="4" t="s">
        <v>0</v>
      </c>
      <c r="B111" s="4" t="s">
        <v>8</v>
      </c>
      <c r="C111" s="51" t="s">
        <v>9</v>
      </c>
      <c r="D111" s="16">
        <v>18120.466351999999</v>
      </c>
      <c r="E111" s="16">
        <v>16360.547623999999</v>
      </c>
      <c r="F111" s="16">
        <v>57916.51614</v>
      </c>
      <c r="G111" s="16">
        <v>15050</v>
      </c>
      <c r="H111" s="16">
        <v>15067</v>
      </c>
      <c r="I111" s="16">
        <v>54179</v>
      </c>
      <c r="J111" s="48">
        <f>D111/G111*100-100</f>
        <v>20.401769780730888</v>
      </c>
      <c r="K111" s="48">
        <f t="shared" si="75"/>
        <v>8.5853031393110797</v>
      </c>
      <c r="L111" s="48">
        <f t="shared" si="75"/>
        <v>6.8984590708577116</v>
      </c>
      <c r="M111" s="50"/>
      <c r="N111" s="50"/>
      <c r="O111" s="21"/>
      <c r="T111" s="1"/>
    </row>
    <row r="112" spans="1:21" ht="21" x14ac:dyDescent="0.5">
      <c r="A112" s="4" t="s">
        <v>0</v>
      </c>
      <c r="B112" s="4" t="s">
        <v>10</v>
      </c>
      <c r="C112" s="51" t="s">
        <v>9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89">
        <v>0</v>
      </c>
      <c r="K112" s="89">
        <v>0</v>
      </c>
      <c r="L112" s="89">
        <v>0</v>
      </c>
      <c r="M112" s="50"/>
      <c r="N112" s="50"/>
      <c r="O112" s="21"/>
      <c r="T112" s="1"/>
    </row>
    <row r="113" spans="1:20" ht="21" x14ac:dyDescent="0.5">
      <c r="A113" s="4" t="s">
        <v>0</v>
      </c>
      <c r="B113" s="4" t="s">
        <v>11</v>
      </c>
      <c r="C113" s="51" t="s">
        <v>9</v>
      </c>
      <c r="D113" s="20">
        <v>78172.665199999989</v>
      </c>
      <c r="E113" s="16">
        <v>21549.726368</v>
      </c>
      <c r="F113" s="16">
        <v>76425.874700000015</v>
      </c>
      <c r="G113" s="20">
        <v>84937</v>
      </c>
      <c r="H113" s="16">
        <v>18781</v>
      </c>
      <c r="I113" s="16">
        <v>67563</v>
      </c>
      <c r="J113" s="48">
        <f>D113/G113*100-100</f>
        <v>-7.9639436288072432</v>
      </c>
      <c r="K113" s="48">
        <f t="shared" ref="J113:L119" si="76">E113/H113*100-100</f>
        <v>14.742166913369886</v>
      </c>
      <c r="L113" s="48">
        <f t="shared" si="76"/>
        <v>13.117941328833865</v>
      </c>
      <c r="M113" s="50"/>
      <c r="N113" s="50"/>
      <c r="O113" s="21"/>
      <c r="T113" s="1"/>
    </row>
    <row r="114" spans="1:20" ht="21" x14ac:dyDescent="0.5">
      <c r="A114" s="4" t="s">
        <v>0</v>
      </c>
      <c r="B114" s="4" t="s">
        <v>12</v>
      </c>
      <c r="C114" s="51" t="s">
        <v>9</v>
      </c>
      <c r="D114" s="20">
        <v>109478.0527918</v>
      </c>
      <c r="E114" s="16">
        <v>73799.213852000001</v>
      </c>
      <c r="F114" s="16">
        <v>261491.7105499999</v>
      </c>
      <c r="G114" s="20">
        <v>103606</v>
      </c>
      <c r="H114" s="16">
        <v>73570</v>
      </c>
      <c r="I114" s="16">
        <v>264518</v>
      </c>
      <c r="J114" s="48">
        <f t="shared" si="76"/>
        <v>5.6676763814836875</v>
      </c>
      <c r="K114" s="48">
        <f t="shared" si="76"/>
        <v>0.31155885823027063</v>
      </c>
      <c r="L114" s="48">
        <f t="shared" si="76"/>
        <v>-1.1440769437240874</v>
      </c>
      <c r="M114" s="50"/>
      <c r="N114" s="50"/>
      <c r="O114" s="21"/>
      <c r="T114" s="1"/>
    </row>
    <row r="115" spans="1:20" ht="21" x14ac:dyDescent="0.5">
      <c r="A115" s="4" t="s">
        <v>0</v>
      </c>
      <c r="B115" s="4" t="s">
        <v>13</v>
      </c>
      <c r="C115" s="51" t="s">
        <v>9</v>
      </c>
      <c r="D115" s="20">
        <v>82227.606272999998</v>
      </c>
      <c r="E115" s="16">
        <v>28476.075810000002</v>
      </c>
      <c r="F115" s="16">
        <v>100851.84424999999</v>
      </c>
      <c r="G115" s="20">
        <v>75191</v>
      </c>
      <c r="H115" s="16">
        <v>23920</v>
      </c>
      <c r="I115" s="16">
        <v>85997</v>
      </c>
      <c r="J115" s="48">
        <f t="shared" si="76"/>
        <v>9.358309203229112</v>
      </c>
      <c r="K115" s="48">
        <f t="shared" si="76"/>
        <v>19.047139673913051</v>
      </c>
      <c r="L115" s="48">
        <f t="shared" si="76"/>
        <v>17.27367727943998</v>
      </c>
      <c r="M115" s="50"/>
      <c r="N115" s="50"/>
      <c r="O115" s="21"/>
      <c r="T115" s="1"/>
    </row>
    <row r="116" spans="1:20" ht="21" x14ac:dyDescent="0.5">
      <c r="A116" s="4" t="s">
        <v>0</v>
      </c>
      <c r="B116" s="4" t="s">
        <v>14</v>
      </c>
      <c r="C116" s="51" t="s">
        <v>9</v>
      </c>
      <c r="D116" s="20">
        <v>63251</v>
      </c>
      <c r="E116" s="16">
        <v>19484.635351000001</v>
      </c>
      <c r="F116" s="16">
        <v>68841.797300000006</v>
      </c>
      <c r="G116" s="20">
        <v>74385</v>
      </c>
      <c r="H116" s="16">
        <v>20475</v>
      </c>
      <c r="I116" s="16">
        <v>73647</v>
      </c>
      <c r="J116" s="48">
        <f t="shared" si="76"/>
        <v>-14.968071519795657</v>
      </c>
      <c r="K116" s="48">
        <f t="shared" si="76"/>
        <v>-4.8369457826617861</v>
      </c>
      <c r="L116" s="48">
        <f t="shared" si="76"/>
        <v>-6.5246414653685747</v>
      </c>
      <c r="M116" s="50"/>
      <c r="N116" s="50"/>
      <c r="O116" s="21"/>
      <c r="T116" s="1"/>
    </row>
    <row r="117" spans="1:20" ht="21" x14ac:dyDescent="0.5">
      <c r="A117" s="4" t="s">
        <v>0</v>
      </c>
      <c r="B117" s="4" t="s">
        <v>15</v>
      </c>
      <c r="C117" s="51" t="s">
        <v>9</v>
      </c>
      <c r="D117" s="20">
        <v>1567835.5771300001</v>
      </c>
      <c r="E117" s="16">
        <v>473544.873073</v>
      </c>
      <c r="F117" s="16">
        <v>1677649.1381700002</v>
      </c>
      <c r="G117" s="20">
        <v>1320356</v>
      </c>
      <c r="H117" s="16">
        <v>350375</v>
      </c>
      <c r="I117" s="16">
        <v>1259775</v>
      </c>
      <c r="J117" s="48">
        <f t="shared" si="76"/>
        <v>18.74339777529697</v>
      </c>
      <c r="K117" s="48">
        <f t="shared" si="76"/>
        <v>35.153727598430237</v>
      </c>
      <c r="L117" s="48">
        <f t="shared" si="76"/>
        <v>33.170537450735253</v>
      </c>
      <c r="M117" s="50"/>
      <c r="N117" s="50"/>
      <c r="O117" s="21"/>
      <c r="T117" s="1"/>
    </row>
    <row r="118" spans="1:20" ht="21" x14ac:dyDescent="0.5">
      <c r="A118" s="4" t="s">
        <v>0</v>
      </c>
      <c r="B118" s="4" t="s">
        <v>16</v>
      </c>
      <c r="C118" s="51" t="s">
        <v>9</v>
      </c>
      <c r="D118" s="20">
        <v>308142.46480000002</v>
      </c>
      <c r="E118" s="16">
        <v>49042.083479000001</v>
      </c>
      <c r="F118" s="16">
        <v>174219.79608</v>
      </c>
      <c r="G118" s="20">
        <v>1620</v>
      </c>
      <c r="H118" s="16">
        <v>453</v>
      </c>
      <c r="I118" s="16">
        <v>1627</v>
      </c>
      <c r="J118" s="48">
        <f t="shared" si="76"/>
        <v>18921.139802469137</v>
      </c>
      <c r="K118" s="48">
        <f t="shared" si="76"/>
        <v>10726.066993156734</v>
      </c>
      <c r="L118" s="48">
        <f t="shared" si="76"/>
        <v>10608.039095267364</v>
      </c>
      <c r="M118" s="50"/>
      <c r="N118" s="50"/>
      <c r="O118" s="21"/>
      <c r="T118" s="1"/>
    </row>
    <row r="119" spans="1:20" ht="21" x14ac:dyDescent="0.5">
      <c r="A119" s="4" t="s">
        <v>0</v>
      </c>
      <c r="B119" s="4" t="s">
        <v>75</v>
      </c>
      <c r="C119" s="51" t="s">
        <v>9</v>
      </c>
      <c r="D119" s="20">
        <v>505971.77801000001</v>
      </c>
      <c r="E119" s="16">
        <v>91162.582060999994</v>
      </c>
      <c r="F119" s="16">
        <v>322799.12487</v>
      </c>
      <c r="G119" s="20">
        <v>589926</v>
      </c>
      <c r="H119" s="16">
        <v>113018</v>
      </c>
      <c r="I119" s="16">
        <v>406438</v>
      </c>
      <c r="J119" s="48">
        <f t="shared" si="76"/>
        <v>-14.231314095327207</v>
      </c>
      <c r="K119" s="48">
        <f t="shared" si="76"/>
        <v>-19.337997433152239</v>
      </c>
      <c r="L119" s="48">
        <f t="shared" si="76"/>
        <v>-20.578507701051578</v>
      </c>
      <c r="M119" s="50"/>
      <c r="N119" s="50"/>
      <c r="O119" s="21"/>
      <c r="T119" s="1"/>
    </row>
    <row r="120" spans="1:20" ht="21" x14ac:dyDescent="0.5">
      <c r="A120" s="4"/>
      <c r="B120" s="4" t="s">
        <v>17</v>
      </c>
      <c r="C120" s="51" t="s">
        <v>6</v>
      </c>
      <c r="D120" s="20" t="s">
        <v>7</v>
      </c>
      <c r="E120" s="16">
        <v>312691.92091400002</v>
      </c>
      <c r="F120" s="16">
        <v>1107376.9765599999</v>
      </c>
      <c r="G120" s="20" t="s">
        <v>7</v>
      </c>
      <c r="H120" s="16">
        <v>218159</v>
      </c>
      <c r="I120" s="16">
        <v>784524</v>
      </c>
      <c r="J120" s="53" t="s">
        <v>7</v>
      </c>
      <c r="K120" s="48">
        <f>E120/H120*100-100</f>
        <v>43.332120569859597</v>
      </c>
      <c r="L120" s="48">
        <f>F120/I120*100-100</f>
        <v>41.152721466774722</v>
      </c>
      <c r="M120" s="14"/>
      <c r="N120" s="50"/>
      <c r="O120" s="21"/>
    </row>
    <row r="121" spans="1:20" ht="21" x14ac:dyDescent="0.5">
      <c r="A121" s="4"/>
      <c r="B121" s="4"/>
      <c r="C121" s="51"/>
      <c r="D121" s="20"/>
      <c r="E121" s="13"/>
      <c r="F121" s="14"/>
      <c r="G121" s="20"/>
      <c r="H121" s="13"/>
      <c r="I121" s="14"/>
      <c r="J121" s="48"/>
      <c r="K121" s="48"/>
      <c r="L121" s="48"/>
      <c r="M121" s="14"/>
      <c r="N121" s="82"/>
    </row>
    <row r="122" spans="1:20" ht="21" x14ac:dyDescent="0.5">
      <c r="A122" s="4" t="s">
        <v>18</v>
      </c>
      <c r="B122" s="4" t="s">
        <v>19</v>
      </c>
      <c r="C122" s="51"/>
      <c r="D122" s="20" t="s">
        <v>7</v>
      </c>
      <c r="E122" s="16">
        <f t="shared" ref="E122:I122" si="77">SUM(E123:E128,E131:E132)</f>
        <v>1206543.7635069999</v>
      </c>
      <c r="F122" s="16">
        <f t="shared" si="77"/>
        <v>4273337.4164500004</v>
      </c>
      <c r="G122" s="20"/>
      <c r="H122" s="16">
        <f t="shared" si="77"/>
        <v>988284</v>
      </c>
      <c r="I122" s="16">
        <f t="shared" si="77"/>
        <v>3553297</v>
      </c>
      <c r="J122" s="53" t="s">
        <v>7</v>
      </c>
      <c r="K122" s="48">
        <f t="shared" ref="K122:K132" si="78">E122/H122*100-100</f>
        <v>22.084720941247653</v>
      </c>
      <c r="L122" s="48">
        <f t="shared" ref="L122:L132" si="79">F122/I122*100-100</f>
        <v>20.264008790990459</v>
      </c>
      <c r="M122" s="14"/>
      <c r="N122" s="82"/>
    </row>
    <row r="123" spans="1:20" ht="21" x14ac:dyDescent="0.5">
      <c r="A123" s="4" t="s">
        <v>0</v>
      </c>
      <c r="B123" s="4" t="s">
        <v>20</v>
      </c>
      <c r="C123" s="51" t="s">
        <v>6</v>
      </c>
      <c r="D123" s="20" t="s">
        <v>7</v>
      </c>
      <c r="E123" s="16">
        <v>86076.212377999997</v>
      </c>
      <c r="F123" s="16">
        <v>304925.72752000001</v>
      </c>
      <c r="G123" s="20" t="s">
        <v>7</v>
      </c>
      <c r="H123" s="16">
        <v>76814</v>
      </c>
      <c r="I123" s="16">
        <v>276217</v>
      </c>
      <c r="J123" s="53" t="s">
        <v>7</v>
      </c>
      <c r="K123" s="48">
        <f t="shared" si="78"/>
        <v>12.057974298955926</v>
      </c>
      <c r="L123" s="48">
        <f t="shared" si="79"/>
        <v>10.393541136135724</v>
      </c>
      <c r="M123" s="14"/>
      <c r="N123" s="82"/>
    </row>
    <row r="124" spans="1:20" ht="21" x14ac:dyDescent="0.5">
      <c r="A124" s="4" t="s">
        <v>0</v>
      </c>
      <c r="B124" s="4" t="s">
        <v>21</v>
      </c>
      <c r="C124" s="51" t="s">
        <v>6</v>
      </c>
      <c r="D124" s="20" t="s">
        <v>7</v>
      </c>
      <c r="E124" s="16">
        <v>83723.633155999996</v>
      </c>
      <c r="F124" s="16">
        <v>296607.27445000003</v>
      </c>
      <c r="G124" s="20" t="s">
        <v>7</v>
      </c>
      <c r="H124" s="16">
        <v>55163</v>
      </c>
      <c r="I124" s="16">
        <v>198357</v>
      </c>
      <c r="J124" s="53" t="s">
        <v>7</v>
      </c>
      <c r="K124" s="48">
        <f t="shared" si="78"/>
        <v>51.77498170150281</v>
      </c>
      <c r="L124" s="48">
        <f t="shared" si="79"/>
        <v>49.532042957899137</v>
      </c>
      <c r="M124" s="14"/>
      <c r="N124" s="82"/>
    </row>
    <row r="125" spans="1:20" ht="21" x14ac:dyDescent="0.5">
      <c r="A125" s="4" t="s">
        <v>0</v>
      </c>
      <c r="B125" s="4" t="s">
        <v>22</v>
      </c>
      <c r="C125" s="51" t="s">
        <v>6</v>
      </c>
      <c r="D125" s="20" t="s">
        <v>7</v>
      </c>
      <c r="E125" s="16">
        <v>72583.806255999996</v>
      </c>
      <c r="F125" s="16">
        <v>256933.40664999999</v>
      </c>
      <c r="G125" s="20" t="s">
        <v>7</v>
      </c>
      <c r="H125" s="16">
        <v>50405</v>
      </c>
      <c r="I125" s="16">
        <v>181234</v>
      </c>
      <c r="J125" s="53" t="s">
        <v>7</v>
      </c>
      <c r="K125" s="48">
        <f t="shared" si="78"/>
        <v>44.001202769566504</v>
      </c>
      <c r="L125" s="48">
        <f t="shared" si="79"/>
        <v>41.768877059492155</v>
      </c>
      <c r="M125" s="14"/>
      <c r="N125" s="82"/>
    </row>
    <row r="126" spans="1:20" ht="21" x14ac:dyDescent="0.5">
      <c r="A126" s="4" t="s">
        <v>0</v>
      </c>
      <c r="B126" s="4" t="s">
        <v>23</v>
      </c>
      <c r="C126" s="51" t="s">
        <v>6</v>
      </c>
      <c r="D126" s="20" t="s">
        <v>7</v>
      </c>
      <c r="E126" s="16">
        <v>27537.574435999999</v>
      </c>
      <c r="F126" s="16">
        <v>97638.436779999989</v>
      </c>
      <c r="G126" s="20" t="s">
        <v>7</v>
      </c>
      <c r="H126" s="16">
        <v>13492</v>
      </c>
      <c r="I126" s="16">
        <v>48511</v>
      </c>
      <c r="J126" s="53" t="s">
        <v>7</v>
      </c>
      <c r="K126" s="48">
        <f t="shared" si="78"/>
        <v>104.10298277497776</v>
      </c>
      <c r="L126" s="48">
        <f t="shared" si="79"/>
        <v>101.27071546659519</v>
      </c>
      <c r="M126" s="14"/>
      <c r="N126" s="82"/>
    </row>
    <row r="127" spans="1:20" ht="21" x14ac:dyDescent="0.5">
      <c r="A127" s="4" t="s">
        <v>0</v>
      </c>
      <c r="B127" s="4" t="s">
        <v>24</v>
      </c>
      <c r="C127" s="51" t="s">
        <v>6</v>
      </c>
      <c r="D127" s="20" t="s">
        <v>7</v>
      </c>
      <c r="E127" s="16">
        <v>333058.49853099999</v>
      </c>
      <c r="F127" s="16">
        <v>1179035.5028600001</v>
      </c>
      <c r="G127" s="20" t="s">
        <v>7</v>
      </c>
      <c r="H127" s="16">
        <v>341579</v>
      </c>
      <c r="I127" s="16">
        <v>1227791</v>
      </c>
      <c r="J127" s="53" t="s">
        <v>7</v>
      </c>
      <c r="K127" s="48">
        <f t="shared" si="78"/>
        <v>-2.4944453461717444</v>
      </c>
      <c r="L127" s="48">
        <f t="shared" si="79"/>
        <v>-3.9709932016116625</v>
      </c>
      <c r="M127" s="14"/>
      <c r="N127" s="82"/>
    </row>
    <row r="128" spans="1:20" ht="21" x14ac:dyDescent="0.5">
      <c r="A128" s="4" t="s">
        <v>0</v>
      </c>
      <c r="B128" s="4" t="s">
        <v>25</v>
      </c>
      <c r="C128" s="51" t="s">
        <v>6</v>
      </c>
      <c r="D128" s="20" t="s">
        <v>7</v>
      </c>
      <c r="E128" s="16">
        <f t="shared" ref="E128:I128" si="80">SUM(E129:E130)</f>
        <v>306572.236623</v>
      </c>
      <c r="F128" s="16">
        <f t="shared" si="80"/>
        <v>1086159.1601</v>
      </c>
      <c r="G128" s="20" t="s">
        <v>7</v>
      </c>
      <c r="H128" s="16">
        <f t="shared" si="80"/>
        <v>221447</v>
      </c>
      <c r="I128" s="16">
        <f t="shared" si="80"/>
        <v>796469</v>
      </c>
      <c r="J128" s="53" t="s">
        <v>7</v>
      </c>
      <c r="K128" s="48">
        <f t="shared" si="78"/>
        <v>38.440456011144875</v>
      </c>
      <c r="L128" s="48">
        <f t="shared" si="79"/>
        <v>36.371806071548292</v>
      </c>
      <c r="M128" s="14"/>
      <c r="N128" s="82"/>
    </row>
    <row r="129" spans="1:14" ht="21" x14ac:dyDescent="0.5">
      <c r="A129" s="4"/>
      <c r="B129" s="4" t="s">
        <v>26</v>
      </c>
      <c r="C129" s="51" t="s">
        <v>6</v>
      </c>
      <c r="D129" s="20" t="s">
        <v>7</v>
      </c>
      <c r="E129" s="16">
        <v>226132.67821700001</v>
      </c>
      <c r="F129" s="16">
        <v>801138.79006999999</v>
      </c>
      <c r="G129" s="20" t="s">
        <v>7</v>
      </c>
      <c r="H129" s="16">
        <v>158518</v>
      </c>
      <c r="I129" s="16">
        <v>570184</v>
      </c>
      <c r="J129" s="53" t="s">
        <v>7</v>
      </c>
      <c r="K129" s="48">
        <f t="shared" si="78"/>
        <v>42.654258959234909</v>
      </c>
      <c r="L129" s="48">
        <f t="shared" si="79"/>
        <v>40.505308824870554</v>
      </c>
      <c r="M129" s="14"/>
      <c r="N129" s="82"/>
    </row>
    <row r="130" spans="1:14" ht="21" x14ac:dyDescent="0.5">
      <c r="A130" s="4"/>
      <c r="B130" s="4" t="s">
        <v>27</v>
      </c>
      <c r="C130" s="51" t="s">
        <v>6</v>
      </c>
      <c r="D130" s="20" t="s">
        <v>7</v>
      </c>
      <c r="E130" s="16">
        <v>80439.558405999996</v>
      </c>
      <c r="F130" s="16">
        <v>285020.37003000005</v>
      </c>
      <c r="G130" s="20" t="s">
        <v>7</v>
      </c>
      <c r="H130" s="16">
        <v>62929</v>
      </c>
      <c r="I130" s="16">
        <v>226285</v>
      </c>
      <c r="J130" s="53" t="s">
        <v>7</v>
      </c>
      <c r="K130" s="48">
        <f t="shared" si="78"/>
        <v>27.825896496051101</v>
      </c>
      <c r="L130" s="48">
        <f t="shared" si="79"/>
        <v>25.956369193715915</v>
      </c>
      <c r="M130" s="14"/>
      <c r="N130" s="82"/>
    </row>
    <row r="131" spans="1:14" ht="21" x14ac:dyDescent="0.5">
      <c r="A131" s="4" t="s">
        <v>0</v>
      </c>
      <c r="B131" s="4" t="s">
        <v>28</v>
      </c>
      <c r="C131" s="51" t="s">
        <v>6</v>
      </c>
      <c r="D131" s="20" t="s">
        <v>7</v>
      </c>
      <c r="E131" s="16">
        <v>16374.08005</v>
      </c>
      <c r="F131" s="16">
        <v>57954.814430000006</v>
      </c>
      <c r="G131" s="20" t="s">
        <v>7</v>
      </c>
      <c r="H131" s="16">
        <v>12665</v>
      </c>
      <c r="I131" s="16">
        <v>45533</v>
      </c>
      <c r="J131" s="53" t="s">
        <v>7</v>
      </c>
      <c r="K131" s="48">
        <f t="shared" si="78"/>
        <v>29.286064350572445</v>
      </c>
      <c r="L131" s="48">
        <f t="shared" si="79"/>
        <v>27.280904904135483</v>
      </c>
      <c r="M131" s="14"/>
      <c r="N131" s="82"/>
    </row>
    <row r="132" spans="1:14" ht="21" x14ac:dyDescent="0.5">
      <c r="B132" s="4" t="s">
        <v>29</v>
      </c>
      <c r="C132" s="51" t="s">
        <v>6</v>
      </c>
      <c r="D132" s="20" t="s">
        <v>7</v>
      </c>
      <c r="E132" s="16">
        <v>280617.72207700001</v>
      </c>
      <c r="F132" s="16">
        <v>994083.09366000001</v>
      </c>
      <c r="G132" s="20" t="s">
        <v>7</v>
      </c>
      <c r="H132" s="16">
        <v>216719</v>
      </c>
      <c r="I132" s="16">
        <v>779185</v>
      </c>
      <c r="J132" s="53" t="s">
        <v>7</v>
      </c>
      <c r="K132" s="48">
        <f t="shared" si="78"/>
        <v>29.484596217682792</v>
      </c>
      <c r="L132" s="48">
        <f t="shared" si="79"/>
        <v>27.57985506137824</v>
      </c>
      <c r="M132" s="14"/>
      <c r="N132" s="82"/>
    </row>
    <row r="133" spans="1:14" ht="21" x14ac:dyDescent="0.5">
      <c r="B133" s="4"/>
      <c r="C133" s="51"/>
      <c r="D133" s="17"/>
      <c r="E133" s="16"/>
      <c r="F133" s="16"/>
      <c r="G133" s="17"/>
      <c r="H133" s="16"/>
      <c r="I133" s="16"/>
      <c r="J133" s="48"/>
      <c r="K133" s="48"/>
      <c r="L133" s="48"/>
      <c r="M133" s="14"/>
      <c r="N133" s="82"/>
    </row>
    <row r="134" spans="1:14" ht="21" x14ac:dyDescent="0.5">
      <c r="A134" s="2" t="s">
        <v>30</v>
      </c>
      <c r="B134" s="4" t="s">
        <v>31</v>
      </c>
      <c r="C134" s="51"/>
      <c r="D134" s="52"/>
      <c r="E134" s="16">
        <f t="shared" ref="E134:F134" si="81">SUM(E135,E146,E147)</f>
        <v>472493.60089100007</v>
      </c>
      <c r="F134" s="16">
        <f t="shared" si="81"/>
        <v>1673813.7602600001</v>
      </c>
      <c r="G134" s="52"/>
      <c r="H134" s="16">
        <f t="shared" ref="H134:I134" si="82">SUM(H135,H146,H147)</f>
        <v>218582</v>
      </c>
      <c r="I134" s="16">
        <f t="shared" si="82"/>
        <v>785855</v>
      </c>
      <c r="J134" s="53" t="s">
        <v>7</v>
      </c>
      <c r="K134" s="48">
        <f t="shared" ref="K134:K147" si="83">E134/H134*100-100</f>
        <v>116.16308794457004</v>
      </c>
      <c r="L134" s="48">
        <f t="shared" ref="L134:L147" si="84">F134/I134*100-100</f>
        <v>112.99269715914514</v>
      </c>
      <c r="M134" s="14"/>
      <c r="N134" s="82"/>
    </row>
    <row r="135" spans="1:14" ht="21" x14ac:dyDescent="0.5">
      <c r="B135" s="4" t="s">
        <v>32</v>
      </c>
      <c r="C135" s="51" t="s">
        <v>6</v>
      </c>
      <c r="D135" s="20" t="s">
        <v>7</v>
      </c>
      <c r="E135" s="16">
        <f t="shared" ref="E135:F135" si="85">SUM(E136,E140,E144,E145)</f>
        <v>442468.62845500006</v>
      </c>
      <c r="F135" s="16">
        <f t="shared" si="85"/>
        <v>1567542.4192000001</v>
      </c>
      <c r="G135" s="20" t="s">
        <v>7</v>
      </c>
      <c r="H135" s="16">
        <f t="shared" ref="H135:I135" si="86">SUM(H136,H140,H144,H145)</f>
        <v>208307</v>
      </c>
      <c r="I135" s="16">
        <f t="shared" si="86"/>
        <v>748896</v>
      </c>
      <c r="J135" s="53" t="s">
        <v>7</v>
      </c>
      <c r="K135" s="48">
        <f t="shared" si="83"/>
        <v>112.41179050872034</v>
      </c>
      <c r="L135" s="48">
        <f t="shared" si="84"/>
        <v>109.31376575652695</v>
      </c>
      <c r="M135" s="14"/>
      <c r="N135" s="82"/>
    </row>
    <row r="136" spans="1:14" ht="21" x14ac:dyDescent="0.5">
      <c r="B136" s="4" t="s">
        <v>33</v>
      </c>
      <c r="C136" s="51" t="s">
        <v>6</v>
      </c>
      <c r="D136" s="20" t="s">
        <v>7</v>
      </c>
      <c r="E136" s="16">
        <f t="shared" ref="E136:F136" si="87">SUM(E137:E139)</f>
        <v>90840.666335999995</v>
      </c>
      <c r="F136" s="16">
        <f t="shared" si="87"/>
        <v>321867.82117999997</v>
      </c>
      <c r="G136" s="20" t="s">
        <v>7</v>
      </c>
      <c r="H136" s="16">
        <f t="shared" ref="H136:I136" si="88">SUM(H137:H139)</f>
        <v>39562</v>
      </c>
      <c r="I136" s="16">
        <f t="shared" si="88"/>
        <v>142236</v>
      </c>
      <c r="J136" s="53" t="s">
        <v>7</v>
      </c>
      <c r="K136" s="48">
        <f t="shared" si="83"/>
        <v>129.61596060866486</v>
      </c>
      <c r="L136" s="48">
        <f t="shared" si="84"/>
        <v>126.29138978880169</v>
      </c>
      <c r="M136" s="14"/>
      <c r="N136" s="82"/>
    </row>
    <row r="137" spans="1:14" ht="21" x14ac:dyDescent="0.5">
      <c r="B137" s="4" t="s">
        <v>34</v>
      </c>
      <c r="C137" s="51" t="s">
        <v>6</v>
      </c>
      <c r="D137" s="20" t="s">
        <v>7</v>
      </c>
      <c r="E137" s="16">
        <v>50818.768511000002</v>
      </c>
      <c r="F137" s="16">
        <v>180166.30251999997</v>
      </c>
      <c r="G137" s="20" t="s">
        <v>7</v>
      </c>
      <c r="H137" s="16">
        <v>9687</v>
      </c>
      <c r="I137" s="16">
        <v>34835</v>
      </c>
      <c r="J137" s="53" t="s">
        <v>7</v>
      </c>
      <c r="K137" s="48">
        <f t="shared" si="83"/>
        <v>424.60791278001443</v>
      </c>
      <c r="L137" s="48">
        <f t="shared" si="84"/>
        <v>417.19908861776935</v>
      </c>
      <c r="M137" s="14"/>
      <c r="N137" s="82"/>
    </row>
    <row r="138" spans="1:14" ht="21" x14ac:dyDescent="0.5">
      <c r="B138" s="4" t="s">
        <v>35</v>
      </c>
      <c r="C138" s="51" t="s">
        <v>6</v>
      </c>
      <c r="D138" s="20" t="s">
        <v>7</v>
      </c>
      <c r="E138" s="16">
        <v>39726.616286999997</v>
      </c>
      <c r="F138" s="16">
        <v>140654.49815999999</v>
      </c>
      <c r="G138" s="20" t="s">
        <v>7</v>
      </c>
      <c r="H138" s="16">
        <v>29674</v>
      </c>
      <c r="I138" s="16">
        <v>106679</v>
      </c>
      <c r="J138" s="53" t="s">
        <v>7</v>
      </c>
      <c r="K138" s="48">
        <f t="shared" si="83"/>
        <v>33.876849386668454</v>
      </c>
      <c r="L138" s="48">
        <f t="shared" si="84"/>
        <v>31.848347059871173</v>
      </c>
      <c r="M138" s="14"/>
      <c r="N138" s="82"/>
    </row>
    <row r="139" spans="1:14" ht="21" x14ac:dyDescent="0.5">
      <c r="B139" s="4" t="s">
        <v>36</v>
      </c>
      <c r="C139" s="51" t="s">
        <v>6</v>
      </c>
      <c r="D139" s="20" t="s">
        <v>7</v>
      </c>
      <c r="E139" s="16">
        <v>295.28153800000001</v>
      </c>
      <c r="F139" s="16">
        <v>1047.0205000000001</v>
      </c>
      <c r="G139" s="20" t="s">
        <v>7</v>
      </c>
      <c r="H139" s="16">
        <v>201</v>
      </c>
      <c r="I139" s="16">
        <v>722</v>
      </c>
      <c r="J139" s="53" t="s">
        <v>7</v>
      </c>
      <c r="K139" s="48">
        <f t="shared" si="83"/>
        <v>46.906237810945271</v>
      </c>
      <c r="L139" s="48">
        <f t="shared" si="84"/>
        <v>45.016689750692535</v>
      </c>
      <c r="M139" s="14"/>
      <c r="N139" s="82"/>
    </row>
    <row r="140" spans="1:14" ht="21" x14ac:dyDescent="0.5">
      <c r="B140" s="4" t="s">
        <v>37</v>
      </c>
      <c r="C140" s="51" t="s">
        <v>6</v>
      </c>
      <c r="D140" s="20" t="s">
        <v>7</v>
      </c>
      <c r="E140" s="16">
        <f t="shared" ref="E140:I140" si="89">SUM(E141:E143)</f>
        <v>299855.598788</v>
      </c>
      <c r="F140" s="16">
        <f t="shared" si="89"/>
        <v>1062286.4085500001</v>
      </c>
      <c r="G140" s="20" t="s">
        <v>7</v>
      </c>
      <c r="H140" s="16">
        <f t="shared" si="89"/>
        <v>128693</v>
      </c>
      <c r="I140" s="16">
        <f t="shared" si="89"/>
        <v>462654</v>
      </c>
      <c r="J140" s="53" t="s">
        <v>7</v>
      </c>
      <c r="K140" s="48">
        <f t="shared" si="83"/>
        <v>133.0007061673906</v>
      </c>
      <c r="L140" s="48">
        <f t="shared" si="84"/>
        <v>129.60709483761087</v>
      </c>
      <c r="M140" s="14"/>
      <c r="N140" s="82"/>
    </row>
    <row r="141" spans="1:14" ht="21" x14ac:dyDescent="0.5">
      <c r="B141" s="4" t="s">
        <v>34</v>
      </c>
      <c r="C141" s="51" t="s">
        <v>6</v>
      </c>
      <c r="D141" s="20" t="s">
        <v>7</v>
      </c>
      <c r="E141" s="16">
        <v>64480.785400000001</v>
      </c>
      <c r="F141" s="16">
        <v>228314.31891999999</v>
      </c>
      <c r="G141" s="20" t="s">
        <v>7</v>
      </c>
      <c r="H141" s="16">
        <v>33614</v>
      </c>
      <c r="I141" s="16">
        <v>120851</v>
      </c>
      <c r="J141" s="53" t="s">
        <v>7</v>
      </c>
      <c r="K141" s="48">
        <f t="shared" si="83"/>
        <v>91.827171416671632</v>
      </c>
      <c r="L141" s="48">
        <f t="shared" si="84"/>
        <v>88.92215945254901</v>
      </c>
      <c r="M141" s="14"/>
      <c r="N141" s="82"/>
    </row>
    <row r="142" spans="1:14" ht="21" x14ac:dyDescent="0.5">
      <c r="B142" s="4" t="s">
        <v>35</v>
      </c>
      <c r="C142" s="51" t="s">
        <v>6</v>
      </c>
      <c r="D142" s="20" t="s">
        <v>7</v>
      </c>
      <c r="E142" s="16">
        <v>227165.29037100001</v>
      </c>
      <c r="F142" s="16">
        <v>804890.51847000001</v>
      </c>
      <c r="G142" s="20" t="s">
        <v>7</v>
      </c>
      <c r="H142" s="16">
        <v>90723</v>
      </c>
      <c r="I142" s="16">
        <v>326142</v>
      </c>
      <c r="J142" s="53" t="s">
        <v>7</v>
      </c>
      <c r="K142" s="48">
        <f t="shared" si="83"/>
        <v>150.39437669719916</v>
      </c>
      <c r="L142" s="48">
        <f t="shared" si="84"/>
        <v>146.7914339367515</v>
      </c>
      <c r="M142" s="14"/>
      <c r="N142" s="82"/>
    </row>
    <row r="143" spans="1:14" ht="21" x14ac:dyDescent="0.5">
      <c r="B143" s="4" t="s">
        <v>36</v>
      </c>
      <c r="C143" s="51" t="s">
        <v>6</v>
      </c>
      <c r="D143" s="20" t="s">
        <v>7</v>
      </c>
      <c r="E143" s="16">
        <v>8209.5230169999995</v>
      </c>
      <c r="F143" s="16">
        <v>29081.57116</v>
      </c>
      <c r="G143" s="20" t="s">
        <v>7</v>
      </c>
      <c r="H143" s="16">
        <v>4356</v>
      </c>
      <c r="I143" s="16">
        <v>15661</v>
      </c>
      <c r="J143" s="53" t="s">
        <v>7</v>
      </c>
      <c r="K143" s="48">
        <f t="shared" si="83"/>
        <v>88.464715725436179</v>
      </c>
      <c r="L143" s="48">
        <f t="shared" si="84"/>
        <v>85.694215950450172</v>
      </c>
      <c r="M143" s="14"/>
      <c r="N143" s="82"/>
    </row>
    <row r="144" spans="1:14" ht="21" x14ac:dyDescent="0.5">
      <c r="B144" s="4" t="s">
        <v>38</v>
      </c>
      <c r="C144" s="51" t="s">
        <v>6</v>
      </c>
      <c r="D144" s="20" t="s">
        <v>7</v>
      </c>
      <c r="E144" s="16">
        <v>46584.381423999999</v>
      </c>
      <c r="F144" s="16">
        <v>165027.78411000001</v>
      </c>
      <c r="G144" s="20" t="s">
        <v>7</v>
      </c>
      <c r="H144" s="16">
        <v>36336</v>
      </c>
      <c r="I144" s="16">
        <v>130645</v>
      </c>
      <c r="J144" s="53" t="s">
        <v>7</v>
      </c>
      <c r="K144" s="48">
        <f t="shared" si="83"/>
        <v>28.204484324086309</v>
      </c>
      <c r="L144" s="48">
        <f t="shared" si="84"/>
        <v>26.317719093727291</v>
      </c>
      <c r="M144" s="14"/>
      <c r="N144" s="82"/>
    </row>
    <row r="145" spans="1:20" ht="21" x14ac:dyDescent="0.5">
      <c r="B145" s="4" t="s">
        <v>39</v>
      </c>
      <c r="C145" s="51" t="s">
        <v>6</v>
      </c>
      <c r="D145" s="20" t="s">
        <v>7</v>
      </c>
      <c r="E145" s="16">
        <v>5187.9819070000003</v>
      </c>
      <c r="F145" s="16">
        <v>18360.405360000001</v>
      </c>
      <c r="G145" s="20" t="s">
        <v>7</v>
      </c>
      <c r="H145" s="16">
        <v>3716</v>
      </c>
      <c r="I145" s="16">
        <v>13361</v>
      </c>
      <c r="J145" s="53" t="s">
        <v>7</v>
      </c>
      <c r="K145" s="48">
        <f t="shared" si="83"/>
        <v>39.611999650161465</v>
      </c>
      <c r="L145" s="48">
        <f t="shared" si="84"/>
        <v>37.417898061522351</v>
      </c>
      <c r="M145" s="14"/>
      <c r="N145" s="82"/>
    </row>
    <row r="146" spans="1:20" ht="21" x14ac:dyDescent="0.5">
      <c r="B146" s="4" t="s">
        <v>40</v>
      </c>
      <c r="C146" s="51" t="s">
        <v>6</v>
      </c>
      <c r="D146" s="20" t="s">
        <v>7</v>
      </c>
      <c r="E146" s="16">
        <v>21712.477360000001</v>
      </c>
      <c r="F146" s="16">
        <v>76935.584390000004</v>
      </c>
      <c r="G146" s="20" t="s">
        <v>7</v>
      </c>
      <c r="H146" s="16">
        <v>8988</v>
      </c>
      <c r="I146" s="16">
        <v>32332</v>
      </c>
      <c r="J146" s="53" t="s">
        <v>7</v>
      </c>
      <c r="K146" s="48">
        <f t="shared" si="83"/>
        <v>141.57184423676011</v>
      </c>
      <c r="L146" s="48">
        <f t="shared" si="84"/>
        <v>137.95491893480144</v>
      </c>
      <c r="M146" s="14"/>
      <c r="N146" s="82"/>
    </row>
    <row r="147" spans="1:20" ht="21" x14ac:dyDescent="0.5">
      <c r="B147" s="4" t="s">
        <v>41</v>
      </c>
      <c r="C147" s="51" t="s">
        <v>6</v>
      </c>
      <c r="D147" s="52" t="s">
        <v>7</v>
      </c>
      <c r="E147" s="16">
        <v>8312.4950759999992</v>
      </c>
      <c r="F147" s="16">
        <v>29335.756669999999</v>
      </c>
      <c r="G147" s="20" t="s">
        <v>7</v>
      </c>
      <c r="H147" s="16">
        <v>1287</v>
      </c>
      <c r="I147" s="16">
        <v>4627</v>
      </c>
      <c r="J147" s="53" t="s">
        <v>7</v>
      </c>
      <c r="K147" s="48">
        <f t="shared" si="83"/>
        <v>545.88151328671324</v>
      </c>
      <c r="L147" s="48">
        <f t="shared" si="84"/>
        <v>534.01246315106971</v>
      </c>
      <c r="M147" s="14"/>
      <c r="N147" s="82"/>
    </row>
    <row r="148" spans="1:20" x14ac:dyDescent="0.45">
      <c r="A148" s="77"/>
      <c r="B148" s="73"/>
      <c r="C148" s="73"/>
      <c r="D148" s="73"/>
      <c r="E148" s="74"/>
      <c r="F148" s="73"/>
      <c r="G148" s="73"/>
      <c r="H148" s="74"/>
      <c r="I148" s="73"/>
      <c r="J148" s="73"/>
      <c r="K148" s="74"/>
      <c r="L148" s="73"/>
    </row>
    <row r="149" spans="1:20" x14ac:dyDescent="0.45">
      <c r="J149" s="2" t="s">
        <v>61</v>
      </c>
    </row>
    <row r="151" spans="1:20" x14ac:dyDescent="0.45">
      <c r="A151" s="105" t="s">
        <v>111</v>
      </c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</row>
    <row r="152" spans="1:20" x14ac:dyDescent="0.45">
      <c r="A152" s="3"/>
      <c r="B152" s="3"/>
      <c r="C152" s="3"/>
      <c r="D152" s="3"/>
      <c r="E152" s="34"/>
      <c r="F152" s="3"/>
      <c r="G152" s="3"/>
      <c r="H152" s="34"/>
      <c r="I152" s="3"/>
      <c r="J152" s="3"/>
      <c r="K152" s="34"/>
      <c r="L152" s="3"/>
    </row>
    <row r="153" spans="1:20" x14ac:dyDescent="0.45">
      <c r="I153" s="4" t="s">
        <v>101</v>
      </c>
    </row>
    <row r="154" spans="1:20" x14ac:dyDescent="0.45">
      <c r="I154" s="4" t="s">
        <v>102</v>
      </c>
      <c r="J154" s="73"/>
      <c r="K154" s="74"/>
      <c r="L154" s="73"/>
    </row>
    <row r="155" spans="1:20" x14ac:dyDescent="0.45">
      <c r="A155" s="78"/>
      <c r="B155" s="5"/>
      <c r="C155" s="6" t="s">
        <v>62</v>
      </c>
      <c r="D155" s="93" t="s">
        <v>112</v>
      </c>
      <c r="E155" s="94"/>
      <c r="F155" s="98"/>
      <c r="G155" s="93" t="s">
        <v>113</v>
      </c>
      <c r="H155" s="94"/>
      <c r="I155" s="98"/>
      <c r="J155" s="79" t="s">
        <v>114</v>
      </c>
    </row>
    <row r="156" spans="1:20" x14ac:dyDescent="0.45">
      <c r="A156" s="2" t="s">
        <v>1</v>
      </c>
      <c r="B156" s="7"/>
      <c r="C156" s="3" t="s">
        <v>63</v>
      </c>
      <c r="D156" s="8"/>
      <c r="F156" s="9"/>
      <c r="H156" s="80"/>
      <c r="J156" s="81" t="s">
        <v>115</v>
      </c>
      <c r="K156" s="74"/>
      <c r="L156" s="73"/>
    </row>
    <row r="157" spans="1:20" x14ac:dyDescent="0.45">
      <c r="A157" s="4" t="s">
        <v>2</v>
      </c>
      <c r="B157" s="7" t="s">
        <v>65</v>
      </c>
      <c r="C157" s="3" t="s">
        <v>66</v>
      </c>
      <c r="D157" s="37" t="s">
        <v>67</v>
      </c>
      <c r="E157" s="103" t="s">
        <v>68</v>
      </c>
      <c r="F157" s="104"/>
      <c r="G157" s="37" t="s">
        <v>67</v>
      </c>
      <c r="H157" s="103" t="s">
        <v>68</v>
      </c>
      <c r="I157" s="104"/>
      <c r="J157" s="37" t="s">
        <v>67</v>
      </c>
      <c r="K157" s="93" t="s">
        <v>68</v>
      </c>
      <c r="L157" s="94"/>
    </row>
    <row r="158" spans="1:20" x14ac:dyDescent="0.45">
      <c r="A158" s="73"/>
      <c r="B158" s="10"/>
      <c r="C158" s="11" t="s">
        <v>69</v>
      </c>
      <c r="D158" s="10"/>
      <c r="E158" s="41" t="s">
        <v>70</v>
      </c>
      <c r="F158" s="42" t="s">
        <v>71</v>
      </c>
      <c r="G158" s="58"/>
      <c r="H158" s="41" t="s">
        <v>70</v>
      </c>
      <c r="I158" s="42" t="s">
        <v>72</v>
      </c>
      <c r="J158" s="43"/>
      <c r="K158" s="41" t="s">
        <v>70</v>
      </c>
      <c r="L158" s="47" t="s">
        <v>72</v>
      </c>
    </row>
    <row r="159" spans="1:20" ht="21" x14ac:dyDescent="0.5">
      <c r="A159" s="4" t="s">
        <v>43</v>
      </c>
      <c r="B159" s="4" t="s">
        <v>44</v>
      </c>
      <c r="C159" s="51"/>
      <c r="D159" s="52"/>
      <c r="E159" s="16">
        <f t="shared" ref="E159:I159" si="90">SUM(E160:E164)</f>
        <v>1811500.8993270001</v>
      </c>
      <c r="F159" s="16">
        <f t="shared" si="90"/>
        <v>6416180.9787926655</v>
      </c>
      <c r="G159" s="52"/>
      <c r="H159" s="16">
        <f t="shared" si="90"/>
        <v>1814259</v>
      </c>
      <c r="I159" s="16">
        <f t="shared" si="90"/>
        <v>6522619</v>
      </c>
      <c r="J159" s="53"/>
      <c r="K159" s="48">
        <f t="shared" ref="K159:L164" si="91">E159/H159*100-100</f>
        <v>-0.15202353539378066</v>
      </c>
      <c r="L159" s="48">
        <f t="shared" si="91"/>
        <v>-1.6318295029547869</v>
      </c>
      <c r="M159" s="14"/>
      <c r="N159" s="82"/>
      <c r="O159" s="82"/>
    </row>
    <row r="160" spans="1:20" ht="21" x14ac:dyDescent="0.5">
      <c r="A160" s="4" t="s">
        <v>0</v>
      </c>
      <c r="B160" s="4" t="s">
        <v>45</v>
      </c>
      <c r="C160" s="51" t="s">
        <v>9</v>
      </c>
      <c r="D160" s="16">
        <v>4746910.6804716997</v>
      </c>
      <c r="E160" s="72">
        <v>700946.11987399997</v>
      </c>
      <c r="F160" s="16">
        <v>2482592.3054999998</v>
      </c>
      <c r="G160" s="16">
        <v>4227556</v>
      </c>
      <c r="H160" s="72">
        <v>664077</v>
      </c>
      <c r="I160" s="16">
        <v>2387854</v>
      </c>
      <c r="J160" s="48">
        <f>D160/G160*100-100</f>
        <v>12.28498641938036</v>
      </c>
      <c r="K160" s="48">
        <f t="shared" si="91"/>
        <v>5.5519344705508473</v>
      </c>
      <c r="L160" s="48">
        <f t="shared" si="91"/>
        <v>3.9675082940581632</v>
      </c>
      <c r="M160" s="19"/>
      <c r="N160" s="50"/>
      <c r="O160" s="50"/>
      <c r="T160" s="1"/>
    </row>
    <row r="161" spans="1:20" ht="21" x14ac:dyDescent="0.5">
      <c r="A161" s="4" t="s">
        <v>0</v>
      </c>
      <c r="B161" s="4" t="s">
        <v>46</v>
      </c>
      <c r="C161" s="51" t="s">
        <v>9</v>
      </c>
      <c r="D161" s="16">
        <v>4791287.2658870965</v>
      </c>
      <c r="E161" s="72">
        <v>692682.55056999996</v>
      </c>
      <c r="F161" s="16">
        <v>2453757.7688126666</v>
      </c>
      <c r="G161" s="16">
        <v>3974216</v>
      </c>
      <c r="H161" s="72">
        <v>602024</v>
      </c>
      <c r="I161" s="16">
        <v>2164142</v>
      </c>
      <c r="J161" s="48">
        <f>D161/G161*100-100</f>
        <v>20.559306939710794</v>
      </c>
      <c r="K161" s="48">
        <f t="shared" si="91"/>
        <v>15.05895953815795</v>
      </c>
      <c r="L161" s="48">
        <f t="shared" si="91"/>
        <v>13.382475309506802</v>
      </c>
      <c r="M161" s="19"/>
      <c r="N161" s="50"/>
      <c r="O161" s="50"/>
      <c r="T161" s="1"/>
    </row>
    <row r="162" spans="1:20" ht="21" x14ac:dyDescent="0.5">
      <c r="A162" s="4"/>
      <c r="B162" s="4" t="s">
        <v>76</v>
      </c>
      <c r="C162" s="51" t="s">
        <v>6</v>
      </c>
      <c r="D162" s="52" t="s">
        <v>7</v>
      </c>
      <c r="E162" s="16">
        <v>305578.50386200001</v>
      </c>
      <c r="F162" s="16">
        <v>1082058.21199</v>
      </c>
      <c r="G162" s="20"/>
      <c r="H162" s="16">
        <v>429205</v>
      </c>
      <c r="I162" s="16">
        <v>1542913</v>
      </c>
      <c r="J162" s="53" t="s">
        <v>7</v>
      </c>
      <c r="K162" s="48">
        <f t="shared" si="91"/>
        <v>-28.803601108561168</v>
      </c>
      <c r="L162" s="48">
        <f t="shared" si="91"/>
        <v>-29.869136368025934</v>
      </c>
      <c r="M162" s="14"/>
      <c r="N162" s="50"/>
      <c r="O162" s="50"/>
      <c r="T162" s="1"/>
    </row>
    <row r="163" spans="1:20" ht="21" x14ac:dyDescent="0.5">
      <c r="A163" s="4"/>
      <c r="B163" s="4" t="s">
        <v>77</v>
      </c>
      <c r="C163" s="51" t="s">
        <v>6</v>
      </c>
      <c r="D163" s="52" t="s">
        <v>7</v>
      </c>
      <c r="E163" s="16">
        <v>112269.866003</v>
      </c>
      <c r="F163" s="16">
        <v>397687.51712999964</v>
      </c>
      <c r="G163" s="20" t="s">
        <v>7</v>
      </c>
      <c r="H163" s="16">
        <v>118910</v>
      </c>
      <c r="I163" s="16">
        <v>427556</v>
      </c>
      <c r="J163" s="53" t="s">
        <v>7</v>
      </c>
      <c r="K163" s="48">
        <f t="shared" si="91"/>
        <v>-5.5841678555209882</v>
      </c>
      <c r="L163" s="48">
        <f t="shared" si="91"/>
        <v>-6.9858645113155688</v>
      </c>
      <c r="M163" s="14"/>
      <c r="N163" s="50"/>
      <c r="O163" s="50"/>
      <c r="T163" s="1"/>
    </row>
    <row r="164" spans="1:20" ht="21" x14ac:dyDescent="0.5">
      <c r="A164" s="4"/>
      <c r="B164" s="4" t="s">
        <v>78</v>
      </c>
      <c r="C164" s="51" t="s">
        <v>6</v>
      </c>
      <c r="D164" s="52" t="s">
        <v>7</v>
      </c>
      <c r="E164" s="16">
        <v>23.859017999999999</v>
      </c>
      <c r="F164" s="16">
        <v>85.175359999999998</v>
      </c>
      <c r="G164" s="20" t="s">
        <v>7</v>
      </c>
      <c r="H164" s="16">
        <v>43</v>
      </c>
      <c r="I164" s="16">
        <v>154</v>
      </c>
      <c r="J164" s="53" t="s">
        <v>7</v>
      </c>
      <c r="K164" s="48">
        <f t="shared" si="91"/>
        <v>-44.513911627906978</v>
      </c>
      <c r="L164" s="48">
        <f t="shared" si="91"/>
        <v>-44.691324675324672</v>
      </c>
      <c r="M164" s="14"/>
      <c r="N164" s="50"/>
      <c r="O164" s="50"/>
      <c r="T164" s="1"/>
    </row>
    <row r="165" spans="1:20" ht="21" x14ac:dyDescent="0.5">
      <c r="A165" s="4"/>
      <c r="B165" s="4"/>
      <c r="C165" s="51"/>
      <c r="D165" s="16"/>
      <c r="E165" s="72"/>
      <c r="F165" s="16"/>
      <c r="G165" s="16"/>
      <c r="H165" s="72"/>
      <c r="I165" s="16"/>
      <c r="J165" s="48"/>
      <c r="K165" s="48"/>
      <c r="L165" s="48"/>
      <c r="M165" s="14"/>
      <c r="N165" s="82"/>
      <c r="O165" s="82"/>
    </row>
    <row r="166" spans="1:20" ht="21" x14ac:dyDescent="0.5">
      <c r="A166" s="4" t="s">
        <v>47</v>
      </c>
      <c r="B166" s="4" t="s">
        <v>48</v>
      </c>
      <c r="C166" s="51"/>
      <c r="D166" s="52"/>
      <c r="E166" s="16">
        <f t="shared" ref="E166:I166" si="92">SUM(E167:E171)</f>
        <v>797022.86733799987</v>
      </c>
      <c r="F166" s="16">
        <f t="shared" si="92"/>
        <v>2823044.30223</v>
      </c>
      <c r="G166" s="52"/>
      <c r="H166" s="16">
        <f t="shared" si="92"/>
        <v>747672</v>
      </c>
      <c r="I166" s="16">
        <f t="shared" si="92"/>
        <v>2688394</v>
      </c>
      <c r="J166" s="53"/>
      <c r="K166" s="48">
        <f t="shared" ref="K166:L171" si="93">E166/H166*100-100</f>
        <v>6.6006039196332011</v>
      </c>
      <c r="L166" s="48">
        <f t="shared" si="93"/>
        <v>5.0085776947128977</v>
      </c>
      <c r="M166" s="14"/>
      <c r="N166" s="82"/>
      <c r="O166" s="82"/>
    </row>
    <row r="167" spans="1:20" ht="21" x14ac:dyDescent="0.5">
      <c r="A167" s="4"/>
      <c r="B167" s="4" t="s">
        <v>79</v>
      </c>
      <c r="C167" s="51" t="s">
        <v>9</v>
      </c>
      <c r="D167" s="16">
        <v>340296.95248099999</v>
      </c>
      <c r="E167" s="16">
        <v>171235.57107599999</v>
      </c>
      <c r="F167" s="16">
        <v>606276.80040000007</v>
      </c>
      <c r="G167" s="16">
        <v>448087</v>
      </c>
      <c r="H167" s="16">
        <v>245422</v>
      </c>
      <c r="I167" s="16">
        <v>882503</v>
      </c>
      <c r="J167" s="48">
        <f>D167/G167*100-100</f>
        <v>-24.055606951105474</v>
      </c>
      <c r="K167" s="48">
        <f t="shared" si="93"/>
        <v>-30.228108696041929</v>
      </c>
      <c r="L167" s="48">
        <f t="shared" si="93"/>
        <v>-31.30031281480062</v>
      </c>
      <c r="M167" s="19"/>
      <c r="N167" s="50"/>
      <c r="O167" s="50"/>
      <c r="T167" s="1"/>
    </row>
    <row r="168" spans="1:20" ht="21" x14ac:dyDescent="0.5">
      <c r="B168" s="4" t="s">
        <v>80</v>
      </c>
      <c r="C168" s="51" t="s">
        <v>9</v>
      </c>
      <c r="D168" s="16">
        <v>255445.553346</v>
      </c>
      <c r="E168" s="16">
        <v>95258.253664999997</v>
      </c>
      <c r="F168" s="16">
        <v>337317.81856000004</v>
      </c>
      <c r="G168" s="16">
        <v>172469</v>
      </c>
      <c r="H168" s="16">
        <v>68224</v>
      </c>
      <c r="I168" s="16">
        <v>245246</v>
      </c>
      <c r="J168" s="48">
        <f>D168/G168*100-100</f>
        <v>48.110995799824906</v>
      </c>
      <c r="K168" s="48">
        <f t="shared" si="93"/>
        <v>39.625723594336307</v>
      </c>
      <c r="L168" s="48">
        <f t="shared" si="93"/>
        <v>37.542638232631759</v>
      </c>
      <c r="M168" s="19"/>
      <c r="N168" s="50"/>
      <c r="O168" s="50"/>
      <c r="T168" s="1"/>
    </row>
    <row r="169" spans="1:20" ht="21" x14ac:dyDescent="0.5">
      <c r="A169" s="4" t="s">
        <v>0</v>
      </c>
      <c r="B169" s="4" t="s">
        <v>81</v>
      </c>
      <c r="C169" s="51" t="s">
        <v>9</v>
      </c>
      <c r="D169" s="16">
        <v>282261.89079939999</v>
      </c>
      <c r="E169" s="16">
        <v>129603.95009500001</v>
      </c>
      <c r="F169" s="16">
        <v>459027.62872000004</v>
      </c>
      <c r="G169" s="16">
        <v>228036</v>
      </c>
      <c r="H169" s="16">
        <v>113857</v>
      </c>
      <c r="I169" s="16">
        <v>409404</v>
      </c>
      <c r="J169" s="48">
        <f>D169/G169*100-100</f>
        <v>23.779530775579289</v>
      </c>
      <c r="K169" s="48">
        <f t="shared" si="93"/>
        <v>13.830462856917023</v>
      </c>
      <c r="L169" s="48">
        <f t="shared" si="93"/>
        <v>12.120943791462707</v>
      </c>
      <c r="M169" s="19"/>
      <c r="N169" s="50"/>
      <c r="O169" s="50"/>
      <c r="T169" s="1"/>
    </row>
    <row r="170" spans="1:20" ht="21" x14ac:dyDescent="0.5">
      <c r="A170" s="4" t="s">
        <v>0</v>
      </c>
      <c r="B170" s="4" t="s">
        <v>82</v>
      </c>
      <c r="C170" s="51" t="s">
        <v>9</v>
      </c>
      <c r="D170" s="16">
        <v>539511.18436289974</v>
      </c>
      <c r="E170" s="16">
        <v>72912.843928999995</v>
      </c>
      <c r="F170" s="16">
        <v>258387.88057000004</v>
      </c>
      <c r="G170" s="16">
        <v>485668</v>
      </c>
      <c r="H170" s="16">
        <v>60225</v>
      </c>
      <c r="I170" s="16">
        <v>216537</v>
      </c>
      <c r="J170" s="48">
        <f>D170/G170*100-100</f>
        <v>11.086417956896426</v>
      </c>
      <c r="K170" s="48">
        <f t="shared" si="93"/>
        <v>21.067403784142783</v>
      </c>
      <c r="L170" s="48">
        <f t="shared" si="93"/>
        <v>19.327357712538756</v>
      </c>
      <c r="M170" s="19"/>
      <c r="N170" s="50"/>
      <c r="O170" s="50"/>
      <c r="T170" s="1"/>
    </row>
    <row r="171" spans="1:20" ht="21" x14ac:dyDescent="0.5">
      <c r="A171" s="4"/>
      <c r="B171" s="4" t="s">
        <v>83</v>
      </c>
      <c r="C171" s="51" t="s">
        <v>49</v>
      </c>
      <c r="D171" s="52" t="s">
        <v>7</v>
      </c>
      <c r="E171" s="16">
        <v>328012.24857300002</v>
      </c>
      <c r="F171" s="16">
        <v>1162034.17398</v>
      </c>
      <c r="G171" s="20" t="s">
        <v>7</v>
      </c>
      <c r="H171" s="16">
        <v>259944</v>
      </c>
      <c r="I171" s="16">
        <v>934704</v>
      </c>
      <c r="J171" s="53" t="s">
        <v>7</v>
      </c>
      <c r="K171" s="48">
        <f t="shared" si="93"/>
        <v>26.185735609592854</v>
      </c>
      <c r="L171" s="48">
        <f t="shared" si="93"/>
        <v>24.321087101371134</v>
      </c>
      <c r="M171" s="14"/>
      <c r="N171" s="82"/>
      <c r="O171" s="82"/>
      <c r="T171" s="1"/>
    </row>
    <row r="172" spans="1:20" ht="21" x14ac:dyDescent="0.5">
      <c r="A172" s="4"/>
      <c r="B172" s="4"/>
      <c r="C172" s="51"/>
      <c r="D172" s="16"/>
      <c r="E172" s="16"/>
      <c r="F172" s="16"/>
      <c r="G172" s="16"/>
      <c r="H172" s="16"/>
      <c r="I172" s="16"/>
      <c r="J172" s="48"/>
      <c r="K172" s="48"/>
      <c r="L172" s="48"/>
      <c r="M172" s="14"/>
      <c r="N172" s="82"/>
      <c r="O172" s="82"/>
    </row>
    <row r="173" spans="1:20" ht="21" x14ac:dyDescent="0.5">
      <c r="A173" s="4" t="s">
        <v>50</v>
      </c>
      <c r="B173" s="4" t="s">
        <v>51</v>
      </c>
      <c r="C173" s="51"/>
      <c r="D173" s="52"/>
      <c r="E173" s="16">
        <f t="shared" ref="E173:I173" si="94">SUM(E174:E178)</f>
        <v>1250309.3120190001</v>
      </c>
      <c r="F173" s="16">
        <f t="shared" si="94"/>
        <v>4428578.3815299999</v>
      </c>
      <c r="G173" s="52"/>
      <c r="H173" s="16">
        <f t="shared" si="94"/>
        <v>1133345</v>
      </c>
      <c r="I173" s="16">
        <f t="shared" si="94"/>
        <v>4072856</v>
      </c>
      <c r="J173" s="53"/>
      <c r="K173" s="48">
        <f t="shared" ref="K173:L178" si="95">E173/H173*100-100</f>
        <v>10.32027423414759</v>
      </c>
      <c r="L173" s="48">
        <f t="shared" si="95"/>
        <v>8.7339788475212572</v>
      </c>
      <c r="M173" s="14"/>
      <c r="N173" s="82"/>
      <c r="O173" s="82"/>
    </row>
    <row r="174" spans="1:20" ht="21" x14ac:dyDescent="0.5">
      <c r="A174" s="4" t="s">
        <v>0</v>
      </c>
      <c r="B174" s="4" t="s">
        <v>84</v>
      </c>
      <c r="C174" s="51" t="s">
        <v>52</v>
      </c>
      <c r="D174" s="16">
        <v>539942.38333600003</v>
      </c>
      <c r="E174" s="16">
        <v>100749.967502</v>
      </c>
      <c r="F174" s="16">
        <v>357074.26993000001</v>
      </c>
      <c r="G174" s="16">
        <v>627806</v>
      </c>
      <c r="H174" s="16">
        <v>106316</v>
      </c>
      <c r="I174" s="16">
        <v>382215</v>
      </c>
      <c r="J174" s="48">
        <f>D174/G174*100-100</f>
        <v>-13.995345164589054</v>
      </c>
      <c r="K174" s="48">
        <f t="shared" si="95"/>
        <v>-5.2353667350163704</v>
      </c>
      <c r="L174" s="48">
        <f t="shared" si="95"/>
        <v>-6.5776408749002542</v>
      </c>
      <c r="M174" s="19"/>
      <c r="N174" s="50"/>
      <c r="O174" s="50"/>
      <c r="T174" s="1"/>
    </row>
    <row r="175" spans="1:20" ht="21" x14ac:dyDescent="0.5">
      <c r="B175" s="4" t="s">
        <v>85</v>
      </c>
      <c r="C175" s="51" t="s">
        <v>52</v>
      </c>
      <c r="D175" s="16">
        <v>15097.946457999999</v>
      </c>
      <c r="E175" s="16">
        <v>22756.637859000002</v>
      </c>
      <c r="F175" s="16">
        <v>80667.128949999998</v>
      </c>
      <c r="G175" s="16">
        <v>10849</v>
      </c>
      <c r="H175" s="16">
        <v>15525</v>
      </c>
      <c r="I175" s="16">
        <v>55822</v>
      </c>
      <c r="J175" s="48">
        <f>D175/G175*100-100</f>
        <v>39.164406470642433</v>
      </c>
      <c r="K175" s="48">
        <f t="shared" si="95"/>
        <v>46.580598125603899</v>
      </c>
      <c r="L175" s="48">
        <f t="shared" si="95"/>
        <v>44.50777283150012</v>
      </c>
      <c r="M175" s="19"/>
      <c r="N175" s="50"/>
      <c r="O175" s="50"/>
      <c r="T175" s="1"/>
    </row>
    <row r="176" spans="1:20" ht="21" x14ac:dyDescent="0.5">
      <c r="B176" s="4" t="s">
        <v>86</v>
      </c>
      <c r="C176" s="51" t="s">
        <v>52</v>
      </c>
      <c r="D176" s="16">
        <v>1022721.7596970999</v>
      </c>
      <c r="E176" s="16">
        <v>334914.22110600001</v>
      </c>
      <c r="F176" s="16">
        <v>1185939.7109300001</v>
      </c>
      <c r="G176" s="16">
        <v>853732</v>
      </c>
      <c r="H176" s="16">
        <v>301009</v>
      </c>
      <c r="I176" s="16">
        <v>1082345</v>
      </c>
      <c r="J176" s="48">
        <f>D176/G176*100-100</f>
        <v>19.794239843077193</v>
      </c>
      <c r="K176" s="48">
        <f t="shared" si="95"/>
        <v>11.263856265427279</v>
      </c>
      <c r="L176" s="48">
        <f t="shared" si="95"/>
        <v>9.5713206907224588</v>
      </c>
      <c r="M176" s="19"/>
      <c r="N176" s="50"/>
      <c r="O176" s="50"/>
      <c r="T176" s="1"/>
    </row>
    <row r="177" spans="1:20" ht="21" x14ac:dyDescent="0.5">
      <c r="B177" s="4" t="s">
        <v>87</v>
      </c>
      <c r="C177" s="51" t="s">
        <v>52</v>
      </c>
      <c r="D177" s="16">
        <v>17448</v>
      </c>
      <c r="E177" s="16">
        <v>170371.541214</v>
      </c>
      <c r="F177" s="16">
        <v>603479.02694000001</v>
      </c>
      <c r="G177" s="16">
        <v>15244</v>
      </c>
      <c r="H177" s="16">
        <v>145272</v>
      </c>
      <c r="I177" s="16">
        <v>522314</v>
      </c>
      <c r="J177" s="48">
        <f>D177/G177*100-100</f>
        <v>14.458147467856207</v>
      </c>
      <c r="K177" s="48">
        <f t="shared" si="95"/>
        <v>17.277617995208999</v>
      </c>
      <c r="L177" s="48">
        <f t="shared" si="95"/>
        <v>15.539508215364719</v>
      </c>
      <c r="M177" s="19"/>
      <c r="N177" s="50"/>
      <c r="O177" s="50"/>
      <c r="T177" s="1"/>
    </row>
    <row r="178" spans="1:20" ht="21" x14ac:dyDescent="0.5">
      <c r="B178" s="4" t="s">
        <v>88</v>
      </c>
      <c r="C178" s="51" t="s">
        <v>49</v>
      </c>
      <c r="D178" s="52" t="s">
        <v>7</v>
      </c>
      <c r="E178" s="16">
        <v>621516.94433800003</v>
      </c>
      <c r="F178" s="16">
        <v>2201418.2447800003</v>
      </c>
      <c r="G178" s="20" t="s">
        <v>7</v>
      </c>
      <c r="H178" s="16">
        <v>565223</v>
      </c>
      <c r="I178" s="16">
        <v>2030160</v>
      </c>
      <c r="J178" s="53" t="s">
        <v>7</v>
      </c>
      <c r="K178" s="48">
        <f t="shared" si="95"/>
        <v>9.9595990145482318</v>
      </c>
      <c r="L178" s="48">
        <f t="shared" si="95"/>
        <v>8.4357018550262239</v>
      </c>
      <c r="M178" s="14"/>
      <c r="N178" s="82"/>
      <c r="O178" s="82"/>
    </row>
    <row r="179" spans="1:20" ht="21" x14ac:dyDescent="0.5">
      <c r="B179" s="4"/>
      <c r="C179" s="51"/>
      <c r="D179" s="17"/>
      <c r="E179" s="16"/>
      <c r="F179" s="16"/>
      <c r="G179" s="17"/>
      <c r="H179" s="16"/>
      <c r="I179" s="16"/>
      <c r="J179" s="48"/>
      <c r="K179" s="48"/>
      <c r="L179" s="48"/>
      <c r="M179" s="14"/>
      <c r="N179" s="82"/>
      <c r="O179" s="82"/>
    </row>
    <row r="180" spans="1:20" ht="21" x14ac:dyDescent="0.5">
      <c r="A180" s="4" t="s">
        <v>53</v>
      </c>
      <c r="B180" s="4" t="s">
        <v>54</v>
      </c>
      <c r="C180" s="51"/>
      <c r="D180" s="52"/>
      <c r="E180" s="16">
        <f t="shared" ref="E180:I180" si="96">SUM(E181:E185)</f>
        <v>755339.17751099984</v>
      </c>
      <c r="F180" s="16">
        <f t="shared" si="96"/>
        <v>2675663.6810400002</v>
      </c>
      <c r="G180" s="52"/>
      <c r="H180" s="16">
        <f t="shared" si="96"/>
        <v>638210</v>
      </c>
      <c r="I180" s="16">
        <f t="shared" si="96"/>
        <v>2293901</v>
      </c>
      <c r="J180" s="53"/>
      <c r="K180" s="48">
        <f t="shared" ref="K180:L185" si="97">E180/H180*100-100</f>
        <v>18.352764373952127</v>
      </c>
      <c r="L180" s="48">
        <f t="shared" si="97"/>
        <v>16.642509028942399</v>
      </c>
      <c r="M180" s="14"/>
      <c r="N180" s="82"/>
      <c r="O180" s="82"/>
    </row>
    <row r="181" spans="1:20" ht="21" x14ac:dyDescent="0.5">
      <c r="A181" s="4"/>
      <c r="B181" s="4" t="s">
        <v>89</v>
      </c>
      <c r="C181" s="51" t="s">
        <v>55</v>
      </c>
      <c r="D181" s="16">
        <v>0</v>
      </c>
      <c r="E181" s="16">
        <v>0</v>
      </c>
      <c r="F181" s="16">
        <v>0</v>
      </c>
      <c r="G181" s="16">
        <v>242</v>
      </c>
      <c r="H181" s="16">
        <v>4649</v>
      </c>
      <c r="I181" s="16">
        <v>16718</v>
      </c>
      <c r="J181" s="48">
        <f>D181/G181*100-100</f>
        <v>-100</v>
      </c>
      <c r="K181" s="48">
        <f t="shared" ref="K181" si="98">E181/H181*100-100</f>
        <v>-100</v>
      </c>
      <c r="L181" s="48">
        <f t="shared" ref="L181" si="99">F181/I181*100-100</f>
        <v>-100</v>
      </c>
      <c r="M181" s="19"/>
      <c r="N181" s="50"/>
      <c r="O181" s="50"/>
      <c r="T181" s="1"/>
    </row>
    <row r="182" spans="1:20" ht="21" x14ac:dyDescent="0.5">
      <c r="B182" s="4" t="s">
        <v>90</v>
      </c>
      <c r="C182" s="51" t="s">
        <v>52</v>
      </c>
      <c r="D182" s="16">
        <v>1656201.7957760999</v>
      </c>
      <c r="E182" s="16">
        <v>239240.87931799999</v>
      </c>
      <c r="F182" s="16">
        <v>847769.36587000033</v>
      </c>
      <c r="G182" s="16">
        <v>1381462</v>
      </c>
      <c r="H182" s="16">
        <v>230605</v>
      </c>
      <c r="I182" s="16">
        <v>828322</v>
      </c>
      <c r="J182" s="48">
        <f>D182/G182*100-100</f>
        <v>19.887611514185693</v>
      </c>
      <c r="K182" s="48">
        <f t="shared" si="97"/>
        <v>3.7448794770278226</v>
      </c>
      <c r="L182" s="48">
        <f t="shared" si="97"/>
        <v>2.3478026504186005</v>
      </c>
      <c r="M182" s="19"/>
      <c r="N182" s="50"/>
      <c r="O182" s="50"/>
      <c r="T182" s="1"/>
    </row>
    <row r="183" spans="1:20" ht="21" x14ac:dyDescent="0.5">
      <c r="B183" s="4" t="s">
        <v>91</v>
      </c>
      <c r="C183" s="51" t="s">
        <v>52</v>
      </c>
      <c r="D183" s="16">
        <v>1822794.5624237</v>
      </c>
      <c r="E183" s="16">
        <v>323295.49576700001</v>
      </c>
      <c r="F183" s="16">
        <v>1145026.38619</v>
      </c>
      <c r="G183" s="16">
        <v>1275308</v>
      </c>
      <c r="H183" s="16">
        <v>241739</v>
      </c>
      <c r="I183" s="16">
        <v>869278</v>
      </c>
      <c r="J183" s="48">
        <f>D183/G183*100-100</f>
        <v>42.929752061752936</v>
      </c>
      <c r="K183" s="48">
        <f t="shared" si="97"/>
        <v>33.737417531718108</v>
      </c>
      <c r="L183" s="48">
        <f t="shared" si="97"/>
        <v>31.721542037184889</v>
      </c>
      <c r="M183" s="19"/>
      <c r="N183" s="50"/>
      <c r="O183" s="50"/>
      <c r="T183" s="1"/>
    </row>
    <row r="184" spans="1:20" ht="21" x14ac:dyDescent="0.5">
      <c r="B184" s="4" t="s">
        <v>92</v>
      </c>
      <c r="C184" s="51" t="s">
        <v>49</v>
      </c>
      <c r="D184" s="52" t="s">
        <v>7</v>
      </c>
      <c r="E184" s="16">
        <v>30724.901167</v>
      </c>
      <c r="F184" s="16">
        <v>108800.66849000001</v>
      </c>
      <c r="G184" s="20" t="s">
        <v>7</v>
      </c>
      <c r="H184" s="16">
        <v>30026</v>
      </c>
      <c r="I184" s="16">
        <v>107932</v>
      </c>
      <c r="J184" s="53" t="s">
        <v>7</v>
      </c>
      <c r="K184" s="48">
        <f t="shared" si="97"/>
        <v>2.3276532571771185</v>
      </c>
      <c r="L184" s="48">
        <f t="shared" si="97"/>
        <v>0.8048294203758104</v>
      </c>
      <c r="M184" s="14"/>
      <c r="N184" s="82"/>
      <c r="O184" s="82"/>
    </row>
    <row r="185" spans="1:20" ht="21" x14ac:dyDescent="0.5">
      <c r="B185" s="4" t="s">
        <v>93</v>
      </c>
      <c r="C185" s="51" t="s">
        <v>49</v>
      </c>
      <c r="D185" s="52" t="s">
        <v>7</v>
      </c>
      <c r="E185" s="16">
        <v>162077.90125900001</v>
      </c>
      <c r="F185" s="16">
        <v>574067.26049000002</v>
      </c>
      <c r="G185" s="20" t="s">
        <v>7</v>
      </c>
      <c r="H185" s="16">
        <v>131191</v>
      </c>
      <c r="I185" s="16">
        <v>471651</v>
      </c>
      <c r="J185" s="53" t="s">
        <v>7</v>
      </c>
      <c r="K185" s="48">
        <f t="shared" si="97"/>
        <v>23.543460495765729</v>
      </c>
      <c r="L185" s="48">
        <f t="shared" si="97"/>
        <v>21.714416059756061</v>
      </c>
      <c r="M185" s="14"/>
      <c r="N185" s="82"/>
      <c r="O185" s="82"/>
    </row>
    <row r="186" spans="1:20" ht="21" x14ac:dyDescent="0.5">
      <c r="B186" s="4"/>
      <c r="C186" s="51"/>
      <c r="D186" s="17"/>
      <c r="E186" s="16"/>
      <c r="F186" s="16"/>
      <c r="G186" s="17"/>
      <c r="H186" s="16"/>
      <c r="I186" s="16"/>
      <c r="J186" s="48"/>
      <c r="K186" s="48"/>
      <c r="L186" s="48"/>
      <c r="M186" s="14"/>
      <c r="N186" s="82"/>
      <c r="O186" s="82"/>
    </row>
    <row r="187" spans="1:20" ht="21" x14ac:dyDescent="0.5">
      <c r="A187" s="4" t="s">
        <v>56</v>
      </c>
      <c r="B187" s="4" t="s">
        <v>57</v>
      </c>
      <c r="C187" s="51"/>
      <c r="D187" s="52"/>
      <c r="E187" s="16">
        <f t="shared" ref="E187:I187" si="100">SUM(E188:E192)</f>
        <v>143974.31511299999</v>
      </c>
      <c r="F187" s="16">
        <f t="shared" si="100"/>
        <v>509858.78242999996</v>
      </c>
      <c r="G187" s="52"/>
      <c r="H187" s="16">
        <f t="shared" si="100"/>
        <v>122056</v>
      </c>
      <c r="I187" s="16">
        <f t="shared" si="100"/>
        <v>438816</v>
      </c>
      <c r="J187" s="83"/>
      <c r="K187" s="48">
        <f t="shared" ref="K187:L192" si="101">E187/H187*100-100</f>
        <v>17.957589231991861</v>
      </c>
      <c r="L187" s="48">
        <f t="shared" si="101"/>
        <v>16.189651797108581</v>
      </c>
      <c r="M187" s="14"/>
      <c r="N187" s="82"/>
      <c r="O187" s="82"/>
    </row>
    <row r="188" spans="1:20" ht="21" x14ac:dyDescent="0.5">
      <c r="B188" s="4" t="s">
        <v>94</v>
      </c>
      <c r="C188" s="51" t="s">
        <v>52</v>
      </c>
      <c r="D188" s="16">
        <v>265270.03139999998</v>
      </c>
      <c r="E188" s="16">
        <v>41032.651753999999</v>
      </c>
      <c r="F188" s="16">
        <v>145300.14992</v>
      </c>
      <c r="G188" s="16">
        <v>230411</v>
      </c>
      <c r="H188" s="16">
        <v>35959</v>
      </c>
      <c r="I188" s="16">
        <v>129272</v>
      </c>
      <c r="J188" s="48">
        <f>D188/G188*100-100</f>
        <v>15.12906562620708</v>
      </c>
      <c r="K188" s="48">
        <f t="shared" si="101"/>
        <v>14.109546299952711</v>
      </c>
      <c r="L188" s="48">
        <f t="shared" si="101"/>
        <v>12.398779256142078</v>
      </c>
      <c r="M188" s="19"/>
      <c r="N188" s="50"/>
      <c r="O188" s="50"/>
      <c r="T188" s="1"/>
    </row>
    <row r="189" spans="1:20" ht="21" x14ac:dyDescent="0.5">
      <c r="B189" s="4" t="s">
        <v>95</v>
      </c>
      <c r="C189" s="51" t="s">
        <v>58</v>
      </c>
      <c r="D189" s="16">
        <v>5372590</v>
      </c>
      <c r="E189" s="16">
        <v>27864.361075000001</v>
      </c>
      <c r="F189" s="16">
        <v>98647.752710000001</v>
      </c>
      <c r="G189" s="16">
        <v>3479957</v>
      </c>
      <c r="H189" s="16">
        <v>19138</v>
      </c>
      <c r="I189" s="16">
        <v>68803</v>
      </c>
      <c r="J189" s="48">
        <f>D189/G189*100-100</f>
        <v>54.386677766420689</v>
      </c>
      <c r="K189" s="48">
        <f t="shared" si="101"/>
        <v>45.597037699864131</v>
      </c>
      <c r="L189" s="48">
        <f t="shared" si="101"/>
        <v>43.377109588244707</v>
      </c>
      <c r="M189" s="19"/>
      <c r="N189" s="50"/>
      <c r="O189" s="50"/>
      <c r="T189" s="1"/>
    </row>
    <row r="190" spans="1:20" ht="21" x14ac:dyDescent="0.5">
      <c r="B190" s="4" t="s">
        <v>96</v>
      </c>
      <c r="C190" s="51" t="s">
        <v>49</v>
      </c>
      <c r="D190" s="52" t="s">
        <v>7</v>
      </c>
      <c r="E190" s="16">
        <v>14508.97042</v>
      </c>
      <c r="F190" s="16">
        <v>51409.349179999997</v>
      </c>
      <c r="G190" s="20" t="s">
        <v>7</v>
      </c>
      <c r="H190" s="16">
        <v>10501</v>
      </c>
      <c r="I190" s="16">
        <v>37750</v>
      </c>
      <c r="J190" s="53" t="s">
        <v>7</v>
      </c>
      <c r="K190" s="48">
        <f t="shared" si="101"/>
        <v>38.167511856013704</v>
      </c>
      <c r="L190" s="48">
        <f t="shared" si="101"/>
        <v>36.183706437086073</v>
      </c>
      <c r="M190" s="14"/>
      <c r="N190" s="82"/>
      <c r="O190" s="82"/>
    </row>
    <row r="191" spans="1:20" ht="21" x14ac:dyDescent="0.5">
      <c r="B191" s="4" t="s">
        <v>97</v>
      </c>
      <c r="C191" s="51" t="s">
        <v>52</v>
      </c>
      <c r="D191" s="16">
        <v>6853.0445</v>
      </c>
      <c r="E191" s="16">
        <v>1594.366301</v>
      </c>
      <c r="F191" s="16">
        <v>5634.9522900000002</v>
      </c>
      <c r="G191" s="16">
        <v>11372</v>
      </c>
      <c r="H191" s="16">
        <v>2356</v>
      </c>
      <c r="I191" s="16">
        <v>8475</v>
      </c>
      <c r="J191" s="48">
        <f>D191/G191*100-100</f>
        <v>-39.737561554695745</v>
      </c>
      <c r="K191" s="48">
        <f t="shared" si="101"/>
        <v>-32.327406578947375</v>
      </c>
      <c r="L191" s="48">
        <f t="shared" si="101"/>
        <v>-33.510887433628312</v>
      </c>
      <c r="M191" s="19"/>
      <c r="N191" s="50"/>
      <c r="O191" s="50"/>
      <c r="T191" s="1"/>
    </row>
    <row r="192" spans="1:20" ht="21" x14ac:dyDescent="0.5">
      <c r="B192" s="4" t="s">
        <v>98</v>
      </c>
      <c r="C192" s="51" t="s">
        <v>52</v>
      </c>
      <c r="D192" s="16">
        <v>228896.21046840001</v>
      </c>
      <c r="E192" s="16">
        <v>58973.965562999998</v>
      </c>
      <c r="F192" s="16">
        <v>208866.57832999999</v>
      </c>
      <c r="G192" s="16">
        <v>203465</v>
      </c>
      <c r="H192" s="16">
        <v>54102</v>
      </c>
      <c r="I192" s="16">
        <v>194516</v>
      </c>
      <c r="J192" s="48">
        <f>D192/G192*100-100</f>
        <v>12.49905903639447</v>
      </c>
      <c r="K192" s="48">
        <f t="shared" si="101"/>
        <v>9.0051487246312547</v>
      </c>
      <c r="L192" s="48">
        <f t="shared" si="101"/>
        <v>7.3775824765057791</v>
      </c>
      <c r="M192" s="19"/>
      <c r="N192" s="50"/>
      <c r="O192" s="50"/>
      <c r="T192" s="1"/>
    </row>
    <row r="193" spans="1:15" ht="21" x14ac:dyDescent="0.5">
      <c r="B193" s="4"/>
      <c r="C193" s="51"/>
      <c r="D193" s="16"/>
      <c r="E193" s="16"/>
      <c r="F193" s="16"/>
      <c r="G193" s="16"/>
      <c r="H193" s="16"/>
      <c r="I193" s="16"/>
      <c r="J193" s="48"/>
      <c r="K193" s="48"/>
      <c r="L193" s="48"/>
      <c r="M193" s="14"/>
      <c r="N193" s="82"/>
      <c r="O193" s="82"/>
    </row>
    <row r="194" spans="1:15" ht="21" x14ac:dyDescent="0.5">
      <c r="A194" s="4"/>
      <c r="B194" s="4" t="s">
        <v>59</v>
      </c>
      <c r="D194" s="17"/>
      <c r="E194" s="16">
        <f t="shared" ref="E194:I194" si="102">E108-E110-E122-E134-E159-E166-E173-E180-E187</f>
        <v>496156.40576200013</v>
      </c>
      <c r="F194" s="16">
        <f t="shared" si="102"/>
        <v>1757251.918647331</v>
      </c>
      <c r="G194" s="52"/>
      <c r="H194" s="16">
        <f t="shared" si="102"/>
        <v>457148</v>
      </c>
      <c r="I194" s="16">
        <f t="shared" si="102"/>
        <v>1643743</v>
      </c>
      <c r="J194" s="53"/>
      <c r="K194" s="48">
        <f>E194/H194*100-100</f>
        <v>8.5329927642689256</v>
      </c>
      <c r="L194" s="48">
        <f>F194/I194*100-100</f>
        <v>6.9055149526009245</v>
      </c>
      <c r="M194" s="14"/>
      <c r="N194" s="82"/>
      <c r="O194" s="82"/>
    </row>
    <row r="195" spans="1:15" ht="21" x14ac:dyDescent="0.5">
      <c r="A195" s="77"/>
      <c r="B195" s="73"/>
      <c r="C195" s="73"/>
      <c r="D195" s="84"/>
      <c r="E195" s="85"/>
      <c r="F195" s="84"/>
      <c r="G195" s="84"/>
      <c r="H195" s="85"/>
      <c r="I195" s="84"/>
      <c r="J195" s="84"/>
      <c r="K195" s="85"/>
      <c r="L195" s="84"/>
      <c r="M195" s="14"/>
      <c r="N195" s="82"/>
      <c r="O195" s="82"/>
    </row>
    <row r="196" spans="1:15" x14ac:dyDescent="0.45">
      <c r="A196" s="2" t="s">
        <v>60</v>
      </c>
    </row>
    <row r="199" spans="1:15" x14ac:dyDescent="0.45">
      <c r="E199" s="86"/>
      <c r="F199" s="86"/>
      <c r="H199" s="2"/>
      <c r="K199" s="2"/>
      <c r="N199" s="2"/>
      <c r="O199" s="2"/>
    </row>
    <row r="200" spans="1:15" x14ac:dyDescent="0.45">
      <c r="B200" s="4"/>
      <c r="E200" s="87"/>
      <c r="F200" s="87"/>
      <c r="H200" s="2"/>
      <c r="K200" s="2"/>
      <c r="N200" s="2"/>
      <c r="O200" s="2"/>
    </row>
    <row r="201" spans="1:15" x14ac:dyDescent="0.45">
      <c r="E201" s="2"/>
      <c r="H201" s="2"/>
      <c r="K201" s="2"/>
      <c r="N201" s="2"/>
      <c r="O201" s="2"/>
    </row>
    <row r="202" spans="1:15" x14ac:dyDescent="0.45">
      <c r="E202" s="2"/>
      <c r="H202" s="2"/>
      <c r="K202" s="2"/>
      <c r="N202" s="2"/>
      <c r="O202" s="2"/>
    </row>
    <row r="203" spans="1:15" x14ac:dyDescent="0.45">
      <c r="H203" s="2"/>
      <c r="K203" s="2"/>
      <c r="N203" s="2"/>
      <c r="O203" s="2"/>
    </row>
    <row r="204" spans="1:15" x14ac:dyDescent="0.45">
      <c r="E204" s="2"/>
      <c r="H204" s="2"/>
      <c r="K204" s="2"/>
      <c r="N204" s="2"/>
      <c r="O204" s="2"/>
    </row>
    <row r="205" spans="1:15" x14ac:dyDescent="0.45">
      <c r="E205" s="2"/>
      <c r="H205" s="2"/>
      <c r="K205" s="2"/>
      <c r="N205" s="2"/>
      <c r="O205" s="2"/>
    </row>
    <row r="206" spans="1:15" x14ac:dyDescent="0.45">
      <c r="E206" s="2"/>
      <c r="H206" s="2"/>
      <c r="K206" s="2"/>
      <c r="N206" s="2"/>
      <c r="O206" s="2"/>
    </row>
    <row r="207" spans="1:15" x14ac:dyDescent="0.45">
      <c r="E207" s="2"/>
      <c r="H207" s="2"/>
      <c r="K207" s="2"/>
      <c r="N207" s="2"/>
      <c r="O207" s="2"/>
    </row>
    <row r="208" spans="1:15" x14ac:dyDescent="0.45">
      <c r="E208" s="2"/>
      <c r="H208" s="2"/>
      <c r="K208" s="2"/>
      <c r="N208" s="2"/>
      <c r="O208" s="2"/>
    </row>
    <row r="209" spans="5:15" x14ac:dyDescent="0.45">
      <c r="E209" s="2"/>
      <c r="H209" s="2"/>
      <c r="K209" s="2"/>
      <c r="N209" s="2"/>
      <c r="O209" s="2"/>
    </row>
    <row r="210" spans="5:15" x14ac:dyDescent="0.45">
      <c r="E210" s="2"/>
      <c r="H210" s="2"/>
      <c r="K210" s="2"/>
      <c r="N210" s="2"/>
      <c r="O210" s="2"/>
    </row>
    <row r="211" spans="5:15" x14ac:dyDescent="0.45">
      <c r="E211" s="2"/>
      <c r="H211" s="2"/>
      <c r="K211" s="2"/>
      <c r="N211" s="2"/>
      <c r="O211" s="2"/>
    </row>
    <row r="212" spans="5:15" x14ac:dyDescent="0.45">
      <c r="E212" s="2"/>
      <c r="H212" s="2"/>
      <c r="K212" s="2"/>
      <c r="N212" s="2"/>
      <c r="O212" s="2"/>
    </row>
    <row r="213" spans="5:15" x14ac:dyDescent="0.45">
      <c r="E213" s="2"/>
      <c r="H213" s="2"/>
      <c r="K213" s="2"/>
      <c r="N213" s="2"/>
      <c r="O213" s="2"/>
    </row>
    <row r="214" spans="5:15" x14ac:dyDescent="0.45">
      <c r="E214" s="2"/>
      <c r="H214" s="2"/>
      <c r="K214" s="2"/>
      <c r="N214" s="2"/>
      <c r="O214" s="2"/>
    </row>
    <row r="215" spans="5:15" x14ac:dyDescent="0.45">
      <c r="E215" s="2"/>
      <c r="H215" s="2"/>
      <c r="K215" s="2"/>
      <c r="N215" s="2"/>
      <c r="O215" s="2"/>
    </row>
    <row r="216" spans="5:15" x14ac:dyDescent="0.45">
      <c r="E216" s="2"/>
      <c r="H216" s="2"/>
      <c r="K216" s="2"/>
      <c r="N216" s="2"/>
      <c r="O216" s="2"/>
    </row>
    <row r="217" spans="5:15" x14ac:dyDescent="0.45">
      <c r="E217" s="2"/>
      <c r="H217" s="2"/>
      <c r="K217" s="2"/>
      <c r="N217" s="2"/>
      <c r="O217" s="2"/>
    </row>
    <row r="218" spans="5:15" x14ac:dyDescent="0.45">
      <c r="E218" s="2"/>
      <c r="H218" s="2"/>
      <c r="K218" s="2"/>
      <c r="N218" s="2"/>
      <c r="O218" s="2"/>
    </row>
    <row r="219" spans="5:15" x14ac:dyDescent="0.45">
      <c r="E219" s="2"/>
      <c r="H219" s="2"/>
      <c r="K219" s="2"/>
      <c r="N219" s="2"/>
      <c r="O219" s="2"/>
    </row>
    <row r="220" spans="5:15" x14ac:dyDescent="0.45">
      <c r="E220" s="2"/>
      <c r="H220" s="2"/>
      <c r="K220" s="2"/>
      <c r="N220" s="2"/>
      <c r="O220" s="2"/>
    </row>
    <row r="221" spans="5:15" x14ac:dyDescent="0.45">
      <c r="E221" s="2"/>
      <c r="H221" s="2"/>
      <c r="K221" s="2"/>
      <c r="N221" s="2"/>
      <c r="O221" s="2"/>
    </row>
    <row r="222" spans="5:15" x14ac:dyDescent="0.45">
      <c r="E222" s="2"/>
      <c r="H222" s="2"/>
      <c r="K222" s="2"/>
      <c r="N222" s="2"/>
      <c r="O222" s="2"/>
    </row>
    <row r="223" spans="5:15" x14ac:dyDescent="0.45">
      <c r="E223" s="2"/>
      <c r="H223" s="2"/>
      <c r="K223" s="2"/>
      <c r="N223" s="2"/>
      <c r="O223" s="2"/>
    </row>
  </sheetData>
  <mergeCells count="35">
    <mergeCell ref="B97:H97"/>
    <mergeCell ref="A100:L100"/>
    <mergeCell ref="E106:F106"/>
    <mergeCell ref="A1:R1"/>
    <mergeCell ref="G4:I4"/>
    <mergeCell ref="M5:O5"/>
    <mergeCell ref="P5:R5"/>
    <mergeCell ref="D4:F4"/>
    <mergeCell ref="E5:F6"/>
    <mergeCell ref="H5:I6"/>
    <mergeCell ref="K5:L6"/>
    <mergeCell ref="N6:O6"/>
    <mergeCell ref="A51:R51"/>
    <mergeCell ref="M55:O55"/>
    <mergeCell ref="P55:R55"/>
    <mergeCell ref="Q6:R6"/>
    <mergeCell ref="K157:L157"/>
    <mergeCell ref="G155:I155"/>
    <mergeCell ref="H157:I157"/>
    <mergeCell ref="G104:I104"/>
    <mergeCell ref="A151:L151"/>
    <mergeCell ref="E157:F157"/>
    <mergeCell ref="D155:F155"/>
    <mergeCell ref="D104:F104"/>
    <mergeCell ref="H106:I106"/>
    <mergeCell ref="K106:L106"/>
    <mergeCell ref="B4:B7"/>
    <mergeCell ref="B54:B57"/>
    <mergeCell ref="Q56:R56"/>
    <mergeCell ref="G54:I54"/>
    <mergeCell ref="N56:O56"/>
    <mergeCell ref="D54:F54"/>
    <mergeCell ref="E55:F56"/>
    <mergeCell ref="H55:I56"/>
    <mergeCell ref="K55:L56"/>
  </mergeCells>
  <phoneticPr fontId="0" type="noConversion"/>
  <printOptions horizontalCentered="1"/>
  <pageMargins left="0.118110236220472" right="3.9370078740157501E-2" top="0.74803149606299202" bottom="0.74803149606299202" header="0" footer="0"/>
  <pageSetup scale="39" orientation="landscape" r:id="rId1"/>
  <headerFooter alignWithMargins="0"/>
  <rowBreaks count="3" manualBreakCount="3">
    <brk id="50" max="16383" man="1"/>
    <brk id="99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2025-12-16T05:36:14Z</cp:lastPrinted>
  <dcterms:created xsi:type="dcterms:W3CDTF">2007-02-04T05:47:52Z</dcterms:created>
  <dcterms:modified xsi:type="dcterms:W3CDTF">2025-12-16T05:36:18Z</dcterms:modified>
</cp:coreProperties>
</file>