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MAR,2026\"/>
    </mc:Choice>
  </mc:AlternateContent>
  <xr:revisionPtr revIDLastSave="0" documentId="13_ncr:1_{A9524A54-C71D-4BE6-989B-4362E6483664}" xr6:coauthVersionLast="38" xr6:coauthVersionMax="47" xr10:uidLastSave="{00000000-0000-0000-0000-000000000000}"/>
  <bookViews>
    <workbookView xWindow="0" yWindow="0" windowWidth="19200" windowHeight="641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7" i="1" l="1"/>
  <c r="E187" i="1"/>
  <c r="F180" i="1"/>
  <c r="E180" i="1"/>
  <c r="F173" i="1"/>
  <c r="E173" i="1"/>
  <c r="F166" i="1"/>
  <c r="E166" i="1"/>
  <c r="F159" i="1"/>
  <c r="E159" i="1"/>
  <c r="F140" i="1"/>
  <c r="E140" i="1"/>
  <c r="F136" i="1"/>
  <c r="F135" i="1" s="1"/>
  <c r="F134" i="1" s="1"/>
  <c r="E136" i="1"/>
  <c r="E135" i="1" s="1"/>
  <c r="E134" i="1" s="1"/>
  <c r="F128" i="1"/>
  <c r="F122" i="1" s="1"/>
  <c r="E128" i="1"/>
  <c r="E122" i="1" s="1"/>
  <c r="F110" i="1"/>
  <c r="E110" i="1"/>
  <c r="F86" i="1"/>
  <c r="E86" i="1"/>
  <c r="F79" i="1"/>
  <c r="E79" i="1"/>
  <c r="F72" i="1"/>
  <c r="E72" i="1"/>
  <c r="F65" i="1"/>
  <c r="E65" i="1"/>
  <c r="F58" i="1"/>
  <c r="E58" i="1"/>
  <c r="F40" i="1"/>
  <c r="E40" i="1"/>
  <c r="F36" i="1"/>
  <c r="F35" i="1" s="1"/>
  <c r="F34" i="1" s="1"/>
  <c r="E36" i="1"/>
  <c r="E35" i="1" s="1"/>
  <c r="F22" i="1"/>
  <c r="E22" i="1"/>
  <c r="F10" i="1"/>
  <c r="E10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I136" i="1"/>
  <c r="H136" i="1"/>
  <c r="I128" i="1"/>
  <c r="H128" i="1"/>
  <c r="H122" i="1" s="1"/>
  <c r="I122" i="1"/>
  <c r="I110" i="1"/>
  <c r="H110" i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I40" i="1"/>
  <c r="H40" i="1"/>
  <c r="L36" i="1"/>
  <c r="K36" i="1"/>
  <c r="I36" i="1"/>
  <c r="H36" i="1"/>
  <c r="L28" i="1"/>
  <c r="L22" i="1" s="1"/>
  <c r="K28" i="1"/>
  <c r="K22" i="1" s="1"/>
  <c r="I28" i="1"/>
  <c r="I22" i="1" s="1"/>
  <c r="H28" i="1"/>
  <c r="H22" i="1" s="1"/>
  <c r="L10" i="1"/>
  <c r="K10" i="1"/>
  <c r="I10" i="1"/>
  <c r="H10" i="1"/>
  <c r="L112" i="1"/>
  <c r="K112" i="1"/>
  <c r="J112" i="1"/>
  <c r="O80" i="1"/>
  <c r="N80" i="1"/>
  <c r="M80" i="1"/>
  <c r="L35" i="1" l="1"/>
  <c r="L34" i="1" s="1"/>
  <c r="F93" i="1"/>
  <c r="F194" i="1"/>
  <c r="L93" i="1"/>
  <c r="I135" i="1"/>
  <c r="I134" i="1" s="1"/>
  <c r="I194" i="1" s="1"/>
  <c r="K93" i="1"/>
  <c r="E194" i="1"/>
  <c r="E34" i="1"/>
  <c r="E93" i="1" s="1"/>
  <c r="H135" i="1"/>
  <c r="H134" i="1" s="1"/>
  <c r="H194" i="1" s="1"/>
  <c r="K35" i="1"/>
  <c r="K34" i="1" s="1"/>
  <c r="H35" i="1"/>
  <c r="H34" i="1" s="1"/>
  <c r="H93" i="1" s="1"/>
  <c r="I35" i="1"/>
  <c r="I34" i="1" s="1"/>
  <c r="I93" i="1" s="1"/>
  <c r="P18" i="1" l="1"/>
  <c r="R80" i="1" l="1"/>
  <c r="Q80" i="1"/>
  <c r="P80" i="1"/>
  <c r="Q60" i="1"/>
  <c r="P60" i="1"/>
  <c r="N60" i="1"/>
  <c r="M60" i="1"/>
  <c r="O60" i="1" l="1"/>
  <c r="R60" i="1"/>
  <c r="R8" i="1"/>
  <c r="R63" i="1" l="1"/>
  <c r="Q63" i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61" i="1"/>
  <c r="N61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M88" i="1" l="1"/>
  <c r="N89" i="1"/>
  <c r="M18" i="1"/>
  <c r="P13" i="1"/>
  <c r="P14" i="1"/>
  <c r="P15" i="1"/>
  <c r="P17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<sst xmlns="http://schemas.openxmlformats.org/spreadsheetml/2006/main" count="468" uniqueCount="118">
  <si>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</si>
  <si>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</si>
  <si>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</si>
  <si>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</si>
  <si>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</si>
  <si>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</si>
  <si>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</si>
  <si>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</si>
  <si>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</si>
  <si>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</si>
  <si>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</si>
  <si>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</si>
  <si>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</si>
  <si>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</si>
  <si>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</si>
  <si>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</si>
  <si>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</si>
  <si>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</si>
  <si>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</si>
  <si>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</si>
  <si>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</si>
  <si>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</si>
  <si>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</si>
  <si>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</si>
  <si>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</si>
  <si>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</si>
  <si>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</si>
  <si>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</si>
  <si>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</si>
  <si>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</si>
  <si>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</si>
  <si>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</si>
  <si>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</si>
  <si>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</si>
  <si>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</si>
  <si>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</si>
  <si>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</si>
  <si>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</si>
  <si>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</si>
  <si>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</si>
  <si>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</si>
  <si>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</si>
  <si>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</si>
  <si>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</si>
  <si>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</si>
  <si>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</si>
  <si>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</si>
  <si>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</si>
  <si>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</si>
  <si>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</si>
  <si>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</si>
  <si>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</si>
  <si>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</si>
  <si>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</si>
  <si>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</si>
  <si>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</si>
  <si>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</si>
  <si>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</si>
  <si>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</si>
  <si>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</si>
  <si>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</si>
  <si>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</si>
  <si>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</si>
  <si>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</si>
  <si>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</si>
  <si>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</si>
  <si>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</si>
  <si>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</si>
  <si>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</si>
  <si>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</si>
  <si>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</si>
  <si>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</si>
  <si>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</si>
  <si>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</si>
  <si>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</si>
  <si>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</si>
  <si>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</si>
  <si>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</si>
  <si>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</si>
  <si>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</si>
  <si>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</si>
  <si>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</si>
  <si>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</si>
  <si>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</si>
  <si>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</si>
  <si>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</si>
  <si>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</si>
  <si>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</si>
  <si>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</si>
  <si>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</si>
  <si>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</si>
  <si>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</si>
  <si>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</si>
  <si>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</si>
  <si>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</si>
  <si>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</si>
  <si>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</si>
  <si>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</si>
  <si>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</si>
  <si>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</si>
  <si>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</si>
  <si>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</si>
  <si>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</si>
  <si>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( **) QUANTITY DATA HAS BEEN ESTIMATED WHERE EVER IT IS FOUND NECESSARY.</t>
  </si>
  <si>
    <t>1.   PRIMARY DATA SOURCE IS PAKISTAN SINGLE WINDOW (PSW) AND VALIDATED BY FBR(DRS).</t>
  </si>
  <si>
    <t>2.   DUE TO ROUNDINGS EFFECTS SOME TOTALS AND PERCENTAGES MAY NOT TALLY.</t>
  </si>
  <si>
    <t>STATEMENT SHOWING IMPORTS OF SELECTED COMMODITIES DURING THE MONTH OF MARCH, 2026</t>
  </si>
  <si>
    <t xml:space="preserve">                   MARCH, 2026  ( R)</t>
  </si>
  <si>
    <t xml:space="preserve">                   MARCH,2025</t>
  </si>
  <si>
    <t xml:space="preserve">                          % CHANGE IN MARCH,  2026 OVER</t>
  </si>
  <si>
    <t>MARCH,2025</t>
  </si>
  <si>
    <t>STATEMENT SHOWING IMPORTS OF SELECTED COMMODITIES DURING THE PERIOD JULY - MARCH, 2025-2026</t>
  </si>
  <si>
    <t xml:space="preserve">     JULY - MARCH,   2025-2026</t>
  </si>
  <si>
    <t xml:space="preserve">     JULY - MARCH,   2024-2025</t>
  </si>
  <si>
    <t>% CHANGE IN  JULY - MARCH, 2025-2026</t>
  </si>
  <si>
    <t xml:space="preserve">      OVER  JULY - MARCH, 2024-2025</t>
  </si>
  <si>
    <t xml:space="preserve">                   FEBRUARY, 2026  ( F)</t>
  </si>
  <si>
    <t xml:space="preserve">        FEBRUARY,2026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</si>
</sst>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0_)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15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2" borderId="0" xfId="1" applyNumberFormat="1" applyFont="1" applyFill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6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5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5" fontId="8" fillId="0" borderId="0" xfId="0" applyNumberFormat="1" applyFont="1"/>
    <xf numFmtId="166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6" fontId="8" fillId="0" borderId="0" xfId="1" applyNumberFormat="1" applyFont="1" applyFill="1"/>
    <xf numFmtId="43" fontId="8" fillId="0" borderId="0" xfId="0" applyNumberFormat="1" applyFont="1"/>
    <xf numFmtId="0" fontId="12" fillId="0" borderId="0" xfId="0" applyFont="1"/>
    <xf numFmtId="0" fontId="8" fillId="2" borderId="0" xfId="0" applyFont="1" applyFill="1"/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3" fontId="10" fillId="2" borderId="0" xfId="0" applyNumberFormat="1" applyFont="1" applyFill="1"/>
    <xf numFmtId="4" fontId="10" fillId="2" borderId="0" xfId="0" applyNumberFormat="1" applyFont="1" applyFill="1"/>
    <xf numFmtId="1" fontId="10" fillId="2" borderId="0" xfId="0" applyNumberFormat="1" applyFont="1" applyFill="1" applyAlignment="1">
      <alignment horizontal="center"/>
    </xf>
    <xf numFmtId="1" fontId="8" fillId="2" borderId="0" xfId="0" applyNumberFormat="1" applyFont="1" applyFill="1"/>
    <xf numFmtId="166" fontId="10" fillId="0" borderId="0" xfId="1" applyNumberFormat="1" applyFont="1"/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60" zoomScaleNormal="60" zoomScaleSheetLayoutView="70" workbookViewId="0">
      <selection activeCell="B4" sqref="B4:B7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3" customWidth="1"/>
    <col min="15" max="15" width="20.54296875" style="2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2" customWidth="1"/>
    <col min="21" max="21" width="12.1796875" style="22" customWidth="1"/>
    <col min="22" max="22" width="12.54296875" style="22" customWidth="1"/>
    <col min="23" max="16384" width="11.54296875" style="2"/>
  </cols>
  <sheetData>
    <row r="1" spans="1:21" x14ac:dyDescent="0.45">
      <c r="A1" s="113" t="s">
        <v>106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1" x14ac:dyDescent="0.45">
      <c r="O2" s="24" t="s">
        <v>74</v>
      </c>
    </row>
    <row r="3" spans="1:21" ht="21" x14ac:dyDescent="0.5">
      <c r="O3" s="24" t="s">
        <v>99</v>
      </c>
      <c r="P3" s="17"/>
      <c r="Q3" s="17"/>
    </row>
    <row r="4" spans="1:21" x14ac:dyDescent="0.45">
      <c r="A4" s="19"/>
      <c r="B4" s="98" t="s">
        <v>65</v>
      </c>
      <c r="C4" s="6" t="s">
        <v>62</v>
      </c>
      <c r="D4" s="103" t="s">
        <v>107</v>
      </c>
      <c r="E4" s="104"/>
      <c r="F4" s="105"/>
      <c r="G4" s="103" t="s">
        <v>116</v>
      </c>
      <c r="H4" s="104"/>
      <c r="I4" s="105"/>
      <c r="J4" s="25" t="s">
        <v>108</v>
      </c>
      <c r="K4" s="26"/>
      <c r="L4" s="27"/>
      <c r="M4" s="28"/>
      <c r="N4" s="29" t="s">
        <v>109</v>
      </c>
      <c r="O4" s="30"/>
      <c r="P4" s="31"/>
      <c r="Q4" s="31"/>
      <c r="R4" s="32" t="s">
        <v>100</v>
      </c>
      <c r="S4" s="33"/>
    </row>
    <row r="5" spans="1:21" x14ac:dyDescent="0.45">
      <c r="A5" s="9" t="s">
        <v>1</v>
      </c>
      <c r="B5" s="99"/>
      <c r="C5" s="3" t="s">
        <v>63</v>
      </c>
      <c r="D5" s="8" t="s">
        <v>64</v>
      </c>
      <c r="E5" s="107" t="s">
        <v>68</v>
      </c>
      <c r="F5" s="108"/>
      <c r="G5" s="8"/>
      <c r="H5" s="107" t="s">
        <v>68</v>
      </c>
      <c r="I5" s="108"/>
      <c r="J5" s="34"/>
      <c r="K5" s="107" t="s">
        <v>68</v>
      </c>
      <c r="L5" s="108"/>
      <c r="M5" s="101" t="s">
        <v>117</v>
      </c>
      <c r="N5" s="102"/>
      <c r="O5" s="106"/>
      <c r="P5" s="101" t="s">
        <v>110</v>
      </c>
      <c r="Q5" s="102"/>
      <c r="R5" s="102"/>
      <c r="S5" s="35"/>
      <c r="T5" s="36"/>
      <c r="U5" s="36"/>
    </row>
    <row r="6" spans="1:21" x14ac:dyDescent="0.45">
      <c r="A6" s="37" t="s">
        <v>2</v>
      </c>
      <c r="B6" s="99"/>
      <c r="C6" s="3" t="s">
        <v>66</v>
      </c>
      <c r="D6" s="38" t="s">
        <v>67</v>
      </c>
      <c r="E6" s="109"/>
      <c r="F6" s="110"/>
      <c r="G6" s="38" t="s">
        <v>67</v>
      </c>
      <c r="H6" s="109"/>
      <c r="I6" s="110"/>
      <c r="J6" s="39" t="s">
        <v>67</v>
      </c>
      <c r="K6" s="109"/>
      <c r="L6" s="110"/>
      <c r="M6" s="39" t="s">
        <v>67</v>
      </c>
      <c r="N6" s="101" t="s">
        <v>68</v>
      </c>
      <c r="O6" s="106"/>
      <c r="P6" s="39" t="s">
        <v>67</v>
      </c>
      <c r="Q6" s="101" t="s">
        <v>68</v>
      </c>
      <c r="R6" s="102"/>
      <c r="S6" s="33"/>
      <c r="T6" s="40"/>
      <c r="U6" s="40"/>
    </row>
    <row r="7" spans="1:21" x14ac:dyDescent="0.45">
      <c r="A7" s="41"/>
      <c r="B7" s="100"/>
      <c r="C7" s="11" t="s">
        <v>69</v>
      </c>
      <c r="D7" s="10"/>
      <c r="E7" s="42" t="s">
        <v>70</v>
      </c>
      <c r="F7" s="43" t="s">
        <v>71</v>
      </c>
      <c r="G7" s="10"/>
      <c r="H7" s="42" t="s">
        <v>70</v>
      </c>
      <c r="I7" s="43" t="s">
        <v>71</v>
      </c>
      <c r="J7" s="44"/>
      <c r="K7" s="42" t="s">
        <v>70</v>
      </c>
      <c r="L7" s="43" t="s">
        <v>72</v>
      </c>
      <c r="M7" s="44"/>
      <c r="N7" s="45" t="s">
        <v>73</v>
      </c>
      <c r="O7" s="46" t="s">
        <v>72</v>
      </c>
      <c r="P7" s="47"/>
      <c r="Q7" s="44" t="s">
        <v>73</v>
      </c>
      <c r="R7" s="48" t="s">
        <v>72</v>
      </c>
      <c r="S7" s="33"/>
      <c r="T7" s="40"/>
      <c r="U7" s="40"/>
    </row>
    <row r="8" spans="1:21" ht="21" x14ac:dyDescent="0.5">
      <c r="A8" s="4"/>
      <c r="B8" s="4" t="s">
        <v>3</v>
      </c>
      <c r="D8" s="17"/>
      <c r="E8" s="13">
        <v>1430328</v>
      </c>
      <c r="F8" s="13">
        <v>5113544.2237879718</v>
      </c>
      <c r="G8" s="17"/>
      <c r="H8" s="13">
        <v>1481293</v>
      </c>
      <c r="I8" s="13">
        <v>5289622</v>
      </c>
      <c r="J8" s="17"/>
      <c r="K8" s="17">
        <v>1478379</v>
      </c>
      <c r="L8" s="17">
        <v>5278348</v>
      </c>
      <c r="M8" s="49"/>
      <c r="N8" s="49">
        <f>ROUND(E8/H8*100-100,2)</f>
        <v>-3.44</v>
      </c>
      <c r="O8" s="49">
        <f>ROUND(F8/I8*100-100,2)</f>
        <v>-3.33</v>
      </c>
      <c r="P8" s="50"/>
      <c r="Q8" s="49">
        <f>ROUND(E8/K8*100-100,2)</f>
        <v>-3.25</v>
      </c>
      <c r="R8" s="49">
        <f>ROUND(F8/L8*100-100,2)</f>
        <v>-3.12</v>
      </c>
      <c r="S8" s="13"/>
      <c r="T8" s="51"/>
      <c r="U8" s="51"/>
    </row>
    <row r="9" spans="1:21" ht="21" x14ac:dyDescent="0.5">
      <c r="A9" s="4"/>
      <c r="D9" s="17"/>
      <c r="E9" s="17"/>
      <c r="F9" s="17"/>
      <c r="G9" s="17"/>
      <c r="H9" s="17"/>
      <c r="I9" s="17"/>
      <c r="J9" s="17"/>
      <c r="K9" s="17"/>
      <c r="L9" s="17"/>
      <c r="M9" s="49"/>
      <c r="N9" s="49"/>
      <c r="O9" s="49"/>
      <c r="P9" s="49"/>
      <c r="Q9" s="49"/>
      <c r="R9" s="49"/>
      <c r="S9" s="13"/>
      <c r="T9" s="51"/>
      <c r="U9" s="51"/>
    </row>
    <row r="10" spans="1:21" ht="21" x14ac:dyDescent="0.5">
      <c r="A10" s="4" t="s">
        <v>4</v>
      </c>
      <c r="B10" s="4" t="s">
        <v>5</v>
      </c>
      <c r="C10" s="52"/>
      <c r="D10" s="53"/>
      <c r="E10" s="17">
        <f t="shared" ref="E10:L10" si="0">SUM(E11:E20)</f>
        <v>190265.55587099999</v>
      </c>
      <c r="F10" s="17">
        <f t="shared" si="0"/>
        <v>680187.2161746365</v>
      </c>
      <c r="G10" s="53"/>
      <c r="H10" s="17">
        <f t="shared" si="0"/>
        <v>254312</v>
      </c>
      <c r="I10" s="17">
        <f t="shared" si="0"/>
        <v>908122</v>
      </c>
      <c r="J10" s="53"/>
      <c r="K10" s="17">
        <f t="shared" si="0"/>
        <v>207459</v>
      </c>
      <c r="L10" s="17">
        <f t="shared" si="0"/>
        <v>740701</v>
      </c>
      <c r="M10" s="54"/>
      <c r="N10" s="49">
        <f>ROUND(E10/H10*100-100,2)</f>
        <v>-25.18</v>
      </c>
      <c r="O10" s="49">
        <f>ROUND(F10/I10*100-100,2)</f>
        <v>-25.1</v>
      </c>
      <c r="P10" s="54"/>
      <c r="Q10" s="49">
        <f>ROUND(E10/K10*100-100,2)</f>
        <v>-8.2899999999999991</v>
      </c>
      <c r="R10" s="49">
        <f>ROUND(F10/L10*100-100,2)</f>
        <v>-8.17</v>
      </c>
      <c r="S10" s="55"/>
      <c r="T10" s="56"/>
      <c r="U10" s="56"/>
    </row>
    <row r="11" spans="1:21" ht="21" x14ac:dyDescent="0.5">
      <c r="A11" s="4" t="s">
        <v>0</v>
      </c>
      <c r="B11" s="4" t="s">
        <v>8</v>
      </c>
      <c r="C11" s="3" t="s">
        <v>9</v>
      </c>
      <c r="D11" s="17">
        <v>3900.6283800000001</v>
      </c>
      <c r="E11" s="17">
        <v>3071.64473</v>
      </c>
      <c r="F11" s="13">
        <v>10980.912700765013</v>
      </c>
      <c r="G11" s="17">
        <v>3007</v>
      </c>
      <c r="H11" s="17">
        <v>2944</v>
      </c>
      <c r="I11" s="13">
        <v>10511</v>
      </c>
      <c r="J11" s="17">
        <v>2715</v>
      </c>
      <c r="K11" s="17">
        <v>2566</v>
      </c>
      <c r="L11" s="17">
        <v>9162</v>
      </c>
      <c r="M11" s="49">
        <f>ROUND(D11/G11*100-100,2)</f>
        <v>29.72</v>
      </c>
      <c r="N11" s="49">
        <f t="shared" ref="N11" si="1">ROUND(E11/H11*100-100,2)</f>
        <v>4.34</v>
      </c>
      <c r="O11" s="49">
        <f t="shared" ref="O11:O20" si="2">ROUND(F11/I11*100-100,2)</f>
        <v>4.47</v>
      </c>
      <c r="P11" s="49">
        <f>ROUND(D11/J11*100-100,2)</f>
        <v>43.67</v>
      </c>
      <c r="Q11" s="49">
        <f t="shared" ref="Q11" si="3">ROUND(E11/K11*100-100,2)</f>
        <v>19.71</v>
      </c>
      <c r="R11" s="49">
        <f t="shared" ref="R11:R20" si="4">ROUND(F11/L11*100-100,2)</f>
        <v>19.850000000000001</v>
      </c>
      <c r="S11" s="56"/>
      <c r="T11" s="56"/>
      <c r="U11" s="56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56"/>
      <c r="T12" s="56"/>
      <c r="U12" s="56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12351.540239</v>
      </c>
      <c r="E13" s="17">
        <v>3014.3971710000001</v>
      </c>
      <c r="F13" s="13">
        <v>10775.952894464635</v>
      </c>
      <c r="G13" s="13">
        <v>12667</v>
      </c>
      <c r="H13" s="17">
        <v>3252</v>
      </c>
      <c r="I13" s="13">
        <v>11614</v>
      </c>
      <c r="J13" s="17">
        <v>9234</v>
      </c>
      <c r="K13" s="17">
        <v>2281</v>
      </c>
      <c r="L13" s="17">
        <v>8144</v>
      </c>
      <c r="M13" s="49">
        <f t="shared" ref="M13:N19" si="5">ROUND(D13/G13*100-100,2)</f>
        <v>-2.4900000000000002</v>
      </c>
      <c r="N13" s="49">
        <f t="shared" si="5"/>
        <v>-7.31</v>
      </c>
      <c r="O13" s="49">
        <f t="shared" si="2"/>
        <v>-7.22</v>
      </c>
      <c r="P13" s="49">
        <f t="shared" ref="P13:Q19" si="6">ROUND(D13/J13*100-100,2)</f>
        <v>33.76</v>
      </c>
      <c r="Q13" s="49">
        <f t="shared" si="6"/>
        <v>32.15</v>
      </c>
      <c r="R13" s="49">
        <f t="shared" si="4"/>
        <v>32.32</v>
      </c>
      <c r="S13" s="56"/>
      <c r="T13" s="56"/>
      <c r="U13" s="56"/>
    </row>
    <row r="14" spans="1:21" ht="21" x14ac:dyDescent="0.5">
      <c r="A14" s="4" t="s">
        <v>0</v>
      </c>
      <c r="B14" s="4" t="s">
        <v>12</v>
      </c>
      <c r="C14" s="3" t="s">
        <v>9</v>
      </c>
      <c r="D14" s="17">
        <v>19112.664780000003</v>
      </c>
      <c r="E14" s="17">
        <v>13409.439586</v>
      </c>
      <c r="F14" s="13">
        <v>47938.2116827559</v>
      </c>
      <c r="G14" s="17">
        <v>23477</v>
      </c>
      <c r="H14" s="17">
        <v>17199</v>
      </c>
      <c r="I14" s="13">
        <v>61413</v>
      </c>
      <c r="J14" s="17">
        <v>23019</v>
      </c>
      <c r="K14" s="17">
        <v>16353</v>
      </c>
      <c r="L14" s="17">
        <v>58385</v>
      </c>
      <c r="M14" s="49">
        <f t="shared" si="5"/>
        <v>-18.59</v>
      </c>
      <c r="N14" s="49">
        <f t="shared" si="5"/>
        <v>-22.03</v>
      </c>
      <c r="O14" s="49">
        <f t="shared" si="2"/>
        <v>-21.94</v>
      </c>
      <c r="P14" s="49">
        <f t="shared" si="6"/>
        <v>-16.97</v>
      </c>
      <c r="Q14" s="49">
        <f t="shared" si="6"/>
        <v>-18</v>
      </c>
      <c r="R14" s="49">
        <f t="shared" si="4"/>
        <v>-17.89</v>
      </c>
      <c r="S14" s="56"/>
      <c r="T14" s="56"/>
      <c r="U14" s="56"/>
    </row>
    <row r="15" spans="1:21" ht="21" x14ac:dyDescent="0.5">
      <c r="A15" s="4" t="s">
        <v>0</v>
      </c>
      <c r="B15" s="4" t="s">
        <v>13</v>
      </c>
      <c r="C15" s="3" t="s">
        <v>9</v>
      </c>
      <c r="D15" s="17">
        <v>20711.7412</v>
      </c>
      <c r="E15" s="17">
        <v>6128.4864530000004</v>
      </c>
      <c r="F15" s="13">
        <v>21908.615375402391</v>
      </c>
      <c r="G15" s="17">
        <v>19272</v>
      </c>
      <c r="H15" s="17">
        <v>6168</v>
      </c>
      <c r="I15" s="13">
        <v>22026</v>
      </c>
      <c r="J15" s="17">
        <v>18390</v>
      </c>
      <c r="K15" s="17">
        <v>5393</v>
      </c>
      <c r="L15" s="17">
        <v>19255</v>
      </c>
      <c r="M15" s="49">
        <f t="shared" si="5"/>
        <v>7.47</v>
      </c>
      <c r="N15" s="49">
        <f t="shared" si="5"/>
        <v>-0.64</v>
      </c>
      <c r="O15" s="49">
        <f t="shared" si="2"/>
        <v>-0.53</v>
      </c>
      <c r="P15" s="49">
        <f t="shared" si="6"/>
        <v>12.63</v>
      </c>
      <c r="Q15" s="49">
        <f t="shared" si="6"/>
        <v>13.64</v>
      </c>
      <c r="R15" s="49">
        <f t="shared" si="4"/>
        <v>13.78</v>
      </c>
      <c r="S15" s="56"/>
      <c r="T15" s="56"/>
      <c r="U15" s="56"/>
    </row>
    <row r="16" spans="1:21" ht="21" x14ac:dyDescent="0.5">
      <c r="A16" s="4" t="s">
        <v>0</v>
      </c>
      <c r="B16" s="4" t="s">
        <v>14</v>
      </c>
      <c r="C16" s="3" t="s">
        <v>9</v>
      </c>
      <c r="D16" s="17">
        <v>2000</v>
      </c>
      <c r="E16" s="17">
        <v>646.65346699999998</v>
      </c>
      <c r="F16" s="13">
        <v>2311.5405433422698</v>
      </c>
      <c r="G16" s="17">
        <v>9750</v>
      </c>
      <c r="H16" s="17">
        <v>3186</v>
      </c>
      <c r="I16" s="13">
        <v>11381</v>
      </c>
      <c r="J16" s="17">
        <v>43364</v>
      </c>
      <c r="K16" s="17">
        <v>13984</v>
      </c>
      <c r="L16" s="17">
        <v>49927</v>
      </c>
      <c r="M16" s="49">
        <f t="shared" ref="M16" si="7">ROUND(D16/G16*100-100,2)</f>
        <v>-79.489999999999995</v>
      </c>
      <c r="N16" s="49">
        <f>ROUND(E16/H16*100-100,2)</f>
        <v>-79.7</v>
      </c>
      <c r="O16" s="49">
        <f t="shared" ref="O16" si="8">ROUND(F16/I16*100-100,2)</f>
        <v>-79.69</v>
      </c>
      <c r="P16" s="49">
        <f t="shared" ref="P16" si="9">ROUND(D16/J16*100-100,2)</f>
        <v>-95.39</v>
      </c>
      <c r="Q16" s="49">
        <f t="shared" ref="Q16" si="10">ROUND(E16/K16*100-100,2)</f>
        <v>-95.38</v>
      </c>
      <c r="R16" s="49">
        <f t="shared" ref="R16" si="11">ROUND(F16/L16*100-100,2)</f>
        <v>-95.37</v>
      </c>
      <c r="S16" s="56"/>
      <c r="T16" s="56"/>
      <c r="U16" s="56"/>
    </row>
    <row r="17" spans="1:21" ht="21" x14ac:dyDescent="0.5">
      <c r="A17" s="4" t="s">
        <v>0</v>
      </c>
      <c r="B17" s="4" t="s">
        <v>15</v>
      </c>
      <c r="C17" s="3" t="s">
        <v>9</v>
      </c>
      <c r="D17" s="17">
        <v>268369.19293999998</v>
      </c>
      <c r="E17" s="17">
        <v>80374.785543999998</v>
      </c>
      <c r="F17" s="13">
        <v>287318.33642711747</v>
      </c>
      <c r="G17" s="17">
        <v>358913</v>
      </c>
      <c r="H17" s="17">
        <v>107980</v>
      </c>
      <c r="I17" s="13">
        <v>385582</v>
      </c>
      <c r="J17" s="17">
        <v>279811</v>
      </c>
      <c r="K17" s="17">
        <v>90168</v>
      </c>
      <c r="L17" s="17">
        <v>321931</v>
      </c>
      <c r="M17" s="49">
        <f t="shared" si="5"/>
        <v>-25.23</v>
      </c>
      <c r="N17" s="49">
        <f t="shared" si="5"/>
        <v>-25.57</v>
      </c>
      <c r="O17" s="49">
        <f t="shared" si="2"/>
        <v>-25.48</v>
      </c>
      <c r="P17" s="49">
        <f t="shared" si="6"/>
        <v>-4.09</v>
      </c>
      <c r="Q17" s="49">
        <f t="shared" si="6"/>
        <v>-10.86</v>
      </c>
      <c r="R17" s="49">
        <f t="shared" si="4"/>
        <v>-10.75</v>
      </c>
      <c r="S17" s="56"/>
      <c r="T17" s="56"/>
      <c r="U17" s="56"/>
    </row>
    <row r="18" spans="1:21" ht="21" x14ac:dyDescent="0.5">
      <c r="A18" s="4" t="s">
        <v>0</v>
      </c>
      <c r="B18" s="4" t="s">
        <v>16</v>
      </c>
      <c r="C18" s="3" t="s">
        <v>9</v>
      </c>
      <c r="D18" s="17">
        <v>50</v>
      </c>
      <c r="E18" s="17">
        <v>8.6770630000000004</v>
      </c>
      <c r="F18" s="13">
        <v>31.036544614032003</v>
      </c>
      <c r="G18" s="17">
        <v>146</v>
      </c>
      <c r="H18" s="17">
        <v>28</v>
      </c>
      <c r="I18" s="13">
        <v>99</v>
      </c>
      <c r="J18" s="17">
        <v>145</v>
      </c>
      <c r="K18" s="17">
        <v>49</v>
      </c>
      <c r="L18" s="17">
        <v>176</v>
      </c>
      <c r="M18" s="49">
        <f t="shared" si="5"/>
        <v>-65.75</v>
      </c>
      <c r="N18" s="49">
        <f t="shared" si="5"/>
        <v>-69.010000000000005</v>
      </c>
      <c r="O18" s="49">
        <f t="shared" si="2"/>
        <v>-68.650000000000006</v>
      </c>
      <c r="P18" s="49">
        <f>ROUND(D18/J18*100-100,2)</f>
        <v>-65.52</v>
      </c>
      <c r="Q18" s="49">
        <f t="shared" si="6"/>
        <v>-82.29</v>
      </c>
      <c r="R18" s="49">
        <f t="shared" si="4"/>
        <v>-82.37</v>
      </c>
      <c r="S18" s="56"/>
      <c r="T18" s="56"/>
      <c r="U18" s="56"/>
    </row>
    <row r="19" spans="1:21" ht="21" x14ac:dyDescent="0.5">
      <c r="A19" s="4" t="s">
        <v>0</v>
      </c>
      <c r="B19" s="4" t="s">
        <v>75</v>
      </c>
      <c r="C19" s="3" t="s">
        <v>9</v>
      </c>
      <c r="D19" s="17">
        <v>118613.43915999999</v>
      </c>
      <c r="E19" s="17">
        <v>17032.318262000001</v>
      </c>
      <c r="F19" s="13">
        <v>60898.750751428117</v>
      </c>
      <c r="G19" s="17">
        <v>132729</v>
      </c>
      <c r="H19" s="17">
        <v>19992</v>
      </c>
      <c r="I19" s="13">
        <v>71382</v>
      </c>
      <c r="J19" s="17">
        <v>149557</v>
      </c>
      <c r="K19" s="17">
        <v>27386</v>
      </c>
      <c r="L19" s="17">
        <v>97777</v>
      </c>
      <c r="M19" s="49">
        <f t="shared" si="5"/>
        <v>-10.63</v>
      </c>
      <c r="N19" s="49">
        <f t="shared" si="5"/>
        <v>-14.8</v>
      </c>
      <c r="O19" s="49">
        <f t="shared" si="2"/>
        <v>-14.69</v>
      </c>
      <c r="P19" s="49">
        <f t="shared" si="6"/>
        <v>-20.69</v>
      </c>
      <c r="Q19" s="49">
        <f t="shared" si="6"/>
        <v>-37.81</v>
      </c>
      <c r="R19" s="49">
        <f t="shared" si="4"/>
        <v>-37.72</v>
      </c>
      <c r="S19" s="56"/>
      <c r="T19" s="56"/>
      <c r="U19" s="56"/>
    </row>
    <row r="20" spans="1:21" ht="21" x14ac:dyDescent="0.5">
      <c r="A20" s="4"/>
      <c r="B20" s="4" t="s">
        <v>17</v>
      </c>
      <c r="C20" s="3" t="s">
        <v>6</v>
      </c>
      <c r="D20" s="21"/>
      <c r="E20" s="17">
        <v>66579.153594999996</v>
      </c>
      <c r="F20" s="13">
        <v>238023.8592547467</v>
      </c>
      <c r="G20" s="21"/>
      <c r="H20" s="17">
        <v>93563</v>
      </c>
      <c r="I20" s="13">
        <v>334114</v>
      </c>
      <c r="J20" s="21"/>
      <c r="K20" s="17">
        <v>49279</v>
      </c>
      <c r="L20" s="17">
        <v>175944</v>
      </c>
      <c r="M20" s="54"/>
      <c r="N20" s="49">
        <f>ROUND(E20/H20*100-100,2)</f>
        <v>-28.84</v>
      </c>
      <c r="O20" s="49">
        <f t="shared" si="2"/>
        <v>-28.76</v>
      </c>
      <c r="P20" s="54" t="s">
        <v>7</v>
      </c>
      <c r="Q20" s="49">
        <f>ROUND(E20/K20*100-100,2)</f>
        <v>35.11</v>
      </c>
      <c r="R20" s="49">
        <f t="shared" si="4"/>
        <v>35.28</v>
      </c>
      <c r="S20" s="55"/>
      <c r="T20" s="56"/>
      <c r="U20" s="56"/>
    </row>
    <row r="21" spans="1:21" ht="21" x14ac:dyDescent="0.5">
      <c r="A21" s="4"/>
      <c r="B21" s="4"/>
      <c r="C21" s="3"/>
      <c r="D21" s="17"/>
      <c r="E21" s="17"/>
      <c r="F21" s="17"/>
      <c r="G21" s="17"/>
      <c r="H21" s="17"/>
      <c r="I21" s="17"/>
      <c r="J21" s="17"/>
      <c r="K21" s="17"/>
      <c r="L21" s="17"/>
      <c r="M21" s="49"/>
      <c r="N21" s="49"/>
      <c r="O21" s="49"/>
      <c r="P21" s="49"/>
      <c r="Q21" s="49"/>
      <c r="R21" s="49"/>
      <c r="S21" s="55"/>
      <c r="T21" s="56"/>
      <c r="U21" s="56"/>
    </row>
    <row r="22" spans="1:21" ht="21" x14ac:dyDescent="0.5">
      <c r="A22" s="4" t="s">
        <v>18</v>
      </c>
      <c r="B22" s="4" t="s">
        <v>19</v>
      </c>
      <c r="C22" s="3"/>
      <c r="D22" s="21"/>
      <c r="E22" s="17">
        <f t="shared" ref="E22:L22" si="12">SUM(E23:E28,E31:E32)</f>
        <v>245935.65224599998</v>
      </c>
      <c r="F22" s="17">
        <f t="shared" si="12"/>
        <v>879280.8569887405</v>
      </c>
      <c r="G22" s="21"/>
      <c r="H22" s="17">
        <f t="shared" si="12"/>
        <v>243767</v>
      </c>
      <c r="I22" s="17">
        <f t="shared" si="12"/>
        <v>870445</v>
      </c>
      <c r="J22" s="16"/>
      <c r="K22" s="17">
        <f t="shared" si="12"/>
        <v>246256</v>
      </c>
      <c r="L22" s="17">
        <f t="shared" si="12"/>
        <v>879225</v>
      </c>
      <c r="M22" s="54"/>
      <c r="N22" s="49">
        <f t="shared" ref="N22:N32" si="13">ROUND(E22/H22*100-100,2)</f>
        <v>0.89</v>
      </c>
      <c r="O22" s="49">
        <f t="shared" ref="O22:O32" si="14">ROUND(F22/I22*100-100,2)</f>
        <v>1.02</v>
      </c>
      <c r="P22" s="54"/>
      <c r="Q22" s="49">
        <f t="shared" ref="Q22:Q32" si="15">ROUND(E22/K22*100-100,2)</f>
        <v>-0.13</v>
      </c>
      <c r="R22" s="49">
        <f t="shared" ref="R22:R32" si="16">ROUND(F22/L22*100-100,2)</f>
        <v>0.01</v>
      </c>
      <c r="S22" s="56"/>
      <c r="T22" s="56"/>
      <c r="U22" s="56"/>
    </row>
    <row r="23" spans="1:21" ht="21" x14ac:dyDescent="0.5">
      <c r="A23" s="4" t="s">
        <v>0</v>
      </c>
      <c r="B23" s="4" t="s">
        <v>20</v>
      </c>
      <c r="C23" s="3" t="s">
        <v>6</v>
      </c>
      <c r="D23" s="21"/>
      <c r="E23" s="17">
        <v>24859.928366</v>
      </c>
      <c r="F23" s="13">
        <v>88873.381205822763</v>
      </c>
      <c r="G23" s="21"/>
      <c r="H23" s="17">
        <v>19002</v>
      </c>
      <c r="I23" s="13">
        <v>67851</v>
      </c>
      <c r="J23" s="21"/>
      <c r="K23" s="17">
        <v>13088</v>
      </c>
      <c r="L23" s="17">
        <v>46730</v>
      </c>
      <c r="M23" s="54"/>
      <c r="N23" s="49">
        <f t="shared" si="13"/>
        <v>30.83</v>
      </c>
      <c r="O23" s="49">
        <f t="shared" si="14"/>
        <v>30.98</v>
      </c>
      <c r="P23" s="54" t="s">
        <v>7</v>
      </c>
      <c r="Q23" s="49">
        <f t="shared" si="15"/>
        <v>89.94</v>
      </c>
      <c r="R23" s="49">
        <f t="shared" si="16"/>
        <v>90.18</v>
      </c>
      <c r="S23" s="56"/>
      <c r="T23" s="56"/>
      <c r="U23" s="56"/>
    </row>
    <row r="24" spans="1:21" ht="21" x14ac:dyDescent="0.5">
      <c r="A24" s="4" t="s">
        <v>0</v>
      </c>
      <c r="B24" s="4" t="s">
        <v>21</v>
      </c>
      <c r="C24" s="3" t="s">
        <v>6</v>
      </c>
      <c r="D24" s="21"/>
      <c r="E24" s="17">
        <v>13068.305789</v>
      </c>
      <c r="F24" s="13">
        <v>46715.534325404224</v>
      </c>
      <c r="G24" s="21"/>
      <c r="H24" s="17">
        <v>12473</v>
      </c>
      <c r="I24" s="13">
        <v>44535</v>
      </c>
      <c r="J24" s="21"/>
      <c r="K24" s="17">
        <v>11186</v>
      </c>
      <c r="L24" s="17">
        <v>39938</v>
      </c>
      <c r="M24" s="54"/>
      <c r="N24" s="49">
        <f t="shared" si="13"/>
        <v>4.7699999999999996</v>
      </c>
      <c r="O24" s="49">
        <f t="shared" si="14"/>
        <v>4.9000000000000004</v>
      </c>
      <c r="P24" s="54" t="s">
        <v>7</v>
      </c>
      <c r="Q24" s="49">
        <f t="shared" si="15"/>
        <v>16.829999999999998</v>
      </c>
      <c r="R24" s="49">
        <f t="shared" si="16"/>
        <v>16.97</v>
      </c>
      <c r="S24" s="56"/>
      <c r="T24" s="56"/>
      <c r="U24" s="56"/>
    </row>
    <row r="25" spans="1:21" ht="21" x14ac:dyDescent="0.5">
      <c r="A25" s="4" t="s">
        <v>0</v>
      </c>
      <c r="B25" s="4" t="s">
        <v>22</v>
      </c>
      <c r="C25" s="3" t="s">
        <v>6</v>
      </c>
      <c r="D25" s="21"/>
      <c r="E25" s="17">
        <v>10676.076863</v>
      </c>
      <c r="F25" s="13">
        <v>38168.015549737589</v>
      </c>
      <c r="G25" s="21"/>
      <c r="H25" s="17">
        <v>12994</v>
      </c>
      <c r="I25" s="13">
        <v>46401</v>
      </c>
      <c r="J25" s="21"/>
      <c r="K25" s="17">
        <v>12117</v>
      </c>
      <c r="L25" s="17">
        <v>43263</v>
      </c>
      <c r="M25" s="54"/>
      <c r="N25" s="49">
        <f t="shared" si="13"/>
        <v>-17.84</v>
      </c>
      <c r="O25" s="49">
        <f t="shared" si="14"/>
        <v>-17.739999999999998</v>
      </c>
      <c r="P25" s="54" t="s">
        <v>7</v>
      </c>
      <c r="Q25" s="49">
        <f t="shared" si="15"/>
        <v>-11.89</v>
      </c>
      <c r="R25" s="49">
        <f t="shared" si="16"/>
        <v>-11.78</v>
      </c>
      <c r="S25" s="56"/>
      <c r="T25" s="56"/>
      <c r="U25" s="56"/>
    </row>
    <row r="26" spans="1:21" ht="21" x14ac:dyDescent="0.5">
      <c r="A26" s="4" t="s">
        <v>0</v>
      </c>
      <c r="B26" s="4" t="s">
        <v>23</v>
      </c>
      <c r="C26" s="3" t="s">
        <v>6</v>
      </c>
      <c r="D26" s="21"/>
      <c r="E26" s="17">
        <v>3903.133214</v>
      </c>
      <c r="F26" s="13">
        <v>13954.152148881454</v>
      </c>
      <c r="G26" s="21"/>
      <c r="H26" s="17">
        <v>3812</v>
      </c>
      <c r="I26" s="13">
        <v>13612</v>
      </c>
      <c r="J26" s="21"/>
      <c r="K26" s="17">
        <v>3808</v>
      </c>
      <c r="L26" s="17">
        <v>13597</v>
      </c>
      <c r="M26" s="54"/>
      <c r="N26" s="49">
        <f t="shared" si="13"/>
        <v>2.39</v>
      </c>
      <c r="O26" s="49">
        <f t="shared" si="14"/>
        <v>2.5099999999999998</v>
      </c>
      <c r="P26" s="54" t="s">
        <v>7</v>
      </c>
      <c r="Q26" s="49">
        <f t="shared" si="15"/>
        <v>2.5</v>
      </c>
      <c r="R26" s="49">
        <f t="shared" si="16"/>
        <v>2.63</v>
      </c>
      <c r="S26" s="56"/>
      <c r="T26" s="56"/>
      <c r="U26" s="56"/>
    </row>
    <row r="27" spans="1:21" ht="21" x14ac:dyDescent="0.5">
      <c r="A27" s="4" t="s">
        <v>0</v>
      </c>
      <c r="B27" s="4" t="s">
        <v>24</v>
      </c>
      <c r="C27" s="3" t="s">
        <v>6</v>
      </c>
      <c r="D27" s="21"/>
      <c r="E27" s="17">
        <v>66230.921564999997</v>
      </c>
      <c r="F27" s="13">
        <v>236786.87267500418</v>
      </c>
      <c r="G27" s="21"/>
      <c r="H27" s="17">
        <v>51444</v>
      </c>
      <c r="I27" s="13">
        <v>183701</v>
      </c>
      <c r="J27" s="21"/>
      <c r="K27" s="17">
        <v>95729</v>
      </c>
      <c r="L27" s="17">
        <v>341788</v>
      </c>
      <c r="M27" s="54"/>
      <c r="N27" s="49">
        <f t="shared" si="13"/>
        <v>28.74</v>
      </c>
      <c r="O27" s="49">
        <f t="shared" si="14"/>
        <v>28.9</v>
      </c>
      <c r="P27" s="54" t="s">
        <v>7</v>
      </c>
      <c r="Q27" s="49">
        <f t="shared" si="15"/>
        <v>-30.81</v>
      </c>
      <c r="R27" s="49">
        <f t="shared" si="16"/>
        <v>-30.72</v>
      </c>
      <c r="S27" s="56"/>
      <c r="T27" s="56"/>
      <c r="U27" s="56"/>
    </row>
    <row r="28" spans="1:21" ht="21" x14ac:dyDescent="0.5">
      <c r="A28" s="4" t="s">
        <v>0</v>
      </c>
      <c r="B28" s="4" t="s">
        <v>25</v>
      </c>
      <c r="C28" s="3" t="s">
        <v>6</v>
      </c>
      <c r="D28" s="21"/>
      <c r="E28" s="17">
        <v>59584.991134999997</v>
      </c>
      <c r="F28" s="17">
        <v>213018.47414108791</v>
      </c>
      <c r="G28" s="21"/>
      <c r="H28" s="17">
        <f t="shared" ref="H28:L28" si="17">SUM(H29:H30)</f>
        <v>59197</v>
      </c>
      <c r="I28" s="17">
        <f t="shared" si="17"/>
        <v>211378</v>
      </c>
      <c r="J28" s="21"/>
      <c r="K28" s="17">
        <f t="shared" si="17"/>
        <v>53507</v>
      </c>
      <c r="L28" s="17">
        <f t="shared" si="17"/>
        <v>191040</v>
      </c>
      <c r="M28" s="54"/>
      <c r="N28" s="49">
        <f t="shared" si="13"/>
        <v>0.66</v>
      </c>
      <c r="O28" s="49">
        <f t="shared" si="14"/>
        <v>0.78</v>
      </c>
      <c r="P28" s="54" t="s">
        <v>7</v>
      </c>
      <c r="Q28" s="49">
        <f t="shared" si="15"/>
        <v>11.36</v>
      </c>
      <c r="R28" s="49">
        <f t="shared" si="16"/>
        <v>11.5</v>
      </c>
      <c r="S28" s="56"/>
      <c r="T28" s="56"/>
      <c r="U28" s="56"/>
    </row>
    <row r="29" spans="1:21" ht="21" x14ac:dyDescent="0.5">
      <c r="A29" s="4"/>
      <c r="B29" s="4" t="s">
        <v>26</v>
      </c>
      <c r="C29" s="3" t="s">
        <v>6</v>
      </c>
      <c r="D29" s="21"/>
      <c r="E29" s="17">
        <v>41699.366804999998</v>
      </c>
      <c r="F29" s="13">
        <v>149078.28314935608</v>
      </c>
      <c r="G29" s="21"/>
      <c r="H29" s="17">
        <v>43557</v>
      </c>
      <c r="I29" s="13">
        <v>155536</v>
      </c>
      <c r="J29" s="21"/>
      <c r="K29" s="17">
        <v>36488</v>
      </c>
      <c r="L29" s="17">
        <v>130277</v>
      </c>
      <c r="M29" s="54"/>
      <c r="N29" s="49">
        <f t="shared" si="13"/>
        <v>-4.26</v>
      </c>
      <c r="O29" s="49">
        <f t="shared" si="14"/>
        <v>-4.1500000000000004</v>
      </c>
      <c r="P29" s="54" t="s">
        <v>7</v>
      </c>
      <c r="Q29" s="49">
        <f t="shared" si="15"/>
        <v>14.28</v>
      </c>
      <c r="R29" s="49">
        <f t="shared" si="16"/>
        <v>14.43</v>
      </c>
      <c r="S29" s="56"/>
      <c r="T29" s="56"/>
      <c r="U29" s="56"/>
    </row>
    <row r="30" spans="1:21" ht="21" x14ac:dyDescent="0.5">
      <c r="A30" s="4"/>
      <c r="B30" s="4" t="s">
        <v>27</v>
      </c>
      <c r="C30" s="3" t="s">
        <v>6</v>
      </c>
      <c r="D30" s="21"/>
      <c r="E30" s="17">
        <v>17885.624329999999</v>
      </c>
      <c r="F30" s="13">
        <v>63940.190991731855</v>
      </c>
      <c r="G30" s="21"/>
      <c r="H30" s="17">
        <v>15640</v>
      </c>
      <c r="I30" s="13">
        <v>55842</v>
      </c>
      <c r="J30" s="21"/>
      <c r="K30" s="17">
        <v>17019</v>
      </c>
      <c r="L30" s="17">
        <v>60763</v>
      </c>
      <c r="M30" s="54"/>
      <c r="N30" s="49">
        <f t="shared" si="13"/>
        <v>14.36</v>
      </c>
      <c r="O30" s="49">
        <f t="shared" si="14"/>
        <v>14.5</v>
      </c>
      <c r="P30" s="54" t="s">
        <v>7</v>
      </c>
      <c r="Q30" s="49">
        <f t="shared" si="15"/>
        <v>5.09</v>
      </c>
      <c r="R30" s="49">
        <f t="shared" si="16"/>
        <v>5.23</v>
      </c>
      <c r="S30" s="56"/>
      <c r="T30" s="56"/>
      <c r="U30" s="56"/>
    </row>
    <row r="31" spans="1:21" ht="21" x14ac:dyDescent="0.5">
      <c r="A31" s="4" t="s">
        <v>0</v>
      </c>
      <c r="B31" s="4" t="s">
        <v>28</v>
      </c>
      <c r="C31" s="3" t="s">
        <v>6</v>
      </c>
      <c r="D31" s="21"/>
      <c r="E31" s="17">
        <v>3211.1523780000002</v>
      </c>
      <c r="F31" s="13">
        <v>11479.162613006536</v>
      </c>
      <c r="G31" s="21"/>
      <c r="H31" s="17">
        <v>3914</v>
      </c>
      <c r="I31" s="13">
        <v>13976</v>
      </c>
      <c r="J31" s="21"/>
      <c r="K31" s="17">
        <v>2426</v>
      </c>
      <c r="L31" s="17">
        <v>8660</v>
      </c>
      <c r="M31" s="54"/>
      <c r="N31" s="49">
        <f t="shared" si="13"/>
        <v>-17.96</v>
      </c>
      <c r="O31" s="49">
        <f t="shared" si="14"/>
        <v>-17.87</v>
      </c>
      <c r="P31" s="54" t="s">
        <v>7</v>
      </c>
      <c r="Q31" s="49">
        <f t="shared" si="15"/>
        <v>32.36</v>
      </c>
      <c r="R31" s="49">
        <f t="shared" si="16"/>
        <v>32.549999999999997</v>
      </c>
      <c r="S31" s="56"/>
      <c r="T31" s="56"/>
      <c r="U31" s="56"/>
    </row>
    <row r="32" spans="1:21" ht="21" x14ac:dyDescent="0.5">
      <c r="B32" s="4" t="s">
        <v>29</v>
      </c>
      <c r="C32" s="3" t="s">
        <v>6</v>
      </c>
      <c r="D32" s="21"/>
      <c r="E32" s="17">
        <v>64401.142935999997</v>
      </c>
      <c r="F32" s="13">
        <v>230285.26432979587</v>
      </c>
      <c r="G32" s="21"/>
      <c r="H32" s="17">
        <v>80931</v>
      </c>
      <c r="I32" s="13">
        <v>288991</v>
      </c>
      <c r="J32" s="21"/>
      <c r="K32" s="17">
        <v>54395</v>
      </c>
      <c r="L32" s="17">
        <v>194209</v>
      </c>
      <c r="M32" s="54"/>
      <c r="N32" s="49">
        <f t="shared" si="13"/>
        <v>-20.420000000000002</v>
      </c>
      <c r="O32" s="49">
        <f t="shared" si="14"/>
        <v>-20.309999999999999</v>
      </c>
      <c r="P32" s="54" t="s">
        <v>7</v>
      </c>
      <c r="Q32" s="49">
        <f t="shared" si="15"/>
        <v>18.399999999999999</v>
      </c>
      <c r="R32" s="49">
        <f t="shared" si="16"/>
        <v>18.579999999999998</v>
      </c>
      <c r="S32" s="56"/>
      <c r="T32" s="56"/>
      <c r="U32" s="56"/>
    </row>
    <row r="33" spans="1:21" ht="21" x14ac:dyDescent="0.5">
      <c r="B33" s="4"/>
      <c r="C33" s="3"/>
      <c r="D33" s="21"/>
      <c r="E33" s="17"/>
      <c r="F33" s="13"/>
      <c r="G33" s="21"/>
      <c r="H33" s="17"/>
      <c r="I33" s="17"/>
      <c r="J33" s="16"/>
      <c r="K33" s="17"/>
      <c r="L33" s="17"/>
      <c r="M33" s="50"/>
      <c r="N33" s="49"/>
      <c r="O33" s="49"/>
      <c r="P33" s="50"/>
      <c r="Q33" s="49"/>
      <c r="R33" s="49"/>
      <c r="S33" s="56"/>
      <c r="T33" s="56"/>
      <c r="U33" s="56"/>
    </row>
    <row r="34" spans="1:21" ht="21" x14ac:dyDescent="0.5">
      <c r="A34" s="2" t="s">
        <v>30</v>
      </c>
      <c r="B34" s="4" t="s">
        <v>31</v>
      </c>
      <c r="C34" s="3"/>
      <c r="D34" s="21"/>
      <c r="E34" s="17">
        <f t="shared" ref="E34:F34" si="18">SUM(E35,E46,E47)</f>
        <v>93766.488549999995</v>
      </c>
      <c r="F34" s="17">
        <f t="shared" si="18"/>
        <v>335217.89887730981</v>
      </c>
      <c r="G34" s="21"/>
      <c r="H34" s="17">
        <f t="shared" ref="H34:I34" si="19">SUM(H35,H46,H47)</f>
        <v>81961</v>
      </c>
      <c r="I34" s="17">
        <f t="shared" si="19"/>
        <v>292660</v>
      </c>
      <c r="J34" s="21"/>
      <c r="K34" s="17">
        <f t="shared" ref="K34:L34" si="20">SUM(K35,K46,K47)</f>
        <v>59246</v>
      </c>
      <c r="L34" s="17">
        <f t="shared" si="20"/>
        <v>211524</v>
      </c>
      <c r="M34" s="54"/>
      <c r="N34" s="49">
        <f t="shared" ref="N34:N47" si="21">ROUND(E34/H34*100-100,2)</f>
        <v>14.4</v>
      </c>
      <c r="O34" s="49">
        <f t="shared" ref="O34:O47" si="22">ROUND(F34/I34*100-100,2)</f>
        <v>14.54</v>
      </c>
      <c r="P34" s="54"/>
      <c r="Q34" s="49">
        <f t="shared" ref="Q34:Q47" si="23">ROUND(E34/K34*100-100,2)</f>
        <v>58.27</v>
      </c>
      <c r="R34" s="49">
        <f t="shared" ref="R34:R47" si="24">ROUND(F34/L34*100-100,2)</f>
        <v>58.48</v>
      </c>
      <c r="S34" s="56"/>
      <c r="T34" s="56"/>
      <c r="U34" s="56"/>
    </row>
    <row r="35" spans="1:21" ht="21" x14ac:dyDescent="0.5">
      <c r="B35" s="4" t="s">
        <v>32</v>
      </c>
      <c r="C35" s="3" t="s">
        <v>6</v>
      </c>
      <c r="D35" s="21"/>
      <c r="E35" s="17">
        <f>SUM(E36,E40,E44,E45)</f>
        <v>84923.655912999995</v>
      </c>
      <c r="F35" s="17">
        <f t="shared" ref="F35" si="25">SUM(F36,F40,F44,F45)</f>
        <v>303606.59918410372</v>
      </c>
      <c r="G35" s="21"/>
      <c r="H35" s="17">
        <f t="shared" ref="H35:I35" si="26">SUM(H36,H40,H44,H45)</f>
        <v>81177</v>
      </c>
      <c r="I35" s="17">
        <f t="shared" si="26"/>
        <v>289862</v>
      </c>
      <c r="J35" s="21"/>
      <c r="K35" s="17">
        <f t="shared" ref="K35:L35" si="27">SUM(K36,K40,K44,K45)</f>
        <v>59134</v>
      </c>
      <c r="L35" s="17">
        <f t="shared" si="27"/>
        <v>211126</v>
      </c>
      <c r="M35" s="54"/>
      <c r="N35" s="49">
        <f t="shared" si="21"/>
        <v>4.62</v>
      </c>
      <c r="O35" s="49">
        <f t="shared" si="22"/>
        <v>4.74</v>
      </c>
      <c r="P35" s="54" t="s">
        <v>7</v>
      </c>
      <c r="Q35" s="49">
        <f t="shared" si="23"/>
        <v>43.61</v>
      </c>
      <c r="R35" s="49">
        <f t="shared" si="24"/>
        <v>43.8</v>
      </c>
      <c r="S35" s="56"/>
      <c r="T35" s="56"/>
      <c r="U35" s="56"/>
    </row>
    <row r="36" spans="1:21" ht="21" x14ac:dyDescent="0.5">
      <c r="B36" s="4" t="s">
        <v>33</v>
      </c>
      <c r="C36" s="3" t="s">
        <v>6</v>
      </c>
      <c r="D36" s="21"/>
      <c r="E36" s="17">
        <f t="shared" ref="E36:F36" si="28">SUM(E37:E39)</f>
        <v>12020.982059</v>
      </c>
      <c r="F36" s="17">
        <f t="shared" si="28"/>
        <v>42973.645618114249</v>
      </c>
      <c r="G36" s="21"/>
      <c r="H36" s="17">
        <f t="shared" ref="H36:I36" si="29">SUM(H37:H39)</f>
        <v>15763</v>
      </c>
      <c r="I36" s="17">
        <f t="shared" si="29"/>
        <v>56282</v>
      </c>
      <c r="J36" s="21"/>
      <c r="K36" s="17">
        <f t="shared" ref="K36:L36" si="30">SUM(K37:K39)</f>
        <v>8289</v>
      </c>
      <c r="L36" s="17">
        <f t="shared" si="30"/>
        <v>29592</v>
      </c>
      <c r="M36" s="54"/>
      <c r="N36" s="49">
        <f t="shared" si="21"/>
        <v>-23.74</v>
      </c>
      <c r="O36" s="49">
        <f t="shared" si="22"/>
        <v>-23.65</v>
      </c>
      <c r="P36" s="54" t="s">
        <v>7</v>
      </c>
      <c r="Q36" s="49">
        <f t="shared" si="23"/>
        <v>45.02</v>
      </c>
      <c r="R36" s="49">
        <f t="shared" si="24"/>
        <v>45.22</v>
      </c>
      <c r="S36" s="56"/>
      <c r="T36" s="56"/>
      <c r="U36" s="56"/>
    </row>
    <row r="37" spans="1:21" ht="21" x14ac:dyDescent="0.5">
      <c r="B37" s="4" t="s">
        <v>34</v>
      </c>
      <c r="C37" s="3" t="s">
        <v>6</v>
      </c>
      <c r="D37" s="21"/>
      <c r="E37" s="17">
        <v>3520.1169679999998</v>
      </c>
      <c r="F37" s="13">
        <v>12585.823835188383</v>
      </c>
      <c r="G37" s="21"/>
      <c r="H37" s="17">
        <v>5631</v>
      </c>
      <c r="I37" s="13">
        <v>20106</v>
      </c>
      <c r="J37" s="21"/>
      <c r="K37" s="17">
        <v>1516</v>
      </c>
      <c r="L37" s="17">
        <v>5412</v>
      </c>
      <c r="M37" s="54"/>
      <c r="N37" s="49">
        <f t="shared" si="21"/>
        <v>-37.49</v>
      </c>
      <c r="O37" s="49">
        <f t="shared" si="22"/>
        <v>-37.4</v>
      </c>
      <c r="P37" s="54" t="s">
        <v>7</v>
      </c>
      <c r="Q37" s="49">
        <f t="shared" si="23"/>
        <v>132.19999999999999</v>
      </c>
      <c r="R37" s="49">
        <f t="shared" si="24"/>
        <v>132.55000000000001</v>
      </c>
      <c r="S37" s="56"/>
      <c r="T37" s="56"/>
      <c r="U37" s="56"/>
    </row>
    <row r="38" spans="1:21" ht="21" x14ac:dyDescent="0.5">
      <c r="B38" s="4" t="s">
        <v>35</v>
      </c>
      <c r="C38" s="3" t="s">
        <v>6</v>
      </c>
      <c r="D38" s="21"/>
      <c r="E38" s="17">
        <v>8461.5529729999998</v>
      </c>
      <c r="F38" s="13">
        <v>30247.350061574489</v>
      </c>
      <c r="G38" s="21"/>
      <c r="H38" s="17">
        <v>10075</v>
      </c>
      <c r="I38" s="13">
        <v>35971</v>
      </c>
      <c r="J38" s="21"/>
      <c r="K38" s="17">
        <v>6726</v>
      </c>
      <c r="L38" s="17">
        <v>24013</v>
      </c>
      <c r="M38" s="54"/>
      <c r="N38" s="49">
        <f t="shared" si="21"/>
        <v>-16.010000000000002</v>
      </c>
      <c r="O38" s="49">
        <f t="shared" si="22"/>
        <v>-15.91</v>
      </c>
      <c r="P38" s="54" t="s">
        <v>7</v>
      </c>
      <c r="Q38" s="49">
        <f t="shared" si="23"/>
        <v>25.8</v>
      </c>
      <c r="R38" s="49">
        <f t="shared" si="24"/>
        <v>25.96</v>
      </c>
      <c r="S38" s="56"/>
      <c r="T38" s="56"/>
      <c r="U38" s="56"/>
    </row>
    <row r="39" spans="1:21" ht="21" x14ac:dyDescent="0.5">
      <c r="B39" s="4" t="s">
        <v>36</v>
      </c>
      <c r="C39" s="3" t="s">
        <v>6</v>
      </c>
      <c r="D39" s="21"/>
      <c r="E39" s="17">
        <v>39.312117999999998</v>
      </c>
      <c r="F39" s="13">
        <v>140.47172135137859</v>
      </c>
      <c r="G39" s="21"/>
      <c r="H39" s="17">
        <v>57</v>
      </c>
      <c r="I39" s="13">
        <v>205</v>
      </c>
      <c r="J39" s="21"/>
      <c r="K39" s="17">
        <v>47</v>
      </c>
      <c r="L39" s="17">
        <v>167</v>
      </c>
      <c r="M39" s="54"/>
      <c r="N39" s="49">
        <f>ROUND(E39/H39*100-100,2)</f>
        <v>-31.03</v>
      </c>
      <c r="O39" s="49">
        <f t="shared" si="22"/>
        <v>-31.48</v>
      </c>
      <c r="P39" s="54" t="s">
        <v>7</v>
      </c>
      <c r="Q39" s="49">
        <f t="shared" si="23"/>
        <v>-16.36</v>
      </c>
      <c r="R39" s="49">
        <f t="shared" si="24"/>
        <v>-15.89</v>
      </c>
      <c r="S39" s="56"/>
      <c r="T39" s="56"/>
      <c r="U39" s="56"/>
    </row>
    <row r="40" spans="1:21" ht="21" x14ac:dyDescent="0.5">
      <c r="B40" s="4" t="s">
        <v>37</v>
      </c>
      <c r="C40" s="3" t="s">
        <v>6</v>
      </c>
      <c r="D40" s="21"/>
      <c r="E40" s="17">
        <f t="shared" ref="E40:L40" si="31">SUM(E41:E43)</f>
        <v>62498.066508999997</v>
      </c>
      <c r="F40" s="17">
        <f t="shared" si="31"/>
        <v>223437.95522931984</v>
      </c>
      <c r="G40" s="21"/>
      <c r="H40" s="17">
        <f t="shared" si="31"/>
        <v>55648</v>
      </c>
      <c r="I40" s="17">
        <f t="shared" si="31"/>
        <v>198708</v>
      </c>
      <c r="J40" s="21"/>
      <c r="K40" s="17">
        <f t="shared" si="31"/>
        <v>42576</v>
      </c>
      <c r="L40" s="17">
        <f t="shared" si="31"/>
        <v>152012</v>
      </c>
      <c r="M40" s="54"/>
      <c r="N40" s="49">
        <f t="shared" si="21"/>
        <v>12.31</v>
      </c>
      <c r="O40" s="49">
        <f t="shared" si="22"/>
        <v>12.45</v>
      </c>
      <c r="P40" s="54" t="s">
        <v>7</v>
      </c>
      <c r="Q40" s="49">
        <f t="shared" si="23"/>
        <v>46.79</v>
      </c>
      <c r="R40" s="49">
        <f t="shared" si="24"/>
        <v>46.99</v>
      </c>
      <c r="S40" s="56"/>
      <c r="T40" s="56"/>
      <c r="U40" s="56"/>
    </row>
    <row r="41" spans="1:21" ht="21" x14ac:dyDescent="0.5">
      <c r="B41" s="4" t="s">
        <v>34</v>
      </c>
      <c r="C41" s="3" t="s">
        <v>6</v>
      </c>
      <c r="D41" s="21"/>
      <c r="E41" s="17">
        <v>13157.164709000001</v>
      </c>
      <c r="F41" s="13">
        <v>47039.367215404091</v>
      </c>
      <c r="G41" s="21"/>
      <c r="H41" s="17">
        <v>9743</v>
      </c>
      <c r="I41" s="13">
        <v>34790</v>
      </c>
      <c r="J41" s="21"/>
      <c r="K41" s="17">
        <v>11812</v>
      </c>
      <c r="L41" s="17">
        <v>42174</v>
      </c>
      <c r="M41" s="54"/>
      <c r="N41" s="49">
        <f t="shared" si="21"/>
        <v>35.04</v>
      </c>
      <c r="O41" s="49">
        <f t="shared" si="22"/>
        <v>35.21</v>
      </c>
      <c r="P41" s="54" t="s">
        <v>7</v>
      </c>
      <c r="Q41" s="49">
        <f t="shared" si="23"/>
        <v>11.39</v>
      </c>
      <c r="R41" s="49">
        <f t="shared" si="24"/>
        <v>11.54</v>
      </c>
      <c r="S41" s="56"/>
      <c r="T41" s="56"/>
      <c r="U41" s="56"/>
    </row>
    <row r="42" spans="1:21" ht="21" x14ac:dyDescent="0.5">
      <c r="B42" s="4" t="s">
        <v>35</v>
      </c>
      <c r="C42" s="3" t="s">
        <v>6</v>
      </c>
      <c r="D42" s="21"/>
      <c r="E42" s="17">
        <v>47549.441706999998</v>
      </c>
      <c r="F42" s="13">
        <v>169993.88231257483</v>
      </c>
      <c r="G42" s="21"/>
      <c r="H42" s="17">
        <v>44005</v>
      </c>
      <c r="I42" s="13">
        <v>157134</v>
      </c>
      <c r="J42" s="21"/>
      <c r="K42" s="17">
        <v>29408</v>
      </c>
      <c r="L42" s="17">
        <v>104996</v>
      </c>
      <c r="M42" s="54"/>
      <c r="N42" s="49">
        <f t="shared" si="21"/>
        <v>8.0500000000000007</v>
      </c>
      <c r="O42" s="49">
        <f t="shared" si="22"/>
        <v>8.18</v>
      </c>
      <c r="P42" s="54" t="s">
        <v>7</v>
      </c>
      <c r="Q42" s="49">
        <f t="shared" si="23"/>
        <v>61.69</v>
      </c>
      <c r="R42" s="49">
        <f t="shared" si="24"/>
        <v>61.91</v>
      </c>
      <c r="S42" s="56"/>
      <c r="T42" s="56"/>
      <c r="U42" s="56"/>
    </row>
    <row r="43" spans="1:21" ht="21" x14ac:dyDescent="0.5">
      <c r="B43" s="4" t="s">
        <v>36</v>
      </c>
      <c r="C43" s="3" t="s">
        <v>6</v>
      </c>
      <c r="D43" s="21"/>
      <c r="E43" s="17">
        <v>1791.4600929999999</v>
      </c>
      <c r="F43" s="13">
        <v>6404.7057013409267</v>
      </c>
      <c r="G43" s="21"/>
      <c r="H43" s="17">
        <v>1900</v>
      </c>
      <c r="I43" s="13">
        <v>6784</v>
      </c>
      <c r="J43" s="21"/>
      <c r="K43" s="17">
        <v>1356</v>
      </c>
      <c r="L43" s="17">
        <v>4842</v>
      </c>
      <c r="M43" s="54"/>
      <c r="N43" s="49">
        <f t="shared" si="21"/>
        <v>-5.71</v>
      </c>
      <c r="O43" s="49">
        <f t="shared" si="22"/>
        <v>-5.59</v>
      </c>
      <c r="P43" s="54" t="s">
        <v>7</v>
      </c>
      <c r="Q43" s="49">
        <f t="shared" ref="Q43" si="32">ROUND(E43/K43*100-100,2)</f>
        <v>32.11</v>
      </c>
      <c r="R43" s="49">
        <f t="shared" ref="R43" si="33">ROUND(F43/L43*100-100,2)</f>
        <v>32.270000000000003</v>
      </c>
      <c r="S43" s="56"/>
      <c r="T43" s="56"/>
      <c r="U43" s="56"/>
    </row>
    <row r="44" spans="1:21" ht="21" x14ac:dyDescent="0.5">
      <c r="B44" s="4" t="s">
        <v>38</v>
      </c>
      <c r="C44" s="3" t="s">
        <v>6</v>
      </c>
      <c r="D44" s="21"/>
      <c r="E44" s="17">
        <v>9199.8125130000008</v>
      </c>
      <c r="F44" s="13">
        <v>32887.619520620145</v>
      </c>
      <c r="G44" s="21"/>
      <c r="H44" s="17">
        <v>8525</v>
      </c>
      <c r="I44" s="13">
        <v>30441</v>
      </c>
      <c r="J44" s="21"/>
      <c r="K44" s="17">
        <v>7308</v>
      </c>
      <c r="L44" s="17">
        <v>26092</v>
      </c>
      <c r="M44" s="54"/>
      <c r="N44" s="49">
        <f t="shared" si="21"/>
        <v>7.92</v>
      </c>
      <c r="O44" s="49">
        <f t="shared" si="22"/>
        <v>8.0399999999999991</v>
      </c>
      <c r="P44" s="54" t="s">
        <v>7</v>
      </c>
      <c r="Q44" s="49">
        <f t="shared" si="23"/>
        <v>25.89</v>
      </c>
      <c r="R44" s="49">
        <f t="shared" si="24"/>
        <v>26.04</v>
      </c>
      <c r="S44" s="56"/>
      <c r="T44" s="56"/>
      <c r="U44" s="56"/>
    </row>
    <row r="45" spans="1:21" ht="21" x14ac:dyDescent="0.5">
      <c r="B45" s="4" t="s">
        <v>39</v>
      </c>
      <c r="C45" s="3" t="s">
        <v>6</v>
      </c>
      <c r="D45" s="21"/>
      <c r="E45" s="17">
        <v>1204.794832</v>
      </c>
      <c r="F45" s="13">
        <v>4307.3788160494705</v>
      </c>
      <c r="G45" s="21"/>
      <c r="H45" s="17">
        <v>1241</v>
      </c>
      <c r="I45" s="13">
        <v>4431</v>
      </c>
      <c r="J45" s="21"/>
      <c r="K45" s="17">
        <v>961</v>
      </c>
      <c r="L45" s="17">
        <v>3430</v>
      </c>
      <c r="M45" s="54"/>
      <c r="N45" s="49">
        <f t="shared" si="21"/>
        <v>-2.92</v>
      </c>
      <c r="O45" s="49">
        <f t="shared" si="22"/>
        <v>-2.79</v>
      </c>
      <c r="P45" s="54" t="s">
        <v>7</v>
      </c>
      <c r="Q45" s="49">
        <f t="shared" si="23"/>
        <v>25.37</v>
      </c>
      <c r="R45" s="49">
        <f t="shared" si="24"/>
        <v>25.58</v>
      </c>
      <c r="S45" s="56"/>
      <c r="T45" s="56"/>
      <c r="U45" s="56"/>
    </row>
    <row r="46" spans="1:21" ht="21" x14ac:dyDescent="0.5">
      <c r="B46" s="4" t="s">
        <v>40</v>
      </c>
      <c r="C46" s="3" t="s">
        <v>6</v>
      </c>
      <c r="D46" s="21"/>
      <c r="E46" s="17">
        <v>7128.5551379999997</v>
      </c>
      <c r="F46" s="13">
        <v>25482.310310877889</v>
      </c>
      <c r="G46" s="21"/>
      <c r="H46" s="17">
        <v>97</v>
      </c>
      <c r="I46" s="13">
        <v>347</v>
      </c>
      <c r="J46" s="21"/>
      <c r="K46" s="17">
        <v>1</v>
      </c>
      <c r="L46" s="17">
        <v>2</v>
      </c>
      <c r="M46" s="54"/>
      <c r="N46" s="49">
        <f t="shared" si="21"/>
        <v>7249.03</v>
      </c>
      <c r="O46" s="49">
        <f t="shared" si="22"/>
        <v>7243.61</v>
      </c>
      <c r="P46" s="54" t="s">
        <v>7</v>
      </c>
      <c r="Q46" s="49">
        <f t="shared" ref="Q46" si="34">ROUND(E46/K46*100-100,2)</f>
        <v>712755.51</v>
      </c>
      <c r="R46" s="49">
        <f t="shared" ref="R46" si="35">ROUND(F46/L46*100-100,2)</f>
        <v>1274015.52</v>
      </c>
      <c r="S46" s="56"/>
      <c r="T46" s="56"/>
      <c r="U46" s="56"/>
    </row>
    <row r="47" spans="1:21" ht="21" x14ac:dyDescent="0.5">
      <c r="B47" s="4" t="s">
        <v>41</v>
      </c>
      <c r="C47" s="3" t="s">
        <v>6</v>
      </c>
      <c r="D47" s="21"/>
      <c r="E47" s="17">
        <v>1714.277499</v>
      </c>
      <c r="F47" s="13">
        <v>6128.9893823281755</v>
      </c>
      <c r="G47" s="21"/>
      <c r="H47" s="17">
        <v>687</v>
      </c>
      <c r="I47" s="13">
        <v>2451</v>
      </c>
      <c r="J47" s="21"/>
      <c r="K47" s="17">
        <v>111</v>
      </c>
      <c r="L47" s="17">
        <v>396</v>
      </c>
      <c r="M47" s="54"/>
      <c r="N47" s="49">
        <f t="shared" si="21"/>
        <v>149.53</v>
      </c>
      <c r="O47" s="49">
        <f t="shared" si="22"/>
        <v>150.06</v>
      </c>
      <c r="P47" s="54" t="s">
        <v>7</v>
      </c>
      <c r="Q47" s="49">
        <f t="shared" si="23"/>
        <v>1444.39</v>
      </c>
      <c r="R47" s="49">
        <f t="shared" si="24"/>
        <v>1447.72</v>
      </c>
      <c r="S47" s="56"/>
      <c r="T47" s="56"/>
      <c r="U47" s="56"/>
    </row>
    <row r="48" spans="1:21" ht="21" x14ac:dyDescent="0.5">
      <c r="A48" s="57"/>
      <c r="B48" s="58"/>
      <c r="C48" s="59"/>
      <c r="D48" s="60"/>
      <c r="E48" s="61"/>
      <c r="F48" s="60"/>
      <c r="G48" s="60"/>
      <c r="H48" s="61"/>
      <c r="I48" s="60"/>
      <c r="J48" s="62"/>
      <c r="K48" s="63"/>
      <c r="L48" s="62"/>
      <c r="M48" s="64"/>
      <c r="N48" s="65"/>
      <c r="O48" s="65"/>
      <c r="P48" s="66"/>
      <c r="Q48" s="64"/>
      <c r="R48" s="64"/>
      <c r="S48" s="55"/>
      <c r="T48" s="56"/>
      <c r="U48" s="56"/>
    </row>
    <row r="49" spans="1:21" x14ac:dyDescent="0.45">
      <c r="A49" s="67"/>
      <c r="B49" s="4"/>
      <c r="C49" s="52"/>
      <c r="D49" s="12"/>
      <c r="E49" s="68"/>
      <c r="F49" s="12"/>
      <c r="G49" s="12"/>
      <c r="H49" s="68"/>
      <c r="I49" s="12"/>
      <c r="J49" s="69"/>
      <c r="K49" s="70"/>
      <c r="L49" s="69"/>
      <c r="M49" s="71"/>
      <c r="P49" s="71" t="s">
        <v>42</v>
      </c>
      <c r="Q49" s="71"/>
      <c r="R49" s="71"/>
      <c r="S49" s="35"/>
      <c r="T49" s="36"/>
      <c r="U49" s="36"/>
    </row>
    <row r="50" spans="1:21" x14ac:dyDescent="0.45">
      <c r="A50" s="67"/>
      <c r="B50" s="72"/>
      <c r="C50" s="72"/>
      <c r="D50" s="72"/>
      <c r="E50" s="68"/>
      <c r="F50" s="12"/>
      <c r="G50" s="12"/>
      <c r="H50" s="68"/>
      <c r="I50" s="12"/>
      <c r="J50" s="69"/>
      <c r="K50" s="70"/>
      <c r="L50" s="69"/>
      <c r="M50" s="71"/>
      <c r="P50" s="71"/>
      <c r="Q50" s="71"/>
      <c r="R50" s="71"/>
      <c r="S50" s="35"/>
      <c r="T50" s="36"/>
      <c r="U50" s="36"/>
    </row>
    <row r="51" spans="1:21" x14ac:dyDescent="0.45">
      <c r="A51" s="113" t="s">
        <v>106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35"/>
      <c r="T51" s="36"/>
      <c r="U51" s="36"/>
    </row>
    <row r="52" spans="1:21" x14ac:dyDescent="0.45">
      <c r="O52" s="24" t="s">
        <v>74</v>
      </c>
      <c r="S52" s="35"/>
      <c r="T52" s="36"/>
      <c r="U52" s="36"/>
    </row>
    <row r="53" spans="1:21" x14ac:dyDescent="0.45">
      <c r="O53" s="24" t="s">
        <v>99</v>
      </c>
      <c r="S53" s="35"/>
      <c r="T53" s="36"/>
      <c r="U53" s="36"/>
    </row>
    <row r="54" spans="1:21" x14ac:dyDescent="0.45">
      <c r="A54" s="19"/>
      <c r="B54" s="98" t="s">
        <v>65</v>
      </c>
      <c r="C54" s="6" t="s">
        <v>62</v>
      </c>
      <c r="D54" s="103" t="s">
        <v>107</v>
      </c>
      <c r="E54" s="104"/>
      <c r="F54" s="105"/>
      <c r="G54" s="103" t="s">
        <v>116</v>
      </c>
      <c r="H54" s="104"/>
      <c r="I54" s="105"/>
      <c r="J54" s="25" t="s">
        <v>108</v>
      </c>
      <c r="K54" s="26"/>
      <c r="L54" s="27"/>
      <c r="M54" s="28"/>
      <c r="N54" s="29" t="s">
        <v>109</v>
      </c>
      <c r="O54" s="30"/>
      <c r="P54" s="31"/>
      <c r="Q54" s="31"/>
      <c r="R54" s="32" t="s">
        <v>100</v>
      </c>
      <c r="S54" s="35"/>
      <c r="T54" s="36"/>
      <c r="U54" s="36"/>
    </row>
    <row r="55" spans="1:21" x14ac:dyDescent="0.45">
      <c r="A55" s="9" t="s">
        <v>1</v>
      </c>
      <c r="B55" s="99"/>
      <c r="C55" s="3" t="s">
        <v>63</v>
      </c>
      <c r="D55" s="8" t="s">
        <v>64</v>
      </c>
      <c r="E55" s="107" t="s">
        <v>68</v>
      </c>
      <c r="F55" s="108"/>
      <c r="G55" s="8"/>
      <c r="H55" s="107" t="s">
        <v>68</v>
      </c>
      <c r="I55" s="108"/>
      <c r="J55" s="34"/>
      <c r="K55" s="107" t="s">
        <v>68</v>
      </c>
      <c r="L55" s="108"/>
      <c r="M55" s="101" t="s">
        <v>117</v>
      </c>
      <c r="N55" s="102"/>
      <c r="O55" s="106"/>
      <c r="P55" s="101" t="s">
        <v>110</v>
      </c>
      <c r="Q55" s="102"/>
      <c r="R55" s="102"/>
      <c r="S55" s="35"/>
      <c r="T55" s="36"/>
      <c r="U55" s="36"/>
    </row>
    <row r="56" spans="1:21" x14ac:dyDescent="0.45">
      <c r="A56" s="37" t="s">
        <v>2</v>
      </c>
      <c r="B56" s="99"/>
      <c r="C56" s="3" t="s">
        <v>66</v>
      </c>
      <c r="D56" s="38" t="s">
        <v>67</v>
      </c>
      <c r="E56" s="109"/>
      <c r="F56" s="110"/>
      <c r="G56" s="38" t="s">
        <v>67</v>
      </c>
      <c r="H56" s="109"/>
      <c r="I56" s="110"/>
      <c r="J56" s="39" t="s">
        <v>67</v>
      </c>
      <c r="K56" s="109"/>
      <c r="L56" s="110"/>
      <c r="M56" s="39" t="s">
        <v>67</v>
      </c>
      <c r="N56" s="101" t="s">
        <v>68</v>
      </c>
      <c r="O56" s="106"/>
      <c r="P56" s="39" t="s">
        <v>67</v>
      </c>
      <c r="Q56" s="101" t="s">
        <v>68</v>
      </c>
      <c r="R56" s="102"/>
      <c r="S56" s="35"/>
      <c r="T56" s="36"/>
      <c r="U56" s="36"/>
    </row>
    <row r="57" spans="1:21" x14ac:dyDescent="0.45">
      <c r="A57" s="41"/>
      <c r="B57" s="100"/>
      <c r="C57" s="11" t="s">
        <v>69</v>
      </c>
      <c r="D57" s="10"/>
      <c r="E57" s="42" t="s">
        <v>70</v>
      </c>
      <c r="F57" s="43" t="s">
        <v>71</v>
      </c>
      <c r="G57" s="10"/>
      <c r="H57" s="42" t="s">
        <v>70</v>
      </c>
      <c r="I57" s="43" t="s">
        <v>71</v>
      </c>
      <c r="J57" s="44"/>
      <c r="K57" s="42" t="s">
        <v>70</v>
      </c>
      <c r="L57" s="43" t="s">
        <v>72</v>
      </c>
      <c r="M57" s="44"/>
      <c r="N57" s="45" t="s">
        <v>73</v>
      </c>
      <c r="O57" s="46" t="s">
        <v>72</v>
      </c>
      <c r="P57" s="47"/>
      <c r="Q57" s="44" t="s">
        <v>73</v>
      </c>
      <c r="R57" s="48" t="s">
        <v>72</v>
      </c>
      <c r="S57" s="35"/>
      <c r="T57" s="36"/>
      <c r="U57" s="36"/>
    </row>
    <row r="58" spans="1:21" ht="21" x14ac:dyDescent="0.5">
      <c r="A58" s="4" t="s">
        <v>43</v>
      </c>
      <c r="B58" s="4" t="s">
        <v>44</v>
      </c>
      <c r="C58" s="3"/>
      <c r="D58" s="16"/>
      <c r="E58" s="17">
        <f t="shared" ref="E58:L58" si="36">SUM(E59:E63)</f>
        <v>340221.36434700002</v>
      </c>
      <c r="F58" s="17">
        <f t="shared" si="36"/>
        <v>1216350.1754687524</v>
      </c>
      <c r="G58" s="18"/>
      <c r="H58" s="17">
        <f t="shared" si="36"/>
        <v>275216</v>
      </c>
      <c r="I58" s="17">
        <f t="shared" si="36"/>
        <v>982850</v>
      </c>
      <c r="J58" s="16"/>
      <c r="K58" s="17">
        <f t="shared" si="36"/>
        <v>345987</v>
      </c>
      <c r="L58" s="17">
        <f t="shared" si="36"/>
        <v>1235302</v>
      </c>
      <c r="M58" s="54"/>
      <c r="N58" s="49">
        <f t="shared" ref="N58:O58" si="37">ROUND(E58/H58*100-100,2)</f>
        <v>23.62</v>
      </c>
      <c r="O58" s="49">
        <f t="shared" si="37"/>
        <v>23.76</v>
      </c>
      <c r="P58" s="54"/>
      <c r="Q58" s="49">
        <f t="shared" ref="Q58:Q62" si="38">ROUND(E58/K58*100-100,2)</f>
        <v>-1.67</v>
      </c>
      <c r="R58" s="49">
        <f t="shared" ref="R58:R62" si="39">ROUND(F58/L58*100-100,2)</f>
        <v>-1.53</v>
      </c>
      <c r="S58" s="55"/>
      <c r="T58" s="56"/>
      <c r="U58" s="56"/>
    </row>
    <row r="59" spans="1:21" ht="21" x14ac:dyDescent="0.5">
      <c r="A59" s="4" t="s">
        <v>0</v>
      </c>
      <c r="B59" s="4" t="s">
        <v>45</v>
      </c>
      <c r="C59" s="3" t="s">
        <v>9</v>
      </c>
      <c r="D59" s="17">
        <v>845797.4521442001</v>
      </c>
      <c r="E59" s="17">
        <v>116139.5539</v>
      </c>
      <c r="F59" s="13">
        <v>415241.27323341445</v>
      </c>
      <c r="G59" s="17">
        <v>587981</v>
      </c>
      <c r="H59" s="17">
        <v>79510</v>
      </c>
      <c r="I59" s="13">
        <v>283961</v>
      </c>
      <c r="J59" s="17">
        <v>912934</v>
      </c>
      <c r="K59" s="73">
        <v>140320</v>
      </c>
      <c r="L59" s="73">
        <v>500993</v>
      </c>
      <c r="M59" s="49">
        <f>ROUND(D59/G59*100-100,2)</f>
        <v>43.85</v>
      </c>
      <c r="N59" s="49">
        <f t="shared" ref="N59:N62" si="40">ROUND(E59/H59*100-100,2)</f>
        <v>46.07</v>
      </c>
      <c r="O59" s="49">
        <f t="shared" ref="O59:O62" si="41">ROUND(F59/I59*100-100,2)</f>
        <v>46.23</v>
      </c>
      <c r="P59" s="49">
        <f>ROUND(D59/J59*100-100,2)</f>
        <v>-7.35</v>
      </c>
      <c r="Q59" s="49">
        <f t="shared" si="38"/>
        <v>-17.23</v>
      </c>
      <c r="R59" s="49">
        <f t="shared" si="39"/>
        <v>-17.12</v>
      </c>
      <c r="S59" s="56"/>
      <c r="T59" s="56"/>
      <c r="U59" s="56"/>
    </row>
    <row r="60" spans="1:21" ht="21" x14ac:dyDescent="0.5">
      <c r="A60" s="4" t="s">
        <v>0</v>
      </c>
      <c r="B60" s="4" t="s">
        <v>46</v>
      </c>
      <c r="C60" s="3" t="s">
        <v>9</v>
      </c>
      <c r="D60" s="17">
        <v>929377.29</v>
      </c>
      <c r="E60" s="17">
        <v>181024.59504700001</v>
      </c>
      <c r="F60" s="13">
        <v>647195.74201350077</v>
      </c>
      <c r="G60" s="17">
        <v>905367</v>
      </c>
      <c r="H60" s="17">
        <v>118498</v>
      </c>
      <c r="I60" s="13">
        <v>423148</v>
      </c>
      <c r="J60" s="17">
        <v>843922</v>
      </c>
      <c r="K60" s="73">
        <v>120956</v>
      </c>
      <c r="L60" s="73">
        <v>431856</v>
      </c>
      <c r="M60" s="49">
        <f>ROUND(D60/G60*100-100,2)</f>
        <v>2.65</v>
      </c>
      <c r="N60" s="49">
        <f t="shared" ref="N60" si="42">ROUND(E60/H60*100-100,2)</f>
        <v>52.77</v>
      </c>
      <c r="O60" s="49">
        <f t="shared" ref="O60" si="43">ROUND(F60/I60*100-100,2)</f>
        <v>52.95</v>
      </c>
      <c r="P60" s="49">
        <f>ROUND(D60/J60*100-100,2)</f>
        <v>10.130000000000001</v>
      </c>
      <c r="Q60" s="49">
        <f t="shared" ref="Q60" si="44">ROUND(E60/K60*100-100,2)</f>
        <v>49.66</v>
      </c>
      <c r="R60" s="49">
        <f t="shared" ref="R60" si="45">ROUND(F60/L60*100-100,2)</f>
        <v>49.86</v>
      </c>
      <c r="S60" s="56"/>
      <c r="T60" s="56"/>
      <c r="U60" s="56"/>
    </row>
    <row r="61" spans="1:21" ht="21" x14ac:dyDescent="0.5">
      <c r="A61" s="4"/>
      <c r="B61" s="4" t="s">
        <v>76</v>
      </c>
      <c r="C61" s="3" t="s">
        <v>6</v>
      </c>
      <c r="D61" s="21"/>
      <c r="E61" s="21">
        <v>19634.719939999999</v>
      </c>
      <c r="F61" s="13">
        <v>70187.95951620469</v>
      </c>
      <c r="G61" s="54"/>
      <c r="H61" s="17">
        <v>52923</v>
      </c>
      <c r="I61" s="13">
        <v>189021</v>
      </c>
      <c r="J61" s="21"/>
      <c r="K61" s="73">
        <v>63295</v>
      </c>
      <c r="L61" s="73">
        <v>225987</v>
      </c>
      <c r="M61" s="54"/>
      <c r="N61" s="49">
        <f t="shared" si="40"/>
        <v>-62.9</v>
      </c>
      <c r="O61" s="49">
        <f t="shared" si="41"/>
        <v>-62.87</v>
      </c>
      <c r="P61" s="54"/>
      <c r="Q61" s="49">
        <f t="shared" si="38"/>
        <v>-68.98</v>
      </c>
      <c r="R61" s="49">
        <f t="shared" si="39"/>
        <v>-68.94</v>
      </c>
      <c r="S61" s="56"/>
      <c r="T61" s="56"/>
      <c r="U61" s="56"/>
    </row>
    <row r="62" spans="1:21" ht="21" x14ac:dyDescent="0.5">
      <c r="A62" s="4"/>
      <c r="B62" s="4" t="s">
        <v>77</v>
      </c>
      <c r="C62" s="3" t="s">
        <v>6</v>
      </c>
      <c r="D62" s="21"/>
      <c r="E62" s="17">
        <v>23421.195293000001</v>
      </c>
      <c r="F62" s="13">
        <v>83720.553102415579</v>
      </c>
      <c r="G62" s="54"/>
      <c r="H62" s="17">
        <v>24272</v>
      </c>
      <c r="I62" s="13">
        <v>86673</v>
      </c>
      <c r="J62" s="21"/>
      <c r="K62" s="73">
        <v>21402</v>
      </c>
      <c r="L62" s="73">
        <v>76414</v>
      </c>
      <c r="M62" s="54"/>
      <c r="N62" s="49">
        <f t="shared" si="40"/>
        <v>-3.51</v>
      </c>
      <c r="O62" s="49">
        <f t="shared" si="41"/>
        <v>-3.41</v>
      </c>
      <c r="P62" s="54"/>
      <c r="Q62" s="49">
        <f t="shared" si="38"/>
        <v>9.43</v>
      </c>
      <c r="R62" s="49">
        <f t="shared" si="39"/>
        <v>9.56</v>
      </c>
      <c r="S62" s="56"/>
      <c r="T62" s="56"/>
      <c r="U62" s="56"/>
    </row>
    <row r="63" spans="1:21" ht="21" x14ac:dyDescent="0.5">
      <c r="A63" s="4"/>
      <c r="B63" s="4" t="s">
        <v>78</v>
      </c>
      <c r="C63" s="3" t="s">
        <v>6</v>
      </c>
      <c r="D63" s="21"/>
      <c r="E63" s="17">
        <v>1.3001670000000001</v>
      </c>
      <c r="F63" s="13">
        <v>4.6476032171581769</v>
      </c>
      <c r="G63" s="54"/>
      <c r="H63" s="17">
        <v>13</v>
      </c>
      <c r="I63" s="13">
        <v>47</v>
      </c>
      <c r="J63" s="21"/>
      <c r="K63" s="73">
        <v>14</v>
      </c>
      <c r="L63" s="73">
        <v>52</v>
      </c>
      <c r="M63" s="54"/>
      <c r="N63" s="49">
        <f t="shared" ref="N63" si="46">ROUND(E63/H63*100-100,2)</f>
        <v>-90</v>
      </c>
      <c r="O63" s="49">
        <f t="shared" ref="O63" si="47">ROUND(F63/I63*100-100,2)</f>
        <v>-90.11</v>
      </c>
      <c r="P63" s="54"/>
      <c r="Q63" s="49">
        <f t="shared" ref="Q63" si="48">ROUND(E63/K63*100-100,2)</f>
        <v>-90.71</v>
      </c>
      <c r="R63" s="49">
        <f t="shared" ref="R63" si="49">ROUND(F63/L63*100-100,2)</f>
        <v>-91.06</v>
      </c>
      <c r="S63" s="56"/>
      <c r="T63" s="56"/>
      <c r="U63" s="56"/>
    </row>
    <row r="64" spans="1:21" ht="21" x14ac:dyDescent="0.5">
      <c r="A64" s="4"/>
      <c r="B64" s="4"/>
      <c r="C64" s="3"/>
      <c r="D64" s="17"/>
      <c r="E64" s="17"/>
      <c r="F64" s="17"/>
      <c r="G64" s="17"/>
      <c r="H64" s="17"/>
      <c r="I64" s="17"/>
      <c r="J64" s="17"/>
      <c r="K64" s="73"/>
      <c r="L64" s="73"/>
      <c r="M64" s="49"/>
      <c r="N64" s="49"/>
      <c r="O64" s="49"/>
      <c r="P64" s="49"/>
      <c r="Q64" s="49"/>
      <c r="R64" s="49"/>
      <c r="S64" s="56"/>
      <c r="T64" s="56"/>
      <c r="U64" s="56"/>
    </row>
    <row r="65" spans="1:21" ht="21" x14ac:dyDescent="0.5">
      <c r="A65" s="4" t="s">
        <v>47</v>
      </c>
      <c r="B65" s="4" t="s">
        <v>48</v>
      </c>
      <c r="C65" s="3"/>
      <c r="D65" s="16"/>
      <c r="E65" s="17">
        <f t="shared" ref="E65:L65" si="50">SUM(E66:E70)</f>
        <v>119843.64258300001</v>
      </c>
      <c r="F65" s="17">
        <f t="shared" si="50"/>
        <v>428442.23454812513</v>
      </c>
      <c r="G65" s="16"/>
      <c r="H65" s="17">
        <f t="shared" si="50"/>
        <v>140109</v>
      </c>
      <c r="I65" s="17">
        <f t="shared" si="50"/>
        <v>500368</v>
      </c>
      <c r="J65" s="16"/>
      <c r="K65" s="17">
        <f t="shared" si="50"/>
        <v>168763</v>
      </c>
      <c r="L65" s="17">
        <f t="shared" si="50"/>
        <v>602544</v>
      </c>
      <c r="M65" s="54"/>
      <c r="N65" s="49">
        <f t="shared" ref="N65:O69" si="51">ROUND(E65/H65*100-100,2)</f>
        <v>-14.46</v>
      </c>
      <c r="O65" s="49">
        <f t="shared" si="51"/>
        <v>-14.37</v>
      </c>
      <c r="P65" s="54"/>
      <c r="Q65" s="49">
        <f t="shared" ref="Q65:Q70" si="52">ROUND(E65/K65*100-100,2)</f>
        <v>-28.99</v>
      </c>
      <c r="R65" s="49">
        <f t="shared" ref="R65:R70" si="53">ROUND(F65/L65*100-100,2)</f>
        <v>-28.89</v>
      </c>
      <c r="S65" s="56"/>
      <c r="T65" s="56"/>
      <c r="U65" s="56"/>
    </row>
    <row r="66" spans="1:21" ht="21" x14ac:dyDescent="0.5">
      <c r="A66" s="4"/>
      <c r="B66" s="4" t="s">
        <v>79</v>
      </c>
      <c r="C66" s="3" t="s">
        <v>9</v>
      </c>
      <c r="D66" s="17">
        <v>48592.803837000007</v>
      </c>
      <c r="E66" s="17">
        <v>22914.686105000001</v>
      </c>
      <c r="F66" s="13">
        <v>81920.76733214104</v>
      </c>
      <c r="G66" s="17">
        <v>63984</v>
      </c>
      <c r="H66" s="17">
        <v>30414</v>
      </c>
      <c r="I66" s="13">
        <v>108603</v>
      </c>
      <c r="J66" s="17">
        <v>131378</v>
      </c>
      <c r="K66" s="17">
        <v>67140</v>
      </c>
      <c r="L66" s="13">
        <v>239714</v>
      </c>
      <c r="M66" s="49">
        <f t="shared" ref="M66:M69" si="54">ROUND(D66/G66*100-100,2)</f>
        <v>-24.05</v>
      </c>
      <c r="N66" s="49">
        <f t="shared" si="51"/>
        <v>-24.66</v>
      </c>
      <c r="O66" s="49">
        <f t="shared" si="51"/>
        <v>-24.57</v>
      </c>
      <c r="P66" s="49">
        <f t="shared" ref="P66:P69" si="55">ROUND(D66/J66*100-100,2)</f>
        <v>-63.01</v>
      </c>
      <c r="Q66" s="49">
        <f t="shared" si="52"/>
        <v>-65.87</v>
      </c>
      <c r="R66" s="49">
        <f t="shared" si="53"/>
        <v>-65.83</v>
      </c>
      <c r="S66" s="56"/>
      <c r="T66" s="56"/>
      <c r="U66" s="56"/>
    </row>
    <row r="67" spans="1:21" ht="21" x14ac:dyDescent="0.5">
      <c r="B67" s="4" t="s">
        <v>80</v>
      </c>
      <c r="C67" s="3" t="s">
        <v>9</v>
      </c>
      <c r="D67" s="17">
        <v>40136.773331299984</v>
      </c>
      <c r="E67" s="17">
        <v>14837.116862000001</v>
      </c>
      <c r="F67" s="13">
        <v>53045.153388327963</v>
      </c>
      <c r="G67" s="17">
        <v>42029</v>
      </c>
      <c r="H67" s="17">
        <v>15033</v>
      </c>
      <c r="I67" s="13">
        <v>53684</v>
      </c>
      <c r="J67" s="17">
        <v>49650</v>
      </c>
      <c r="K67" s="17">
        <v>20166</v>
      </c>
      <c r="L67" s="13">
        <v>71999</v>
      </c>
      <c r="M67" s="49">
        <f t="shared" si="54"/>
        <v>-4.5</v>
      </c>
      <c r="N67" s="49">
        <f t="shared" si="51"/>
        <v>-1.3</v>
      </c>
      <c r="O67" s="49">
        <f t="shared" si="51"/>
        <v>-1.19</v>
      </c>
      <c r="P67" s="49">
        <f t="shared" si="55"/>
        <v>-19.16</v>
      </c>
      <c r="Q67" s="49">
        <f t="shared" si="52"/>
        <v>-26.43</v>
      </c>
      <c r="R67" s="49">
        <f t="shared" si="53"/>
        <v>-26.33</v>
      </c>
      <c r="S67" s="56"/>
      <c r="T67" s="56"/>
      <c r="U67" s="56"/>
    </row>
    <row r="68" spans="1:21" ht="21" x14ac:dyDescent="0.5">
      <c r="A68" s="4" t="s">
        <v>0</v>
      </c>
      <c r="B68" s="4" t="s">
        <v>81</v>
      </c>
      <c r="C68" s="3" t="s">
        <v>9</v>
      </c>
      <c r="D68" s="17">
        <v>52899.412031300009</v>
      </c>
      <c r="E68" s="17">
        <v>24450.913386</v>
      </c>
      <c r="F68" s="13">
        <v>87416.460641175174</v>
      </c>
      <c r="G68" s="17">
        <v>53461</v>
      </c>
      <c r="H68" s="17">
        <v>23923</v>
      </c>
      <c r="I68" s="13">
        <v>85429</v>
      </c>
      <c r="J68" s="17">
        <v>45833</v>
      </c>
      <c r="K68" s="17">
        <v>21904</v>
      </c>
      <c r="L68" s="13">
        <v>78206</v>
      </c>
      <c r="M68" s="49">
        <f t="shared" si="54"/>
        <v>-1.05</v>
      </c>
      <c r="N68" s="49">
        <f t="shared" si="51"/>
        <v>2.21</v>
      </c>
      <c r="O68" s="49">
        <f t="shared" si="51"/>
        <v>2.33</v>
      </c>
      <c r="P68" s="49">
        <f t="shared" si="55"/>
        <v>15.42</v>
      </c>
      <c r="Q68" s="49">
        <f t="shared" si="52"/>
        <v>11.63</v>
      </c>
      <c r="R68" s="49">
        <f t="shared" si="53"/>
        <v>11.78</v>
      </c>
      <c r="S68" s="56"/>
      <c r="T68" s="56"/>
      <c r="U68" s="56"/>
    </row>
    <row r="69" spans="1:21" ht="21" x14ac:dyDescent="0.5">
      <c r="A69" s="4" t="s">
        <v>0</v>
      </c>
      <c r="B69" s="4" t="s">
        <v>82</v>
      </c>
      <c r="C69" s="3" t="s">
        <v>9</v>
      </c>
      <c r="D69" s="17">
        <v>60185.031486800042</v>
      </c>
      <c r="E69" s="17">
        <v>9438.7806670000009</v>
      </c>
      <c r="F69" s="13">
        <v>33739.618379253916</v>
      </c>
      <c r="G69" s="17">
        <v>92791</v>
      </c>
      <c r="H69" s="17">
        <v>12296</v>
      </c>
      <c r="I69" s="13">
        <v>43906</v>
      </c>
      <c r="J69" s="17">
        <v>81930</v>
      </c>
      <c r="K69" s="17">
        <v>10339</v>
      </c>
      <c r="L69" s="13">
        <v>36914</v>
      </c>
      <c r="M69" s="49">
        <f t="shared" si="54"/>
        <v>-35.14</v>
      </c>
      <c r="N69" s="49">
        <f t="shared" si="51"/>
        <v>-23.24</v>
      </c>
      <c r="O69" s="49">
        <f t="shared" si="51"/>
        <v>-23.15</v>
      </c>
      <c r="P69" s="49">
        <f t="shared" si="55"/>
        <v>-26.54</v>
      </c>
      <c r="Q69" s="49">
        <f t="shared" si="52"/>
        <v>-8.7100000000000009</v>
      </c>
      <c r="R69" s="49">
        <f t="shared" si="53"/>
        <v>-8.6</v>
      </c>
      <c r="S69" s="56"/>
      <c r="T69" s="56"/>
      <c r="U69" s="56"/>
    </row>
    <row r="70" spans="1:21" ht="21" x14ac:dyDescent="0.5">
      <c r="A70" s="4"/>
      <c r="B70" s="4" t="s">
        <v>83</v>
      </c>
      <c r="C70" s="3" t="s">
        <v>49</v>
      </c>
      <c r="D70" s="21"/>
      <c r="E70" s="17">
        <v>48202.145562999998</v>
      </c>
      <c r="F70" s="13">
        <v>172320.23480722701</v>
      </c>
      <c r="G70" s="21"/>
      <c r="H70" s="17">
        <v>58443</v>
      </c>
      <c r="I70" s="13">
        <v>208746</v>
      </c>
      <c r="J70" s="21"/>
      <c r="K70" s="17">
        <v>49214</v>
      </c>
      <c r="L70" s="17">
        <v>175711</v>
      </c>
      <c r="M70" s="54"/>
      <c r="N70" s="49">
        <f t="shared" ref="N70" si="56">ROUND(E70/H70*100-100,2)</f>
        <v>-17.52</v>
      </c>
      <c r="O70" s="49">
        <f t="shared" ref="O70" si="57">ROUND(F70/I70*100-100,2)</f>
        <v>-17.45</v>
      </c>
      <c r="P70" s="54"/>
      <c r="Q70" s="49">
        <f t="shared" si="52"/>
        <v>-2.06</v>
      </c>
      <c r="R70" s="49">
        <f t="shared" si="53"/>
        <v>-1.93</v>
      </c>
      <c r="S70" s="56"/>
      <c r="T70" s="56"/>
      <c r="U70" s="56"/>
    </row>
    <row r="71" spans="1:21" ht="21" x14ac:dyDescent="0.5">
      <c r="A71" s="4"/>
      <c r="B71" s="4"/>
      <c r="C71" s="3"/>
      <c r="D71" s="17"/>
      <c r="E71" s="17"/>
      <c r="F71" s="17"/>
      <c r="G71" s="17"/>
      <c r="H71" s="17"/>
      <c r="I71" s="17"/>
      <c r="J71" s="17"/>
      <c r="K71" s="17"/>
      <c r="L71" s="17"/>
      <c r="M71" s="49"/>
      <c r="N71" s="49"/>
      <c r="O71" s="49"/>
      <c r="P71" s="49"/>
      <c r="Q71" s="49"/>
      <c r="R71" s="49"/>
      <c r="S71" s="56"/>
      <c r="T71" s="56"/>
      <c r="U71" s="56"/>
    </row>
    <row r="72" spans="1:21" ht="21" x14ac:dyDescent="0.5">
      <c r="A72" s="4" t="s">
        <v>50</v>
      </c>
      <c r="B72" s="4" t="s">
        <v>51</v>
      </c>
      <c r="C72" s="3"/>
      <c r="D72" s="16"/>
      <c r="E72" s="17">
        <f t="shared" ref="E72:L72" si="58">SUM(E73:E77)</f>
        <v>196613.54518299998</v>
      </c>
      <c r="F72" s="17">
        <f t="shared" si="58"/>
        <v>702890.57757732912</v>
      </c>
      <c r="G72" s="16"/>
      <c r="H72" s="17">
        <f t="shared" si="58"/>
        <v>222761</v>
      </c>
      <c r="I72" s="17">
        <f t="shared" si="58"/>
        <v>795451</v>
      </c>
      <c r="J72" s="16"/>
      <c r="K72" s="17">
        <f t="shared" si="58"/>
        <v>217711</v>
      </c>
      <c r="L72" s="17">
        <f t="shared" si="58"/>
        <v>777309</v>
      </c>
      <c r="M72" s="54"/>
      <c r="N72" s="49">
        <f t="shared" ref="N72:O77" si="59">ROUND(E72/H72*100-100,2)</f>
        <v>-11.74</v>
      </c>
      <c r="O72" s="49">
        <f t="shared" si="59"/>
        <v>-11.64</v>
      </c>
      <c r="P72" s="54"/>
      <c r="Q72" s="49">
        <f t="shared" ref="Q72:Q77" si="60">ROUND(E72/K72*100-100,2)</f>
        <v>-9.69</v>
      </c>
      <c r="R72" s="49">
        <f t="shared" ref="R72:R77" si="61">ROUND(F72/L72*100-100,2)</f>
        <v>-9.57</v>
      </c>
      <c r="S72" s="56"/>
      <c r="T72" s="56"/>
      <c r="U72" s="56"/>
    </row>
    <row r="73" spans="1:21" ht="21" x14ac:dyDescent="0.5">
      <c r="A73" s="4" t="s">
        <v>0</v>
      </c>
      <c r="B73" s="4" t="s">
        <v>84</v>
      </c>
      <c r="C73" s="3" t="s">
        <v>52</v>
      </c>
      <c r="D73" s="17">
        <v>31237.79</v>
      </c>
      <c r="E73" s="17">
        <v>3257.2255030000001</v>
      </c>
      <c r="F73" s="13">
        <v>11645.860783388136</v>
      </c>
      <c r="G73" s="17">
        <v>38665</v>
      </c>
      <c r="H73" s="17">
        <v>7530</v>
      </c>
      <c r="I73" s="13">
        <v>26897</v>
      </c>
      <c r="J73" s="17">
        <v>46692</v>
      </c>
      <c r="K73" s="17">
        <v>8580</v>
      </c>
      <c r="L73" s="17">
        <v>30634</v>
      </c>
      <c r="M73" s="49">
        <f>ROUND(D73/G73*100-100,2)</f>
        <v>-19.21</v>
      </c>
      <c r="N73" s="49">
        <f>ROUND(E73/H73*100-100,2)</f>
        <v>-56.74</v>
      </c>
      <c r="O73" s="49">
        <f t="shared" si="59"/>
        <v>-56.7</v>
      </c>
      <c r="P73" s="49">
        <f>ROUND(D73/J73*100-100,2)</f>
        <v>-33.1</v>
      </c>
      <c r="Q73" s="49">
        <f t="shared" si="60"/>
        <v>-62.04</v>
      </c>
      <c r="R73" s="49">
        <f t="shared" si="61"/>
        <v>-61.98</v>
      </c>
      <c r="S73" s="56"/>
      <c r="T73" s="56"/>
      <c r="U73" s="56"/>
    </row>
    <row r="74" spans="1:21" ht="21" x14ac:dyDescent="0.5">
      <c r="B74" s="4" t="s">
        <v>85</v>
      </c>
      <c r="C74" s="3" t="s">
        <v>52</v>
      </c>
      <c r="D74" s="17">
        <v>4940.2961920000007</v>
      </c>
      <c r="E74" s="17">
        <v>6178.4591909999999</v>
      </c>
      <c r="F74" s="13">
        <v>22089.490083018663</v>
      </c>
      <c r="G74" s="17">
        <v>3145</v>
      </c>
      <c r="H74" s="17">
        <v>4306</v>
      </c>
      <c r="I74" s="13">
        <v>15378</v>
      </c>
      <c r="J74" s="17">
        <v>2546</v>
      </c>
      <c r="K74" s="17">
        <v>3631</v>
      </c>
      <c r="L74" s="17">
        <v>12964</v>
      </c>
      <c r="M74" s="49">
        <f>ROUND(D74/G74*100-100,2)</f>
        <v>57.08</v>
      </c>
      <c r="N74" s="49">
        <f t="shared" si="59"/>
        <v>43.48</v>
      </c>
      <c r="O74" s="49">
        <f t="shared" si="59"/>
        <v>43.64</v>
      </c>
      <c r="P74" s="49">
        <f>ROUND(D74/J74*100-100,2)</f>
        <v>94.04</v>
      </c>
      <c r="Q74" s="49">
        <f t="shared" si="60"/>
        <v>70.16</v>
      </c>
      <c r="R74" s="49">
        <f t="shared" si="61"/>
        <v>70.39</v>
      </c>
      <c r="S74" s="56"/>
      <c r="T74" s="56"/>
      <c r="U74" s="56"/>
    </row>
    <row r="75" spans="1:21" ht="21" x14ac:dyDescent="0.5">
      <c r="B75" s="4" t="s">
        <v>86</v>
      </c>
      <c r="C75" s="3" t="s">
        <v>52</v>
      </c>
      <c r="D75" s="17">
        <v>157564.9665066</v>
      </c>
      <c r="E75" s="17">
        <v>52215.435272000002</v>
      </c>
      <c r="F75" s="13">
        <v>186664.68139735583</v>
      </c>
      <c r="G75" s="17">
        <v>239662</v>
      </c>
      <c r="H75" s="17">
        <v>71211</v>
      </c>
      <c r="I75" s="13">
        <v>254291</v>
      </c>
      <c r="J75" s="17">
        <v>181802</v>
      </c>
      <c r="K75" s="17">
        <v>63007</v>
      </c>
      <c r="L75" s="17">
        <v>224957</v>
      </c>
      <c r="M75" s="49">
        <f>ROUND(D75/G75*100-100,2)</f>
        <v>-34.26</v>
      </c>
      <c r="N75" s="49">
        <f t="shared" si="59"/>
        <v>-26.68</v>
      </c>
      <c r="O75" s="49">
        <f t="shared" si="59"/>
        <v>-26.59</v>
      </c>
      <c r="P75" s="49">
        <f>ROUND(D75/J75*100-100,2)</f>
        <v>-13.33</v>
      </c>
      <c r="Q75" s="49">
        <f t="shared" si="60"/>
        <v>-17.13</v>
      </c>
      <c r="R75" s="49">
        <f t="shared" si="61"/>
        <v>-17.02</v>
      </c>
      <c r="S75" s="56"/>
      <c r="T75" s="56"/>
      <c r="U75" s="56"/>
    </row>
    <row r="76" spans="1:21" ht="21" x14ac:dyDescent="0.5">
      <c r="B76" s="4" t="s">
        <v>87</v>
      </c>
      <c r="C76" s="3" t="s">
        <v>52</v>
      </c>
      <c r="D76" s="17">
        <v>3544.2626632000001</v>
      </c>
      <c r="E76" s="17">
        <v>18162.889583</v>
      </c>
      <c r="F76" s="13">
        <v>64935.823413527884</v>
      </c>
      <c r="G76" s="17">
        <v>6816</v>
      </c>
      <c r="H76" s="17">
        <v>29368</v>
      </c>
      <c r="I76" s="13">
        <v>104863</v>
      </c>
      <c r="J76" s="17">
        <v>2554</v>
      </c>
      <c r="K76" s="17">
        <v>27197</v>
      </c>
      <c r="L76" s="17">
        <v>97104</v>
      </c>
      <c r="M76" s="49">
        <f>ROUND(D76/G76*100-100,2)</f>
        <v>-48</v>
      </c>
      <c r="N76" s="49">
        <f t="shared" si="59"/>
        <v>-38.15</v>
      </c>
      <c r="O76" s="49">
        <f t="shared" si="59"/>
        <v>-38.08</v>
      </c>
      <c r="P76" s="49">
        <f>ROUND(D76/J76*100-100,2)</f>
        <v>38.770000000000003</v>
      </c>
      <c r="Q76" s="49">
        <f t="shared" si="60"/>
        <v>-33.22</v>
      </c>
      <c r="R76" s="49">
        <f t="shared" si="61"/>
        <v>-33.130000000000003</v>
      </c>
      <c r="S76" s="56"/>
      <c r="T76" s="56"/>
      <c r="U76" s="56"/>
    </row>
    <row r="77" spans="1:21" ht="21" x14ac:dyDescent="0.5">
      <c r="B77" s="4" t="s">
        <v>88</v>
      </c>
      <c r="C77" s="3" t="s">
        <v>49</v>
      </c>
      <c r="D77" s="21"/>
      <c r="E77" s="17">
        <v>116799.535634</v>
      </c>
      <c r="F77" s="13">
        <v>417554.7219000386</v>
      </c>
      <c r="G77" s="16"/>
      <c r="H77" s="17">
        <v>110346</v>
      </c>
      <c r="I77" s="13">
        <v>394022</v>
      </c>
      <c r="J77" s="21"/>
      <c r="K77" s="17">
        <v>115296</v>
      </c>
      <c r="L77" s="17">
        <v>411650</v>
      </c>
      <c r="M77" s="54"/>
      <c r="N77" s="49">
        <f t="shared" si="59"/>
        <v>5.85</v>
      </c>
      <c r="O77" s="49">
        <f t="shared" si="59"/>
        <v>5.97</v>
      </c>
      <c r="P77" s="54"/>
      <c r="Q77" s="49">
        <f t="shared" si="60"/>
        <v>1.3</v>
      </c>
      <c r="R77" s="49">
        <f t="shared" si="61"/>
        <v>1.43</v>
      </c>
      <c r="S77" s="56"/>
      <c r="T77" s="56"/>
      <c r="U77" s="56"/>
    </row>
    <row r="78" spans="1:21" ht="21" x14ac:dyDescent="0.5">
      <c r="B78" s="4"/>
      <c r="C78" s="3"/>
      <c r="D78" s="18"/>
      <c r="E78" s="17"/>
      <c r="F78" s="17"/>
      <c r="G78" s="18"/>
      <c r="H78" s="17"/>
      <c r="I78" s="17"/>
      <c r="J78" s="18"/>
      <c r="K78" s="17"/>
      <c r="L78" s="17"/>
      <c r="M78" s="50"/>
      <c r="N78" s="49"/>
      <c r="O78" s="49"/>
      <c r="P78" s="50"/>
      <c r="Q78" s="49"/>
      <c r="R78" s="49"/>
      <c r="S78" s="56"/>
      <c r="T78" s="56"/>
      <c r="U78" s="56"/>
    </row>
    <row r="79" spans="1:21" ht="21" x14ac:dyDescent="0.5">
      <c r="A79" s="4" t="s">
        <v>53</v>
      </c>
      <c r="B79" s="4" t="s">
        <v>54</v>
      </c>
      <c r="C79" s="3"/>
      <c r="D79" s="21"/>
      <c r="E79" s="17">
        <f t="shared" ref="E79:L79" si="62">SUM(E80:E84)</f>
        <v>116766.637076</v>
      </c>
      <c r="F79" s="17">
        <f t="shared" si="62"/>
        <v>417447.7822713441</v>
      </c>
      <c r="G79" s="16"/>
      <c r="H79" s="17">
        <f t="shared" si="62"/>
        <v>146154</v>
      </c>
      <c r="I79" s="17">
        <f t="shared" si="62"/>
        <v>521875</v>
      </c>
      <c r="J79" s="16"/>
      <c r="K79" s="17">
        <f t="shared" si="62"/>
        <v>130086</v>
      </c>
      <c r="L79" s="17">
        <f t="shared" si="62"/>
        <v>464453</v>
      </c>
      <c r="M79" s="54"/>
      <c r="N79" s="49">
        <f>ROUND(E79/H79*100-100,2)</f>
        <v>-20.11</v>
      </c>
      <c r="O79" s="49">
        <f t="shared" ref="N79:O84" si="63">ROUND(F79/I79*100-100,2)</f>
        <v>-20.010000000000002</v>
      </c>
      <c r="P79" s="54"/>
      <c r="Q79" s="49">
        <f t="shared" ref="Q79:Q84" si="64">ROUND(E79/K79*100-100,2)</f>
        <v>-10.24</v>
      </c>
      <c r="R79" s="49">
        <f t="shared" ref="R79:R84" si="65">ROUND(F79/L79*100-100,2)</f>
        <v>-10.119999999999999</v>
      </c>
      <c r="S79" s="56"/>
      <c r="T79" s="56"/>
      <c r="U79" s="56"/>
    </row>
    <row r="80" spans="1:21" ht="21" x14ac:dyDescent="0.5">
      <c r="A80" s="4"/>
      <c r="B80" s="4" t="s">
        <v>89</v>
      </c>
      <c r="C80" s="3" t="s">
        <v>55</v>
      </c>
      <c r="D80" s="17">
        <v>0</v>
      </c>
      <c r="E80" s="17">
        <v>0</v>
      </c>
      <c r="F80" s="13">
        <v>0</v>
      </c>
      <c r="G80" s="17">
        <v>26</v>
      </c>
      <c r="H80" s="17">
        <v>1207</v>
      </c>
      <c r="I80" s="17">
        <v>4311</v>
      </c>
      <c r="J80" s="17">
        <v>22</v>
      </c>
      <c r="K80" s="17">
        <v>615</v>
      </c>
      <c r="L80" s="17">
        <v>2194</v>
      </c>
      <c r="M80" s="49">
        <f>ROUND(D80/G80*100-100,2)</f>
        <v>-100</v>
      </c>
      <c r="N80" s="49">
        <f t="shared" ref="N80" si="66">ROUND(E80/H80*100-100,2)</f>
        <v>-100</v>
      </c>
      <c r="O80" s="49">
        <f t="shared" ref="O80" si="67">ROUND(F80/I80*100-100,2)</f>
        <v>-100</v>
      </c>
      <c r="P80" s="49">
        <f>ROUND(D80/J80*100-100,2)</f>
        <v>-100</v>
      </c>
      <c r="Q80" s="49">
        <f t="shared" ref="Q80" si="68">ROUND(E80/K80*100-100,2)</f>
        <v>-100</v>
      </c>
      <c r="R80" s="49">
        <f t="shared" ref="R80" si="69">ROUND(F80/L80*100-100,2)</f>
        <v>-100</v>
      </c>
      <c r="S80" s="56"/>
      <c r="T80" s="56"/>
      <c r="U80" s="56"/>
    </row>
    <row r="81" spans="1:22" ht="21" x14ac:dyDescent="0.5">
      <c r="B81" s="4" t="s">
        <v>90</v>
      </c>
      <c r="C81" s="3" t="s">
        <v>52</v>
      </c>
      <c r="D81" s="17">
        <v>208763.72370830001</v>
      </c>
      <c r="E81" s="17">
        <v>34141.290838000001</v>
      </c>
      <c r="F81" s="13">
        <v>122041.15858730793</v>
      </c>
      <c r="G81" s="17">
        <v>334693</v>
      </c>
      <c r="H81" s="17">
        <v>42797</v>
      </c>
      <c r="I81" s="13">
        <v>152819</v>
      </c>
      <c r="J81" s="17">
        <v>296929</v>
      </c>
      <c r="K81" s="17">
        <v>35544</v>
      </c>
      <c r="L81" s="17">
        <v>126906</v>
      </c>
      <c r="M81" s="49">
        <f>ROUND(D81/G81*100-100,2)</f>
        <v>-37.630000000000003</v>
      </c>
      <c r="N81" s="49">
        <f t="shared" si="63"/>
        <v>-20.23</v>
      </c>
      <c r="O81" s="49">
        <f t="shared" si="63"/>
        <v>-20.14</v>
      </c>
      <c r="P81" s="49">
        <f>ROUND(D81/J81*100-100,2)</f>
        <v>-29.69</v>
      </c>
      <c r="Q81" s="49">
        <f t="shared" si="64"/>
        <v>-3.95</v>
      </c>
      <c r="R81" s="49">
        <f t="shared" si="65"/>
        <v>-3.83</v>
      </c>
      <c r="S81" s="56"/>
      <c r="T81" s="56"/>
      <c r="U81" s="56"/>
    </row>
    <row r="82" spans="1:22" ht="21" x14ac:dyDescent="0.5">
      <c r="B82" s="4" t="s">
        <v>91</v>
      </c>
      <c r="C82" s="3" t="s">
        <v>52</v>
      </c>
      <c r="D82" s="17">
        <v>252225.6302482</v>
      </c>
      <c r="E82" s="17">
        <v>44775.876224</v>
      </c>
      <c r="F82" s="13">
        <v>160068.79597829541</v>
      </c>
      <c r="G82" s="17">
        <v>428540</v>
      </c>
      <c r="H82" s="17">
        <v>64739</v>
      </c>
      <c r="I82" s="13">
        <v>231160</v>
      </c>
      <c r="J82" s="17">
        <v>315757</v>
      </c>
      <c r="K82" s="17">
        <v>59544</v>
      </c>
      <c r="L82" s="17">
        <v>212592</v>
      </c>
      <c r="M82" s="49">
        <f>ROUND(D82/G82*100-100,2)</f>
        <v>-41.14</v>
      </c>
      <c r="N82" s="49">
        <f t="shared" si="63"/>
        <v>-30.84</v>
      </c>
      <c r="O82" s="49">
        <f t="shared" si="63"/>
        <v>-30.75</v>
      </c>
      <c r="P82" s="49">
        <f>ROUND(D82/J82*100-100,2)</f>
        <v>-20.12</v>
      </c>
      <c r="Q82" s="49">
        <f t="shared" si="64"/>
        <v>-24.8</v>
      </c>
      <c r="R82" s="49">
        <f t="shared" si="65"/>
        <v>-24.71</v>
      </c>
      <c r="S82" s="56"/>
      <c r="T82" s="56"/>
      <c r="U82" s="56"/>
    </row>
    <row r="83" spans="1:22" ht="21" x14ac:dyDescent="0.5">
      <c r="B83" s="4" t="s">
        <v>92</v>
      </c>
      <c r="C83" s="3" t="s">
        <v>49</v>
      </c>
      <c r="D83" s="21"/>
      <c r="E83" s="17">
        <v>5200.7389929999999</v>
      </c>
      <c r="F83" s="13">
        <v>18591.453335823444</v>
      </c>
      <c r="G83" s="16"/>
      <c r="H83" s="17">
        <v>6230</v>
      </c>
      <c r="I83" s="13">
        <v>22245</v>
      </c>
      <c r="J83" s="21"/>
      <c r="K83" s="17">
        <v>5904</v>
      </c>
      <c r="L83" s="17">
        <v>21081</v>
      </c>
      <c r="M83" s="54"/>
      <c r="N83" s="49">
        <f t="shared" si="63"/>
        <v>-16.52</v>
      </c>
      <c r="O83" s="49">
        <f t="shared" si="63"/>
        <v>-16.420000000000002</v>
      </c>
      <c r="P83" s="54"/>
      <c r="Q83" s="49">
        <f t="shared" si="64"/>
        <v>-11.91</v>
      </c>
      <c r="R83" s="49">
        <f t="shared" si="65"/>
        <v>-11.81</v>
      </c>
      <c r="S83" s="56"/>
      <c r="T83" s="56"/>
      <c r="U83" s="56"/>
    </row>
    <row r="84" spans="1:22" ht="21" x14ac:dyDescent="0.5">
      <c r="B84" s="4" t="s">
        <v>93</v>
      </c>
      <c r="C84" s="3" t="s">
        <v>49</v>
      </c>
      <c r="D84" s="21"/>
      <c r="E84" s="17">
        <v>32648.731021</v>
      </c>
      <c r="F84" s="13">
        <v>116746.37436991732</v>
      </c>
      <c r="G84" s="16"/>
      <c r="H84" s="17">
        <v>31181</v>
      </c>
      <c r="I84" s="13">
        <v>111340</v>
      </c>
      <c r="J84" s="21"/>
      <c r="K84" s="17">
        <v>28479</v>
      </c>
      <c r="L84" s="17">
        <v>101680</v>
      </c>
      <c r="M84" s="54"/>
      <c r="N84" s="49">
        <f t="shared" si="63"/>
        <v>4.71</v>
      </c>
      <c r="O84" s="49">
        <f t="shared" si="63"/>
        <v>4.8600000000000003</v>
      </c>
      <c r="P84" s="54"/>
      <c r="Q84" s="49">
        <f t="shared" si="64"/>
        <v>14.64</v>
      </c>
      <c r="R84" s="49">
        <f t="shared" si="65"/>
        <v>14.82</v>
      </c>
      <c r="S84" s="56"/>
      <c r="T84" s="56"/>
      <c r="U84" s="56"/>
    </row>
    <row r="85" spans="1:22" ht="21" x14ac:dyDescent="0.5">
      <c r="B85" s="4"/>
      <c r="C85" s="3"/>
      <c r="D85" s="18"/>
      <c r="E85" s="17"/>
      <c r="F85" s="17"/>
      <c r="G85" s="18"/>
      <c r="H85" s="17"/>
      <c r="I85" s="17"/>
      <c r="J85" s="18"/>
      <c r="K85" s="17"/>
      <c r="L85" s="17"/>
      <c r="M85" s="50"/>
      <c r="N85" s="49"/>
      <c r="O85" s="49"/>
      <c r="P85" s="50"/>
      <c r="Q85" s="49"/>
      <c r="R85" s="49"/>
      <c r="S85" s="56"/>
      <c r="T85" s="56"/>
      <c r="U85" s="56"/>
    </row>
    <row r="86" spans="1:22" ht="21" x14ac:dyDescent="0.5">
      <c r="A86" s="4" t="s">
        <v>56</v>
      </c>
      <c r="B86" s="4" t="s">
        <v>57</v>
      </c>
      <c r="C86" s="3"/>
      <c r="D86" s="53"/>
      <c r="E86" s="17">
        <f t="shared" ref="E86:L86" si="70">SUM(E87:E91)</f>
        <v>23545.144741</v>
      </c>
      <c r="F86" s="17">
        <f t="shared" si="70"/>
        <v>84172.847946633265</v>
      </c>
      <c r="G86" s="53"/>
      <c r="H86" s="17">
        <f t="shared" si="70"/>
        <v>25011</v>
      </c>
      <c r="I86" s="17">
        <f t="shared" si="70"/>
        <v>89308</v>
      </c>
      <c r="J86" s="53"/>
      <c r="K86" s="17">
        <f t="shared" si="70"/>
        <v>23516</v>
      </c>
      <c r="L86" s="17">
        <f t="shared" si="70"/>
        <v>83962</v>
      </c>
      <c r="M86" s="54"/>
      <c r="N86" s="49">
        <f t="shared" ref="N86:O91" si="71">ROUND(E86/H86*100-100,2)</f>
        <v>-5.86</v>
      </c>
      <c r="O86" s="49">
        <f t="shared" si="71"/>
        <v>-5.75</v>
      </c>
      <c r="P86" s="54"/>
      <c r="Q86" s="49">
        <f t="shared" ref="Q86:Q91" si="72">ROUND(E86/K86*100-100,2)</f>
        <v>0.12</v>
      </c>
      <c r="R86" s="49">
        <f t="shared" ref="R86:R91" si="73">ROUND(F86/L86*100-100,2)</f>
        <v>0.25</v>
      </c>
      <c r="S86" s="56"/>
      <c r="T86" s="56"/>
      <c r="U86" s="56"/>
    </row>
    <row r="87" spans="1:22" ht="21" x14ac:dyDescent="0.5">
      <c r="B87" s="4" t="s">
        <v>94</v>
      </c>
      <c r="C87" s="3" t="s">
        <v>52</v>
      </c>
      <c r="D87" s="17">
        <v>17450.019875999998</v>
      </c>
      <c r="E87" s="17">
        <v>5765.8968990000003</v>
      </c>
      <c r="F87" s="13">
        <v>20611.883059810258</v>
      </c>
      <c r="G87" s="17">
        <v>22040</v>
      </c>
      <c r="H87" s="17">
        <v>6365</v>
      </c>
      <c r="I87" s="13">
        <v>22728</v>
      </c>
      <c r="J87" s="17">
        <v>43866</v>
      </c>
      <c r="K87" s="17">
        <v>6559</v>
      </c>
      <c r="L87" s="17">
        <v>23419</v>
      </c>
      <c r="M87" s="49">
        <f>ROUND(D87/G87*100-100,2)</f>
        <v>-20.83</v>
      </c>
      <c r="N87" s="49">
        <f t="shared" si="71"/>
        <v>-9.41</v>
      </c>
      <c r="O87" s="49">
        <f t="shared" si="71"/>
        <v>-9.31</v>
      </c>
      <c r="P87" s="49">
        <f>ROUND(D87/J87*100-100,2)</f>
        <v>-60.22</v>
      </c>
      <c r="Q87" s="49">
        <f t="shared" si="72"/>
        <v>-12.09</v>
      </c>
      <c r="R87" s="49">
        <f t="shared" si="73"/>
        <v>-11.99</v>
      </c>
      <c r="S87" s="56"/>
      <c r="T87" s="56"/>
      <c r="U87" s="56"/>
    </row>
    <row r="88" spans="1:22" s="90" customFormat="1" ht="21" x14ac:dyDescent="0.5">
      <c r="B88" s="91" t="s">
        <v>95</v>
      </c>
      <c r="C88" s="92" t="s">
        <v>58</v>
      </c>
      <c r="D88" s="15">
        <v>613140</v>
      </c>
      <c r="E88" s="15">
        <v>4424.2234909999997</v>
      </c>
      <c r="F88" s="93">
        <v>15816.53622799312</v>
      </c>
      <c r="G88" s="15">
        <v>693979</v>
      </c>
      <c r="H88" s="15">
        <v>4906</v>
      </c>
      <c r="I88" s="93">
        <v>17519</v>
      </c>
      <c r="J88" s="15">
        <v>506947</v>
      </c>
      <c r="K88" s="15">
        <v>3192</v>
      </c>
      <c r="L88" s="15">
        <v>11398</v>
      </c>
      <c r="M88" s="94">
        <f>ROUND(D88/G88*100-100,2)</f>
        <v>-11.65</v>
      </c>
      <c r="N88" s="94">
        <f t="shared" si="71"/>
        <v>-9.82</v>
      </c>
      <c r="O88" s="94">
        <f t="shared" si="71"/>
        <v>-9.7200000000000006</v>
      </c>
      <c r="P88" s="94">
        <f>ROUND(D88/J88*100-100,2)</f>
        <v>20.95</v>
      </c>
      <c r="Q88" s="94">
        <f t="shared" si="72"/>
        <v>38.6</v>
      </c>
      <c r="R88" s="94">
        <f t="shared" si="73"/>
        <v>38.770000000000003</v>
      </c>
      <c r="S88" s="95"/>
      <c r="T88" s="95"/>
      <c r="U88" s="95"/>
      <c r="V88" s="96"/>
    </row>
    <row r="89" spans="1:22" ht="21" x14ac:dyDescent="0.5">
      <c r="B89" s="4" t="s">
        <v>96</v>
      </c>
      <c r="C89" s="3" t="s">
        <v>49</v>
      </c>
      <c r="D89" s="21"/>
      <c r="E89" s="17">
        <v>2400.6654530000001</v>
      </c>
      <c r="F89" s="13">
        <v>8582.0662884462126</v>
      </c>
      <c r="G89" s="21"/>
      <c r="H89" s="17">
        <v>2469</v>
      </c>
      <c r="I89" s="13">
        <v>8815</v>
      </c>
      <c r="J89" s="21"/>
      <c r="K89" s="17">
        <v>2456</v>
      </c>
      <c r="L89" s="17">
        <v>8768</v>
      </c>
      <c r="M89" s="54"/>
      <c r="N89" s="49">
        <f t="shared" si="71"/>
        <v>-2.77</v>
      </c>
      <c r="O89" s="49">
        <f t="shared" si="71"/>
        <v>-2.64</v>
      </c>
      <c r="P89" s="54"/>
      <c r="Q89" s="49">
        <f t="shared" si="72"/>
        <v>-2.25</v>
      </c>
      <c r="R89" s="49">
        <f t="shared" si="73"/>
        <v>-2.12</v>
      </c>
      <c r="S89" s="56"/>
      <c r="T89" s="56"/>
      <c r="U89" s="56"/>
    </row>
    <row r="90" spans="1:22" ht="21" x14ac:dyDescent="0.5">
      <c r="B90" s="4" t="s">
        <v>97</v>
      </c>
      <c r="C90" s="3" t="s">
        <v>52</v>
      </c>
      <c r="D90" s="17">
        <v>0</v>
      </c>
      <c r="E90" s="17">
        <v>0</v>
      </c>
      <c r="F90" s="13">
        <v>0</v>
      </c>
      <c r="G90" s="17">
        <v>0</v>
      </c>
      <c r="H90" s="17">
        <v>0</v>
      </c>
      <c r="I90" s="13">
        <v>0</v>
      </c>
      <c r="J90" s="17">
        <v>209</v>
      </c>
      <c r="K90" s="17">
        <v>50</v>
      </c>
      <c r="L90" s="17">
        <v>177</v>
      </c>
      <c r="M90" s="49">
        <v>0</v>
      </c>
      <c r="N90" s="49">
        <v>0</v>
      </c>
      <c r="O90" s="49">
        <v>0</v>
      </c>
      <c r="P90" s="49">
        <f>ROUND(D90/J90*100-100,2)</f>
        <v>-100</v>
      </c>
      <c r="Q90" s="49">
        <f t="shared" si="72"/>
        <v>-100</v>
      </c>
      <c r="R90" s="49">
        <f t="shared" si="73"/>
        <v>-100</v>
      </c>
      <c r="S90" s="56"/>
      <c r="T90" s="56"/>
      <c r="U90" s="56"/>
    </row>
    <row r="91" spans="1:22" ht="21" x14ac:dyDescent="0.5">
      <c r="B91" s="4" t="s">
        <v>98</v>
      </c>
      <c r="C91" s="3" t="s">
        <v>52</v>
      </c>
      <c r="D91" s="17">
        <v>42028.2403681</v>
      </c>
      <c r="E91" s="17">
        <v>10954.358898</v>
      </c>
      <c r="F91" s="13">
        <v>39162.362370383678</v>
      </c>
      <c r="G91" s="17">
        <v>44050</v>
      </c>
      <c r="H91" s="17">
        <v>11271</v>
      </c>
      <c r="I91" s="13">
        <v>40246</v>
      </c>
      <c r="J91" s="17">
        <v>40642</v>
      </c>
      <c r="K91" s="17">
        <v>11259</v>
      </c>
      <c r="L91" s="17">
        <v>40200</v>
      </c>
      <c r="M91" s="49">
        <f>ROUND(D91/G91*100-100,2)</f>
        <v>-4.59</v>
      </c>
      <c r="N91" s="49">
        <f>ROUND(E91/H91*100-100,2)</f>
        <v>-2.81</v>
      </c>
      <c r="O91" s="49">
        <f t="shared" si="71"/>
        <v>-2.69</v>
      </c>
      <c r="P91" s="49">
        <f>ROUND(D91/J91*100-100,2)</f>
        <v>3.41</v>
      </c>
      <c r="Q91" s="49">
        <f t="shared" si="72"/>
        <v>-2.71</v>
      </c>
      <c r="R91" s="49">
        <f t="shared" si="73"/>
        <v>-2.58</v>
      </c>
      <c r="S91" s="56"/>
      <c r="T91" s="56"/>
      <c r="U91" s="56"/>
    </row>
    <row r="92" spans="1:22" ht="21" x14ac:dyDescent="0.5">
      <c r="B92" s="4"/>
      <c r="C92" s="52"/>
      <c r="F92" s="17"/>
      <c r="I92" s="17"/>
      <c r="J92" s="17"/>
      <c r="K92" s="17"/>
      <c r="L92" s="17"/>
      <c r="M92" s="49"/>
      <c r="N92" s="49"/>
      <c r="O92" s="49"/>
      <c r="P92" s="49"/>
      <c r="Q92" s="49"/>
      <c r="R92" s="49"/>
      <c r="S92" s="55"/>
      <c r="T92" s="56"/>
      <c r="U92" s="56"/>
    </row>
    <row r="93" spans="1:22" ht="21" x14ac:dyDescent="0.5">
      <c r="A93" s="4"/>
      <c r="B93" s="4" t="s">
        <v>59</v>
      </c>
      <c r="D93" s="17"/>
      <c r="E93" s="17">
        <f t="shared" ref="E93:L93" si="74">E8-SUM(E10+E22+E34+E58+E65+E72+E79+E86)</f>
        <v>103369.96940300008</v>
      </c>
      <c r="F93" s="17">
        <f t="shared" si="74"/>
        <v>369554.6339351004</v>
      </c>
      <c r="G93" s="17"/>
      <c r="H93" s="17">
        <f t="shared" si="74"/>
        <v>92002</v>
      </c>
      <c r="I93" s="17">
        <f t="shared" si="74"/>
        <v>328543</v>
      </c>
      <c r="J93" s="17"/>
      <c r="K93" s="17">
        <f t="shared" si="74"/>
        <v>79355</v>
      </c>
      <c r="L93" s="17">
        <f t="shared" si="74"/>
        <v>283328</v>
      </c>
      <c r="M93" s="50"/>
      <c r="N93" s="49">
        <f>ROUND(E93/H93*100-100,2)</f>
        <v>12.36</v>
      </c>
      <c r="O93" s="49">
        <f t="shared" ref="O93" si="75">ROUND(F93/I93*100-100,2)</f>
        <v>12.48</v>
      </c>
      <c r="P93" s="50"/>
      <c r="Q93" s="49">
        <f t="shared" ref="Q93" si="76">ROUND(E93/K93*100-100,2)</f>
        <v>30.26</v>
      </c>
      <c r="R93" s="49">
        <f t="shared" ref="R93" si="77">ROUND(F93/L93*100-100,2)</f>
        <v>30.43</v>
      </c>
      <c r="S93" s="55"/>
      <c r="T93" s="56"/>
      <c r="U93" s="56"/>
    </row>
    <row r="94" spans="1:22" x14ac:dyDescent="0.45">
      <c r="A94" s="57"/>
      <c r="B94" s="74"/>
      <c r="C94" s="74"/>
      <c r="D94" s="74"/>
      <c r="E94" s="75"/>
      <c r="F94" s="74"/>
      <c r="G94" s="74"/>
      <c r="H94" s="75"/>
      <c r="I94" s="74"/>
      <c r="J94" s="75"/>
      <c r="K94" s="76"/>
      <c r="L94" s="75"/>
      <c r="M94" s="74"/>
      <c r="N94" s="77"/>
      <c r="O94" s="77"/>
      <c r="P94" s="78"/>
      <c r="Q94" s="74"/>
      <c r="R94" s="74"/>
      <c r="T94" s="36"/>
      <c r="U94" s="36"/>
    </row>
    <row r="95" spans="1:22" x14ac:dyDescent="0.45">
      <c r="B95" s="89" t="s">
        <v>103</v>
      </c>
      <c r="C95" s="89"/>
      <c r="D95" s="89"/>
      <c r="E95" s="89"/>
      <c r="F95" s="89"/>
      <c r="G95" s="89"/>
      <c r="H95" s="89"/>
      <c r="S95" s="35"/>
      <c r="T95" s="36"/>
      <c r="U95" s="36"/>
    </row>
    <row r="96" spans="1:22" x14ac:dyDescent="0.45">
      <c r="B96" s="89" t="s">
        <v>104</v>
      </c>
      <c r="C96" s="89"/>
      <c r="D96" s="89"/>
      <c r="E96" s="89"/>
      <c r="F96" s="89"/>
      <c r="G96" s="89"/>
      <c r="H96" s="89"/>
      <c r="S96" s="35"/>
      <c r="T96" s="36"/>
      <c r="U96" s="36"/>
    </row>
    <row r="97" spans="1:21" ht="18.5" customHeight="1" x14ac:dyDescent="0.45">
      <c r="B97" s="114" t="s">
        <v>105</v>
      </c>
      <c r="C97" s="114"/>
      <c r="D97" s="114"/>
      <c r="E97" s="114"/>
      <c r="F97" s="114"/>
      <c r="G97" s="114"/>
      <c r="H97" s="114"/>
      <c r="S97" s="35"/>
      <c r="T97" s="36"/>
      <c r="U97" s="36"/>
    </row>
    <row r="98" spans="1:21" x14ac:dyDescent="0.45">
      <c r="S98" s="35"/>
      <c r="T98" s="36"/>
      <c r="U98" s="36"/>
    </row>
    <row r="99" spans="1:21" x14ac:dyDescent="0.45">
      <c r="B99" s="4"/>
      <c r="S99" s="35"/>
      <c r="T99" s="36"/>
      <c r="U99" s="36"/>
    </row>
    <row r="100" spans="1:21" x14ac:dyDescent="0.45">
      <c r="A100" s="113" t="s">
        <v>111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S100" s="35"/>
      <c r="T100" s="36"/>
      <c r="U100" s="36"/>
    </row>
    <row r="101" spans="1:21" x14ac:dyDescent="0.45">
      <c r="A101" s="3"/>
      <c r="B101" s="3"/>
      <c r="C101" s="3"/>
      <c r="D101" s="3"/>
      <c r="E101" s="35"/>
      <c r="F101" s="3"/>
      <c r="G101" s="3"/>
      <c r="H101" s="35"/>
      <c r="I101" s="3"/>
      <c r="J101" s="3"/>
      <c r="K101" s="35"/>
      <c r="L101" s="3"/>
      <c r="S101" s="35"/>
      <c r="T101" s="36"/>
      <c r="U101" s="36"/>
    </row>
    <row r="102" spans="1:21" x14ac:dyDescent="0.45">
      <c r="I102" s="4" t="s">
        <v>101</v>
      </c>
      <c r="S102" s="35"/>
      <c r="T102" s="36"/>
      <c r="U102" s="36"/>
    </row>
    <row r="103" spans="1:21" x14ac:dyDescent="0.45">
      <c r="I103" s="4" t="s">
        <v>102</v>
      </c>
      <c r="J103" s="74"/>
      <c r="K103" s="75"/>
      <c r="L103" s="74"/>
    </row>
    <row r="104" spans="1:21" x14ac:dyDescent="0.45">
      <c r="A104" s="79"/>
      <c r="B104" s="5"/>
      <c r="C104" s="6" t="s">
        <v>62</v>
      </c>
      <c r="D104" s="101" t="s">
        <v>112</v>
      </c>
      <c r="E104" s="102"/>
      <c r="F104" s="106"/>
      <c r="G104" s="101" t="s">
        <v>113</v>
      </c>
      <c r="H104" s="102"/>
      <c r="I104" s="106"/>
      <c r="J104" s="80" t="s">
        <v>114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1"/>
      <c r="J105" s="82" t="s">
        <v>115</v>
      </c>
      <c r="K105" s="75"/>
      <c r="L105" s="74"/>
    </row>
    <row r="106" spans="1:21" x14ac:dyDescent="0.45">
      <c r="A106" s="4" t="s">
        <v>2</v>
      </c>
      <c r="B106" s="7" t="s">
        <v>65</v>
      </c>
      <c r="C106" s="3" t="s">
        <v>66</v>
      </c>
      <c r="D106" s="38" t="s">
        <v>67</v>
      </c>
      <c r="E106" s="111" t="s">
        <v>68</v>
      </c>
      <c r="F106" s="112"/>
      <c r="G106" s="38" t="s">
        <v>67</v>
      </c>
      <c r="H106" s="111" t="s">
        <v>68</v>
      </c>
      <c r="I106" s="112"/>
      <c r="J106" s="38" t="s">
        <v>67</v>
      </c>
      <c r="K106" s="101" t="s">
        <v>68</v>
      </c>
      <c r="L106" s="102"/>
    </row>
    <row r="107" spans="1:21" x14ac:dyDescent="0.45">
      <c r="A107" s="74"/>
      <c r="B107" s="10"/>
      <c r="C107" s="11" t="s">
        <v>69</v>
      </c>
      <c r="D107" s="10"/>
      <c r="E107" s="42" t="s">
        <v>70</v>
      </c>
      <c r="F107" s="43" t="s">
        <v>71</v>
      </c>
      <c r="G107" s="59"/>
      <c r="H107" s="42" t="s">
        <v>70</v>
      </c>
      <c r="I107" s="43" t="s">
        <v>72</v>
      </c>
      <c r="J107" s="44"/>
      <c r="K107" s="42" t="s">
        <v>70</v>
      </c>
      <c r="L107" s="48" t="s">
        <v>72</v>
      </c>
    </row>
    <row r="108" spans="1:21" ht="21" x14ac:dyDescent="0.5">
      <c r="A108" s="4"/>
      <c r="B108" s="4" t="s">
        <v>3</v>
      </c>
      <c r="D108" s="17"/>
      <c r="E108" s="17">
        <v>14254482</v>
      </c>
      <c r="F108" s="17">
        <v>50654774.223787971</v>
      </c>
      <c r="G108" s="17"/>
      <c r="H108" s="17">
        <v>13200440</v>
      </c>
      <c r="I108" s="17">
        <v>47388436</v>
      </c>
      <c r="J108" s="49"/>
      <c r="K108" s="49">
        <f>E108/H108*100-100</f>
        <v>7.9849005033165525</v>
      </c>
      <c r="L108" s="49">
        <f>F108/I108*100-100</f>
        <v>6.8926904947611547</v>
      </c>
      <c r="M108" s="14"/>
      <c r="N108" s="83"/>
    </row>
    <row r="109" spans="1:21" ht="21" x14ac:dyDescent="0.5">
      <c r="A109" s="4"/>
      <c r="D109" s="17"/>
      <c r="E109" s="17"/>
      <c r="F109" s="17"/>
      <c r="G109" s="17"/>
      <c r="H109" s="17"/>
      <c r="I109" s="17"/>
      <c r="J109" s="49"/>
      <c r="K109" s="49"/>
      <c r="L109" s="49"/>
      <c r="M109" s="14"/>
      <c r="N109" s="83"/>
    </row>
    <row r="110" spans="1:21" ht="21" x14ac:dyDescent="0.5">
      <c r="A110" s="4" t="s">
        <v>4</v>
      </c>
      <c r="B110" s="4" t="s">
        <v>5</v>
      </c>
      <c r="C110" s="52"/>
      <c r="D110" s="21"/>
      <c r="E110" s="17">
        <f t="shared" ref="E110:I110" si="78">SUM(E111:E120)</f>
        <v>1994952.555871</v>
      </c>
      <c r="F110" s="17">
        <f t="shared" si="78"/>
        <v>7090788.216174637</v>
      </c>
      <c r="G110" s="53"/>
      <c r="H110" s="17">
        <f t="shared" si="78"/>
        <v>1714314</v>
      </c>
      <c r="I110" s="17">
        <f t="shared" si="78"/>
        <v>6153991</v>
      </c>
      <c r="J110" s="54"/>
      <c r="K110" s="49">
        <f t="shared" ref="K110:L111" si="79">E110/H110*100-100</f>
        <v>16.370312315655127</v>
      </c>
      <c r="L110" s="49">
        <f t="shared" si="79"/>
        <v>15.222596460973662</v>
      </c>
      <c r="M110" s="14"/>
      <c r="N110" s="83"/>
    </row>
    <row r="111" spans="1:21" ht="21" x14ac:dyDescent="0.5">
      <c r="A111" s="4" t="s">
        <v>0</v>
      </c>
      <c r="B111" s="4" t="s">
        <v>8</v>
      </c>
      <c r="C111" s="52" t="s">
        <v>9</v>
      </c>
      <c r="D111" s="17">
        <v>32169.628380000002</v>
      </c>
      <c r="E111" s="17">
        <v>29663.64473</v>
      </c>
      <c r="F111" s="17">
        <v>105388.91270076501</v>
      </c>
      <c r="G111" s="17">
        <v>28846</v>
      </c>
      <c r="H111" s="17">
        <v>27924</v>
      </c>
      <c r="I111" s="17">
        <v>100267</v>
      </c>
      <c r="J111" s="49">
        <f>D111/G111*100-100</f>
        <v>11.521973167856899</v>
      </c>
      <c r="K111" s="49">
        <f t="shared" si="79"/>
        <v>6.2299266938833995</v>
      </c>
      <c r="L111" s="49">
        <f t="shared" si="79"/>
        <v>5.1082736102256945</v>
      </c>
      <c r="M111" s="51"/>
      <c r="N111" s="51"/>
      <c r="O111" s="22"/>
      <c r="T111" s="1"/>
    </row>
    <row r="112" spans="1:21" ht="21" x14ac:dyDescent="0.5">
      <c r="A112" s="4" t="s">
        <v>0</v>
      </c>
      <c r="B112" s="4" t="s">
        <v>10</v>
      </c>
      <c r="C112" s="52" t="s">
        <v>9</v>
      </c>
      <c r="D112" s="17">
        <v>0</v>
      </c>
      <c r="E112" s="17">
        <v>0</v>
      </c>
      <c r="F112" s="17">
        <v>0</v>
      </c>
      <c r="G112" s="17">
        <v>127</v>
      </c>
      <c r="H112" s="17">
        <v>10</v>
      </c>
      <c r="I112" s="17">
        <v>35</v>
      </c>
      <c r="J112" s="49">
        <f>D112/G112*100-100</f>
        <v>-100</v>
      </c>
      <c r="K112" s="49">
        <f t="shared" ref="K112" si="80">E112/H112*100-100</f>
        <v>-100</v>
      </c>
      <c r="L112" s="49">
        <f t="shared" ref="L112" si="81">F112/I112*100-100</f>
        <v>-100</v>
      </c>
      <c r="M112" s="51"/>
      <c r="N112" s="51"/>
      <c r="O112" s="22"/>
      <c r="T112" s="1"/>
    </row>
    <row r="113" spans="1:20" ht="21" x14ac:dyDescent="0.5">
      <c r="A113" s="4" t="s">
        <v>0</v>
      </c>
      <c r="B113" s="4" t="s">
        <v>11</v>
      </c>
      <c r="C113" s="52" t="s">
        <v>9</v>
      </c>
      <c r="D113" s="21">
        <v>135473.54023899999</v>
      </c>
      <c r="E113" s="17">
        <v>37527.397170999997</v>
      </c>
      <c r="F113" s="17">
        <v>133426.95289446463</v>
      </c>
      <c r="G113" s="21">
        <v>144539</v>
      </c>
      <c r="H113" s="17">
        <v>34711</v>
      </c>
      <c r="I113" s="17">
        <v>124699</v>
      </c>
      <c r="J113" s="49">
        <f>D113/G113*100-100</f>
        <v>-6.271981791073685</v>
      </c>
      <c r="K113" s="49">
        <f t="shared" ref="J113:L119" si="82">E113/H113*100-100</f>
        <v>8.1138462475872188</v>
      </c>
      <c r="L113" s="49">
        <f t="shared" si="82"/>
        <v>6.9992164287320975</v>
      </c>
      <c r="M113" s="51"/>
      <c r="N113" s="51"/>
      <c r="O113" s="22"/>
      <c r="T113" s="1"/>
    </row>
    <row r="114" spans="1:20" ht="21" x14ac:dyDescent="0.5">
      <c r="A114" s="4" t="s">
        <v>0</v>
      </c>
      <c r="B114" s="4" t="s">
        <v>12</v>
      </c>
      <c r="C114" s="52" t="s">
        <v>9</v>
      </c>
      <c r="D114" s="21">
        <v>195093.66477999999</v>
      </c>
      <c r="E114" s="17">
        <v>136696.43958599999</v>
      </c>
      <c r="F114" s="17">
        <v>485924.21168275591</v>
      </c>
      <c r="G114" s="21">
        <v>187102</v>
      </c>
      <c r="H114" s="17">
        <v>132762</v>
      </c>
      <c r="I114" s="17">
        <v>476644</v>
      </c>
      <c r="J114" s="49">
        <f t="shared" si="82"/>
        <v>4.2712877361011721</v>
      </c>
      <c r="K114" s="49">
        <f t="shared" si="82"/>
        <v>2.9635284087314204</v>
      </c>
      <c r="L114" s="49">
        <f t="shared" si="82"/>
        <v>1.9469901399694436</v>
      </c>
      <c r="M114" s="51"/>
      <c r="N114" s="51"/>
      <c r="O114" s="22"/>
      <c r="T114" s="1"/>
    </row>
    <row r="115" spans="1:20" ht="21" x14ac:dyDescent="0.5">
      <c r="A115" s="4" t="s">
        <v>0</v>
      </c>
      <c r="B115" s="4" t="s">
        <v>13</v>
      </c>
      <c r="C115" s="52" t="s">
        <v>9</v>
      </c>
      <c r="D115" s="21">
        <v>162144.74119999999</v>
      </c>
      <c r="E115" s="17">
        <v>53521.486452999998</v>
      </c>
      <c r="F115" s="17">
        <v>190229.61537540238</v>
      </c>
      <c r="G115" s="21">
        <v>161751</v>
      </c>
      <c r="H115" s="17">
        <v>47969</v>
      </c>
      <c r="I115" s="17">
        <v>172191</v>
      </c>
      <c r="J115" s="49">
        <f t="shared" si="82"/>
        <v>0.24342427558407564</v>
      </c>
      <c r="K115" s="49">
        <f t="shared" si="82"/>
        <v>11.575155731826797</v>
      </c>
      <c r="L115" s="49">
        <f t="shared" si="82"/>
        <v>10.475933919544218</v>
      </c>
      <c r="M115" s="51"/>
      <c r="N115" s="51"/>
      <c r="O115" s="22"/>
      <c r="T115" s="1"/>
    </row>
    <row r="116" spans="1:20" ht="21" x14ac:dyDescent="0.5">
      <c r="A116" s="4" t="s">
        <v>0</v>
      </c>
      <c r="B116" s="4" t="s">
        <v>14</v>
      </c>
      <c r="C116" s="52" t="s">
        <v>9</v>
      </c>
      <c r="D116" s="21">
        <v>97521</v>
      </c>
      <c r="E116" s="17">
        <v>30653.653467</v>
      </c>
      <c r="F116" s="17">
        <v>108682.54054334227</v>
      </c>
      <c r="G116" s="21">
        <v>237759</v>
      </c>
      <c r="H116" s="17">
        <v>70041</v>
      </c>
      <c r="I116" s="17">
        <v>251279</v>
      </c>
      <c r="J116" s="49">
        <f t="shared" si="82"/>
        <v>-58.983256154341163</v>
      </c>
      <c r="K116" s="49">
        <f t="shared" si="82"/>
        <v>-56.234700436886968</v>
      </c>
      <c r="L116" s="49">
        <f t="shared" si="82"/>
        <v>-56.748259686108959</v>
      </c>
      <c r="M116" s="51"/>
      <c r="N116" s="51"/>
      <c r="O116" s="22"/>
      <c r="T116" s="1"/>
    </row>
    <row r="117" spans="1:20" ht="21" x14ac:dyDescent="0.5">
      <c r="A117" s="4" t="s">
        <v>0</v>
      </c>
      <c r="B117" s="4" t="s">
        <v>15</v>
      </c>
      <c r="C117" s="52" t="s">
        <v>9</v>
      </c>
      <c r="D117" s="21">
        <v>2809773.19294</v>
      </c>
      <c r="E117" s="17">
        <v>850650.78554399998</v>
      </c>
      <c r="F117" s="17">
        <v>3023395.3364271177</v>
      </c>
      <c r="G117" s="21">
        <v>2490656</v>
      </c>
      <c r="H117" s="17">
        <v>716948</v>
      </c>
      <c r="I117" s="17">
        <v>2573331</v>
      </c>
      <c r="J117" s="49">
        <f t="shared" si="82"/>
        <v>12.812576001663814</v>
      </c>
      <c r="K117" s="49">
        <f t="shared" si="82"/>
        <v>18.648881863677701</v>
      </c>
      <c r="L117" s="49">
        <f t="shared" si="82"/>
        <v>17.489562610760828</v>
      </c>
      <c r="M117" s="51"/>
      <c r="N117" s="51"/>
      <c r="O117" s="22"/>
      <c r="T117" s="1"/>
    </row>
    <row r="118" spans="1:20" ht="21" x14ac:dyDescent="0.5">
      <c r="A118" s="4" t="s">
        <v>0</v>
      </c>
      <c r="B118" s="4" t="s">
        <v>16</v>
      </c>
      <c r="C118" s="52" t="s">
        <v>9</v>
      </c>
      <c r="D118" s="21">
        <v>308937</v>
      </c>
      <c r="E118" s="17">
        <v>49189.677063000003</v>
      </c>
      <c r="F118" s="17">
        <v>174744.03654461403</v>
      </c>
      <c r="G118" s="21">
        <v>2673</v>
      </c>
      <c r="H118" s="17">
        <v>731</v>
      </c>
      <c r="I118" s="17">
        <v>2626</v>
      </c>
      <c r="J118" s="49">
        <f t="shared" si="82"/>
        <v>11457.687991021325</v>
      </c>
      <c r="K118" s="49">
        <f t="shared" si="82"/>
        <v>6629.0939894664843</v>
      </c>
      <c r="L118" s="49">
        <f t="shared" si="82"/>
        <v>6554.3806757278762</v>
      </c>
      <c r="M118" s="51"/>
      <c r="N118" s="51"/>
      <c r="O118" s="22"/>
      <c r="T118" s="1"/>
    </row>
    <row r="119" spans="1:20" ht="21" x14ac:dyDescent="0.5">
      <c r="A119" s="4" t="s">
        <v>0</v>
      </c>
      <c r="B119" s="4" t="s">
        <v>75</v>
      </c>
      <c r="C119" s="52" t="s">
        <v>9</v>
      </c>
      <c r="D119" s="21">
        <v>1046529.43916</v>
      </c>
      <c r="E119" s="17">
        <v>175677.31826199999</v>
      </c>
      <c r="F119" s="17">
        <v>624375.75075142807</v>
      </c>
      <c r="G119" s="21">
        <v>1177212</v>
      </c>
      <c r="H119" s="17">
        <v>229405</v>
      </c>
      <c r="I119" s="17">
        <v>823628</v>
      </c>
      <c r="J119" s="49">
        <f t="shared" si="82"/>
        <v>-11.101021807456945</v>
      </c>
      <c r="K119" s="49">
        <f t="shared" si="82"/>
        <v>-23.420449309300153</v>
      </c>
      <c r="L119" s="49">
        <f t="shared" si="82"/>
        <v>-24.192019849807437</v>
      </c>
      <c r="M119" s="51"/>
      <c r="N119" s="51"/>
      <c r="O119" s="22"/>
      <c r="T119" s="1"/>
    </row>
    <row r="120" spans="1:20" ht="21" x14ac:dyDescent="0.5">
      <c r="A120" s="4"/>
      <c r="B120" s="4" t="s">
        <v>17</v>
      </c>
      <c r="C120" s="52" t="s">
        <v>6</v>
      </c>
      <c r="D120" s="21"/>
      <c r="E120" s="17">
        <v>631372.15359500004</v>
      </c>
      <c r="F120" s="17">
        <v>2244620.8592547467</v>
      </c>
      <c r="G120" s="21"/>
      <c r="H120" s="17">
        <v>453813</v>
      </c>
      <c r="I120" s="17">
        <v>1629291</v>
      </c>
      <c r="J120" s="54"/>
      <c r="K120" s="49">
        <f>E120/H120*100-100</f>
        <v>39.126061526443721</v>
      </c>
      <c r="L120" s="49">
        <f>F120/I120*100-100</f>
        <v>37.766725480883821</v>
      </c>
      <c r="M120" s="14"/>
      <c r="N120" s="51"/>
      <c r="O120" s="22"/>
    </row>
    <row r="121" spans="1:20" ht="21" x14ac:dyDescent="0.5">
      <c r="A121" s="4"/>
      <c r="B121" s="4"/>
      <c r="C121" s="52"/>
      <c r="D121" s="21"/>
      <c r="E121" s="13"/>
      <c r="F121" s="14"/>
      <c r="G121" s="21"/>
      <c r="H121" s="13"/>
      <c r="I121" s="14"/>
      <c r="J121" s="49"/>
      <c r="K121" s="49"/>
      <c r="L121" s="49"/>
      <c r="M121" s="14"/>
      <c r="N121" s="83"/>
    </row>
    <row r="122" spans="1:20" ht="21" x14ac:dyDescent="0.5">
      <c r="A122" s="4" t="s">
        <v>18</v>
      </c>
      <c r="B122" s="4" t="s">
        <v>19</v>
      </c>
      <c r="C122" s="52"/>
      <c r="D122" s="21"/>
      <c r="E122" s="17">
        <f t="shared" ref="E122:I122" si="83">SUM(E123:E128,E131:E132)</f>
        <v>2213456.6522460002</v>
      </c>
      <c r="F122" s="17">
        <f t="shared" si="83"/>
        <v>7866652.8569887402</v>
      </c>
      <c r="G122" s="21"/>
      <c r="H122" s="17">
        <f t="shared" si="83"/>
        <v>1987114</v>
      </c>
      <c r="I122" s="17">
        <f t="shared" si="83"/>
        <v>7133097</v>
      </c>
      <c r="J122" s="54"/>
      <c r="K122" s="49">
        <f t="shared" ref="K122:K132" si="84">E122/H122*100-100</f>
        <v>11.390521743895945</v>
      </c>
      <c r="L122" s="49">
        <f t="shared" ref="L122:L132" si="85">F122/I122*100-100</f>
        <v>10.28383403434357</v>
      </c>
      <c r="M122" s="14"/>
      <c r="N122" s="83"/>
    </row>
    <row r="123" spans="1:20" ht="21" x14ac:dyDescent="0.5">
      <c r="A123" s="4" t="s">
        <v>0</v>
      </c>
      <c r="B123" s="4" t="s">
        <v>20</v>
      </c>
      <c r="C123" s="52" t="s">
        <v>6</v>
      </c>
      <c r="D123" s="21"/>
      <c r="E123" s="17">
        <v>177832.92836600001</v>
      </c>
      <c r="F123" s="17">
        <v>632352.38120582281</v>
      </c>
      <c r="G123" s="21"/>
      <c r="H123" s="17">
        <v>151546</v>
      </c>
      <c r="I123" s="17">
        <v>544188</v>
      </c>
      <c r="J123" s="54"/>
      <c r="K123" s="49">
        <f t="shared" si="84"/>
        <v>17.345841108310339</v>
      </c>
      <c r="L123" s="49">
        <f t="shared" si="85"/>
        <v>16.201088815964852</v>
      </c>
      <c r="M123" s="14"/>
      <c r="N123" s="83"/>
    </row>
    <row r="124" spans="1:20" ht="21" x14ac:dyDescent="0.5">
      <c r="A124" s="4" t="s">
        <v>0</v>
      </c>
      <c r="B124" s="4" t="s">
        <v>21</v>
      </c>
      <c r="C124" s="52" t="s">
        <v>6</v>
      </c>
      <c r="D124" s="21"/>
      <c r="E124" s="17">
        <v>146616.30578900001</v>
      </c>
      <c r="F124" s="17">
        <v>520971.53432540421</v>
      </c>
      <c r="G124" s="21"/>
      <c r="H124" s="17">
        <v>104486</v>
      </c>
      <c r="I124" s="17">
        <v>375168</v>
      </c>
      <c r="J124" s="54"/>
      <c r="K124" s="49">
        <f t="shared" si="84"/>
        <v>40.321484016040444</v>
      </c>
      <c r="L124" s="49">
        <f t="shared" si="85"/>
        <v>38.863531624606622</v>
      </c>
      <c r="M124" s="14"/>
      <c r="N124" s="83"/>
    </row>
    <row r="125" spans="1:20" ht="21" x14ac:dyDescent="0.5">
      <c r="A125" s="4" t="s">
        <v>0</v>
      </c>
      <c r="B125" s="4" t="s">
        <v>22</v>
      </c>
      <c r="C125" s="52" t="s">
        <v>6</v>
      </c>
      <c r="D125" s="21"/>
      <c r="E125" s="17">
        <v>126583.07686299999</v>
      </c>
      <c r="F125" s="17">
        <v>449609.01554973761</v>
      </c>
      <c r="G125" s="21"/>
      <c r="H125" s="17">
        <v>103565</v>
      </c>
      <c r="I125" s="17">
        <v>371773</v>
      </c>
      <c r="J125" s="54"/>
      <c r="K125" s="49">
        <f t="shared" si="84"/>
        <v>22.225729602664984</v>
      </c>
      <c r="L125" s="49">
        <f t="shared" si="85"/>
        <v>20.93643582232643</v>
      </c>
      <c r="M125" s="14"/>
      <c r="N125" s="83"/>
    </row>
    <row r="126" spans="1:20" ht="21" x14ac:dyDescent="0.5">
      <c r="A126" s="4" t="s">
        <v>0</v>
      </c>
      <c r="B126" s="4" t="s">
        <v>23</v>
      </c>
      <c r="C126" s="52" t="s">
        <v>6</v>
      </c>
      <c r="D126" s="21"/>
      <c r="E126" s="17">
        <v>49957.133214000001</v>
      </c>
      <c r="F126" s="17">
        <v>177636.15214888146</v>
      </c>
      <c r="G126" s="21"/>
      <c r="H126" s="17">
        <v>28668</v>
      </c>
      <c r="I126" s="17">
        <v>102904</v>
      </c>
      <c r="J126" s="54"/>
      <c r="K126" s="49">
        <f t="shared" si="84"/>
        <v>74.260964190037669</v>
      </c>
      <c r="L126" s="49">
        <f t="shared" si="85"/>
        <v>72.623175142736386</v>
      </c>
      <c r="M126" s="14"/>
      <c r="N126" s="83"/>
    </row>
    <row r="127" spans="1:20" ht="21" x14ac:dyDescent="0.5">
      <c r="A127" s="4" t="s">
        <v>0</v>
      </c>
      <c r="B127" s="4" t="s">
        <v>24</v>
      </c>
      <c r="C127" s="52" t="s">
        <v>6</v>
      </c>
      <c r="D127" s="21"/>
      <c r="E127" s="17">
        <v>556252.92156499997</v>
      </c>
      <c r="F127" s="17">
        <v>1975648.8726750042</v>
      </c>
      <c r="G127" s="21"/>
      <c r="H127" s="17">
        <v>693311</v>
      </c>
      <c r="I127" s="17">
        <v>2488156</v>
      </c>
      <c r="J127" s="54"/>
      <c r="K127" s="49">
        <f t="shared" si="84"/>
        <v>-19.768628859920014</v>
      </c>
      <c r="L127" s="49">
        <f t="shared" si="85"/>
        <v>-20.597869559826464</v>
      </c>
      <c r="M127" s="14"/>
      <c r="N127" s="83"/>
    </row>
    <row r="128" spans="1:20" ht="21" x14ac:dyDescent="0.5">
      <c r="A128" s="4" t="s">
        <v>0</v>
      </c>
      <c r="B128" s="4" t="s">
        <v>25</v>
      </c>
      <c r="C128" s="52" t="s">
        <v>6</v>
      </c>
      <c r="D128" s="21"/>
      <c r="E128" s="17">
        <f t="shared" ref="E128:I128" si="86">SUM(E129:E130)</f>
        <v>558576.99113500002</v>
      </c>
      <c r="F128" s="17">
        <f t="shared" si="86"/>
        <v>1985451.4741410878</v>
      </c>
      <c r="G128" s="21"/>
      <c r="H128" s="17">
        <f t="shared" si="86"/>
        <v>434319</v>
      </c>
      <c r="I128" s="17">
        <f t="shared" si="86"/>
        <v>1559406</v>
      </c>
      <c r="J128" s="54"/>
      <c r="K128" s="49">
        <f t="shared" si="84"/>
        <v>28.609844638387926</v>
      </c>
      <c r="L128" s="49">
        <f t="shared" si="85"/>
        <v>27.321010316818573</v>
      </c>
      <c r="M128" s="14"/>
      <c r="N128" s="83"/>
    </row>
    <row r="129" spans="1:14" ht="21" x14ac:dyDescent="0.5">
      <c r="A129" s="4"/>
      <c r="B129" s="4" t="s">
        <v>26</v>
      </c>
      <c r="C129" s="52" t="s">
        <v>6</v>
      </c>
      <c r="D129" s="21"/>
      <c r="E129" s="17">
        <v>406380.366805</v>
      </c>
      <c r="F129" s="17">
        <v>1444380.283149356</v>
      </c>
      <c r="G129" s="21"/>
      <c r="H129" s="17">
        <v>314650</v>
      </c>
      <c r="I129" s="17">
        <v>1129832</v>
      </c>
      <c r="J129" s="54"/>
      <c r="K129" s="49">
        <f t="shared" si="84"/>
        <v>29.153143748609551</v>
      </c>
      <c r="L129" s="49">
        <f t="shared" si="85"/>
        <v>27.840270336594813</v>
      </c>
      <c r="M129" s="14"/>
      <c r="N129" s="83"/>
    </row>
    <row r="130" spans="1:14" ht="21" x14ac:dyDescent="0.5">
      <c r="A130" s="4"/>
      <c r="B130" s="4" t="s">
        <v>27</v>
      </c>
      <c r="C130" s="52" t="s">
        <v>6</v>
      </c>
      <c r="D130" s="21"/>
      <c r="E130" s="17">
        <v>152196.62432999999</v>
      </c>
      <c r="F130" s="17">
        <v>541071.19099173183</v>
      </c>
      <c r="G130" s="21"/>
      <c r="H130" s="17">
        <v>119669</v>
      </c>
      <c r="I130" s="17">
        <v>429574</v>
      </c>
      <c r="J130" s="54"/>
      <c r="K130" s="49">
        <f t="shared" si="84"/>
        <v>27.18132877353365</v>
      </c>
      <c r="L130" s="49">
        <f t="shared" si="85"/>
        <v>25.955293148964273</v>
      </c>
      <c r="M130" s="14"/>
      <c r="N130" s="83"/>
    </row>
    <row r="131" spans="1:14" ht="21" x14ac:dyDescent="0.5">
      <c r="A131" s="4" t="s">
        <v>0</v>
      </c>
      <c r="B131" s="4" t="s">
        <v>28</v>
      </c>
      <c r="C131" s="52" t="s">
        <v>6</v>
      </c>
      <c r="D131" s="21"/>
      <c r="E131" s="17">
        <v>28796.152377999999</v>
      </c>
      <c r="F131" s="17">
        <v>102293.16261300654</v>
      </c>
      <c r="G131" s="21"/>
      <c r="H131" s="17">
        <v>24007</v>
      </c>
      <c r="I131" s="17">
        <v>86188</v>
      </c>
      <c r="J131" s="54"/>
      <c r="K131" s="49">
        <f t="shared" si="84"/>
        <v>19.948983121589521</v>
      </c>
      <c r="L131" s="49">
        <f t="shared" si="85"/>
        <v>18.686084620836468</v>
      </c>
      <c r="M131" s="14"/>
      <c r="N131" s="83"/>
    </row>
    <row r="132" spans="1:14" ht="21" x14ac:dyDescent="0.5">
      <c r="B132" s="4" t="s">
        <v>29</v>
      </c>
      <c r="C132" s="52" t="s">
        <v>6</v>
      </c>
      <c r="D132" s="21"/>
      <c r="E132" s="17">
        <v>568841.14293600002</v>
      </c>
      <c r="F132" s="17">
        <v>2022690.264329796</v>
      </c>
      <c r="G132" s="21"/>
      <c r="H132" s="17">
        <v>447212</v>
      </c>
      <c r="I132" s="17">
        <v>1605314</v>
      </c>
      <c r="J132" s="54"/>
      <c r="K132" s="49">
        <f t="shared" si="84"/>
        <v>27.19720019498584</v>
      </c>
      <c r="L132" s="49">
        <f t="shared" si="85"/>
        <v>25.999665132789971</v>
      </c>
      <c r="M132" s="14"/>
      <c r="N132" s="83"/>
    </row>
    <row r="133" spans="1:14" ht="21" x14ac:dyDescent="0.5">
      <c r="B133" s="4"/>
      <c r="C133" s="52"/>
      <c r="D133" s="18"/>
      <c r="E133" s="17"/>
      <c r="F133" s="17"/>
      <c r="G133" s="18"/>
      <c r="H133" s="17"/>
      <c r="I133" s="17"/>
      <c r="J133" s="49"/>
      <c r="K133" s="49"/>
      <c r="L133" s="49"/>
      <c r="M133" s="14"/>
      <c r="N133" s="83"/>
    </row>
    <row r="134" spans="1:14" ht="21" x14ac:dyDescent="0.5">
      <c r="A134" s="2" t="s">
        <v>30</v>
      </c>
      <c r="B134" s="4" t="s">
        <v>31</v>
      </c>
      <c r="C134" s="52"/>
      <c r="D134" s="53"/>
      <c r="E134" s="17">
        <f t="shared" ref="E134:F134" si="87">SUM(E135,E146,E147)</f>
        <v>820676.48855000013</v>
      </c>
      <c r="F134" s="17">
        <f t="shared" si="87"/>
        <v>2916395.8988773096</v>
      </c>
      <c r="G134" s="53"/>
      <c r="H134" s="17">
        <f t="shared" ref="H134:I134" si="88">SUM(H135,H146,H147)</f>
        <v>444410</v>
      </c>
      <c r="I134" s="17">
        <f t="shared" si="88"/>
        <v>1595084</v>
      </c>
      <c r="J134" s="54"/>
      <c r="K134" s="49">
        <f t="shared" ref="K134:K147" si="89">E134/H134*100-100</f>
        <v>84.666521579172411</v>
      </c>
      <c r="L134" s="49">
        <f t="shared" ref="L134:L147" si="90">F134/I134*100-100</f>
        <v>82.836508853283561</v>
      </c>
      <c r="M134" s="14"/>
      <c r="N134" s="83"/>
    </row>
    <row r="135" spans="1:14" ht="21" x14ac:dyDescent="0.5">
      <c r="B135" s="4" t="s">
        <v>32</v>
      </c>
      <c r="C135" s="52" t="s">
        <v>6</v>
      </c>
      <c r="D135" s="21"/>
      <c r="E135" s="17">
        <f t="shared" ref="E135:F135" si="91">SUM(E136,E140,E144,E145)</f>
        <v>776312.65591300011</v>
      </c>
      <c r="F135" s="17">
        <f t="shared" si="91"/>
        <v>2758908.5991841038</v>
      </c>
      <c r="G135" s="21"/>
      <c r="H135" s="17">
        <f t="shared" ref="H135:I135" si="92">SUM(H136,H140,H144,H145)</f>
        <v>429787</v>
      </c>
      <c r="I135" s="17">
        <f t="shared" si="92"/>
        <v>1542530</v>
      </c>
      <c r="J135" s="54"/>
      <c r="K135" s="49">
        <f t="shared" si="89"/>
        <v>80.627300479772543</v>
      </c>
      <c r="L135" s="49">
        <f t="shared" si="90"/>
        <v>78.856074059117418</v>
      </c>
      <c r="M135" s="14"/>
      <c r="N135" s="83"/>
    </row>
    <row r="136" spans="1:14" ht="21" x14ac:dyDescent="0.5">
      <c r="B136" s="4" t="s">
        <v>33</v>
      </c>
      <c r="C136" s="52" t="s">
        <v>6</v>
      </c>
      <c r="D136" s="21"/>
      <c r="E136" s="17">
        <f t="shared" ref="E136:F136" si="93">SUM(E137:E139)</f>
        <v>141593.982059</v>
      </c>
      <c r="F136" s="17">
        <f t="shared" si="93"/>
        <v>502983.64561811427</v>
      </c>
      <c r="G136" s="21"/>
      <c r="H136" s="17">
        <f t="shared" ref="H136:I136" si="94">SUM(H137:H139)</f>
        <v>77023</v>
      </c>
      <c r="I136" s="17">
        <f t="shared" si="94"/>
        <v>276510</v>
      </c>
      <c r="J136" s="54"/>
      <c r="K136" s="49">
        <f t="shared" si="89"/>
        <v>83.833377119821364</v>
      </c>
      <c r="L136" s="49">
        <f t="shared" si="90"/>
        <v>81.90432375614418</v>
      </c>
      <c r="M136" s="14"/>
      <c r="N136" s="83"/>
    </row>
    <row r="137" spans="1:14" ht="21" x14ac:dyDescent="0.5">
      <c r="B137" s="4" t="s">
        <v>34</v>
      </c>
      <c r="C137" s="52" t="s">
        <v>6</v>
      </c>
      <c r="D137" s="21"/>
      <c r="E137" s="17">
        <v>67139.116968000002</v>
      </c>
      <c r="F137" s="17">
        <v>238412.82383518838</v>
      </c>
      <c r="G137" s="21"/>
      <c r="H137" s="17">
        <v>20733</v>
      </c>
      <c r="I137" s="17">
        <v>74463</v>
      </c>
      <c r="J137" s="54"/>
      <c r="K137" s="49">
        <f t="shared" si="89"/>
        <v>223.8273137896108</v>
      </c>
      <c r="L137" s="49">
        <f t="shared" si="90"/>
        <v>220.1762268981754</v>
      </c>
      <c r="M137" s="14"/>
      <c r="N137" s="83"/>
    </row>
    <row r="138" spans="1:14" ht="21" x14ac:dyDescent="0.5">
      <c r="B138" s="4" t="s">
        <v>35</v>
      </c>
      <c r="C138" s="52" t="s">
        <v>6</v>
      </c>
      <c r="D138" s="21"/>
      <c r="E138" s="17">
        <v>73887.552972999998</v>
      </c>
      <c r="F138" s="17">
        <v>262555.35006157449</v>
      </c>
      <c r="G138" s="21"/>
      <c r="H138" s="17">
        <v>55795</v>
      </c>
      <c r="I138" s="17">
        <v>200271</v>
      </c>
      <c r="J138" s="54"/>
      <c r="K138" s="49">
        <f t="shared" si="89"/>
        <v>32.426835689577928</v>
      </c>
      <c r="L138" s="49">
        <f t="shared" si="90"/>
        <v>31.100034484061325</v>
      </c>
      <c r="M138" s="14"/>
      <c r="N138" s="83"/>
    </row>
    <row r="139" spans="1:14" ht="21" x14ac:dyDescent="0.5">
      <c r="B139" s="4" t="s">
        <v>36</v>
      </c>
      <c r="C139" s="52" t="s">
        <v>6</v>
      </c>
      <c r="D139" s="21"/>
      <c r="E139" s="17">
        <v>567.31211800000005</v>
      </c>
      <c r="F139" s="17">
        <v>2015.4717213513786</v>
      </c>
      <c r="G139" s="21"/>
      <c r="H139" s="17">
        <v>495</v>
      </c>
      <c r="I139" s="17">
        <v>1776</v>
      </c>
      <c r="J139" s="54"/>
      <c r="K139" s="49">
        <f t="shared" si="89"/>
        <v>14.608508686868689</v>
      </c>
      <c r="L139" s="49">
        <f t="shared" si="90"/>
        <v>13.483768094109166</v>
      </c>
      <c r="M139" s="14"/>
      <c r="N139" s="83"/>
    </row>
    <row r="140" spans="1:14" ht="21" x14ac:dyDescent="0.5">
      <c r="B140" s="4" t="s">
        <v>37</v>
      </c>
      <c r="C140" s="52" t="s">
        <v>6</v>
      </c>
      <c r="D140" s="21"/>
      <c r="E140" s="17">
        <f t="shared" ref="E140:I140" si="95">SUM(E141:E143)</f>
        <v>538240.06650900003</v>
      </c>
      <c r="F140" s="17">
        <f t="shared" si="95"/>
        <v>1913018.9552293199</v>
      </c>
      <c r="G140" s="21"/>
      <c r="H140" s="17">
        <f t="shared" si="95"/>
        <v>277894</v>
      </c>
      <c r="I140" s="17">
        <f t="shared" si="95"/>
        <v>997208</v>
      </c>
      <c r="J140" s="54"/>
      <c r="K140" s="49">
        <f t="shared" si="89"/>
        <v>93.685385977746904</v>
      </c>
      <c r="L140" s="49">
        <f t="shared" si="90"/>
        <v>91.837505839235121</v>
      </c>
      <c r="M140" s="14"/>
      <c r="N140" s="83"/>
    </row>
    <row r="141" spans="1:14" ht="21" x14ac:dyDescent="0.5">
      <c r="B141" s="4" t="s">
        <v>34</v>
      </c>
      <c r="C141" s="52" t="s">
        <v>6</v>
      </c>
      <c r="D141" s="21"/>
      <c r="E141" s="17">
        <v>108449.164709</v>
      </c>
      <c r="F141" s="17">
        <v>385239.36721540411</v>
      </c>
      <c r="G141" s="21"/>
      <c r="H141" s="17">
        <v>79020</v>
      </c>
      <c r="I141" s="17">
        <v>283552</v>
      </c>
      <c r="J141" s="54"/>
      <c r="K141" s="49">
        <f t="shared" si="89"/>
        <v>37.242678700329037</v>
      </c>
      <c r="L141" s="49">
        <f t="shared" si="90"/>
        <v>35.861982005206841</v>
      </c>
      <c r="M141" s="14"/>
      <c r="N141" s="83"/>
    </row>
    <row r="142" spans="1:14" ht="21" x14ac:dyDescent="0.5">
      <c r="B142" s="4" t="s">
        <v>35</v>
      </c>
      <c r="C142" s="52" t="s">
        <v>6</v>
      </c>
      <c r="D142" s="21"/>
      <c r="E142" s="17">
        <v>413886.44170700002</v>
      </c>
      <c r="F142" s="17">
        <v>1471240.8823125749</v>
      </c>
      <c r="G142" s="21"/>
      <c r="H142" s="17">
        <v>189535</v>
      </c>
      <c r="I142" s="17">
        <v>680139</v>
      </c>
      <c r="J142" s="54"/>
      <c r="K142" s="49">
        <f t="shared" si="89"/>
        <v>118.36939969240512</v>
      </c>
      <c r="L142" s="49">
        <f t="shared" si="90"/>
        <v>116.31473600434248</v>
      </c>
      <c r="M142" s="14"/>
      <c r="N142" s="83"/>
    </row>
    <row r="143" spans="1:14" ht="21" x14ac:dyDescent="0.5">
      <c r="B143" s="4" t="s">
        <v>36</v>
      </c>
      <c r="C143" s="52" t="s">
        <v>6</v>
      </c>
      <c r="D143" s="21"/>
      <c r="E143" s="17">
        <v>15904.460093</v>
      </c>
      <c r="F143" s="17">
        <v>56538.705701340928</v>
      </c>
      <c r="G143" s="21"/>
      <c r="H143" s="17">
        <v>9339</v>
      </c>
      <c r="I143" s="17">
        <v>33517</v>
      </c>
      <c r="J143" s="54"/>
      <c r="K143" s="49">
        <f t="shared" si="89"/>
        <v>70.30153220901596</v>
      </c>
      <c r="L143" s="49">
        <f t="shared" si="90"/>
        <v>68.686653642452882</v>
      </c>
      <c r="M143" s="14"/>
      <c r="N143" s="83"/>
    </row>
    <row r="144" spans="1:14" ht="21" x14ac:dyDescent="0.5">
      <c r="B144" s="4" t="s">
        <v>38</v>
      </c>
      <c r="C144" s="52" t="s">
        <v>6</v>
      </c>
      <c r="D144" s="21"/>
      <c r="E144" s="17">
        <v>86258.812512999997</v>
      </c>
      <c r="F144" s="17">
        <v>306589.61952062015</v>
      </c>
      <c r="G144" s="21"/>
      <c r="H144" s="17">
        <v>67413</v>
      </c>
      <c r="I144" s="17">
        <v>242043</v>
      </c>
      <c r="J144" s="54"/>
      <c r="K144" s="49">
        <f t="shared" si="89"/>
        <v>27.955754102324477</v>
      </c>
      <c r="L144" s="49">
        <f t="shared" si="90"/>
        <v>26.66741840111888</v>
      </c>
      <c r="M144" s="14"/>
      <c r="N144" s="83"/>
    </row>
    <row r="145" spans="1:20" ht="21" x14ac:dyDescent="0.5">
      <c r="B145" s="4" t="s">
        <v>39</v>
      </c>
      <c r="C145" s="52" t="s">
        <v>6</v>
      </c>
      <c r="D145" s="21"/>
      <c r="E145" s="17">
        <v>10219.794832</v>
      </c>
      <c r="F145" s="17">
        <v>36316.378816049473</v>
      </c>
      <c r="G145" s="21"/>
      <c r="H145" s="17">
        <v>7457</v>
      </c>
      <c r="I145" s="17">
        <v>26769</v>
      </c>
      <c r="J145" s="54"/>
      <c r="K145" s="49">
        <f t="shared" si="89"/>
        <v>37.049682606946476</v>
      </c>
      <c r="L145" s="49">
        <f t="shared" si="90"/>
        <v>35.665803041015636</v>
      </c>
      <c r="M145" s="14"/>
      <c r="N145" s="83"/>
    </row>
    <row r="146" spans="1:20" ht="21" x14ac:dyDescent="0.5">
      <c r="B146" s="4" t="s">
        <v>40</v>
      </c>
      <c r="C146" s="52" t="s">
        <v>6</v>
      </c>
      <c r="D146" s="21"/>
      <c r="E146" s="17">
        <v>32385.555138</v>
      </c>
      <c r="F146" s="17">
        <v>115056.31031087789</v>
      </c>
      <c r="G146" s="21"/>
      <c r="H146" s="17">
        <v>12568</v>
      </c>
      <c r="I146" s="17">
        <v>45171</v>
      </c>
      <c r="J146" s="54"/>
      <c r="K146" s="49">
        <f t="shared" si="89"/>
        <v>157.6826475015913</v>
      </c>
      <c r="L146" s="49">
        <f t="shared" si="90"/>
        <v>154.71278101188349</v>
      </c>
      <c r="M146" s="14"/>
      <c r="N146" s="83"/>
    </row>
    <row r="147" spans="1:20" ht="21" x14ac:dyDescent="0.5">
      <c r="B147" s="4" t="s">
        <v>41</v>
      </c>
      <c r="C147" s="52" t="s">
        <v>6</v>
      </c>
      <c r="D147" s="53"/>
      <c r="E147" s="17">
        <v>11978.277499</v>
      </c>
      <c r="F147" s="17">
        <v>42430.989382328175</v>
      </c>
      <c r="G147" s="21"/>
      <c r="H147" s="17">
        <v>2055</v>
      </c>
      <c r="I147" s="17">
        <v>7383</v>
      </c>
      <c r="J147" s="54"/>
      <c r="K147" s="49">
        <f t="shared" si="89"/>
        <v>482.88454982968369</v>
      </c>
      <c r="L147" s="49">
        <f t="shared" si="90"/>
        <v>474.71203280953785</v>
      </c>
      <c r="M147" s="14"/>
      <c r="N147" s="83"/>
    </row>
    <row r="148" spans="1:20" x14ac:dyDescent="0.45">
      <c r="A148" s="78"/>
      <c r="B148" s="74"/>
      <c r="C148" s="74"/>
      <c r="D148" s="74"/>
      <c r="E148" s="75"/>
      <c r="F148" s="74"/>
      <c r="G148" s="74"/>
      <c r="H148" s="75"/>
      <c r="I148" s="74"/>
      <c r="J148" s="74"/>
      <c r="K148" s="75"/>
      <c r="L148" s="74"/>
    </row>
    <row r="149" spans="1:20" x14ac:dyDescent="0.45">
      <c r="J149" s="2" t="s">
        <v>61</v>
      </c>
    </row>
    <row r="151" spans="1:20" x14ac:dyDescent="0.45">
      <c r="A151" s="113" t="s">
        <v>111</v>
      </c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</row>
    <row r="152" spans="1:20" x14ac:dyDescent="0.45">
      <c r="A152" s="3"/>
      <c r="B152" s="3"/>
      <c r="C152" s="3"/>
      <c r="D152" s="3"/>
      <c r="E152" s="35"/>
      <c r="F152" s="3"/>
      <c r="G152" s="3"/>
      <c r="H152" s="35"/>
      <c r="I152" s="3"/>
      <c r="J152" s="3"/>
      <c r="K152" s="35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4"/>
      <c r="K154" s="75"/>
      <c r="L154" s="74"/>
    </row>
    <row r="155" spans="1:20" x14ac:dyDescent="0.45">
      <c r="A155" s="79"/>
      <c r="B155" s="5"/>
      <c r="C155" s="6" t="s">
        <v>62</v>
      </c>
      <c r="D155" s="101" t="s">
        <v>112</v>
      </c>
      <c r="E155" s="102"/>
      <c r="F155" s="106"/>
      <c r="G155" s="101" t="s">
        <v>113</v>
      </c>
      <c r="H155" s="102"/>
      <c r="I155" s="106"/>
      <c r="J155" s="80" t="s">
        <v>114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1"/>
      <c r="J156" s="82" t="s">
        <v>115</v>
      </c>
      <c r="K156" s="75"/>
      <c r="L156" s="74"/>
    </row>
    <row r="157" spans="1:20" x14ac:dyDescent="0.45">
      <c r="A157" s="4" t="s">
        <v>2</v>
      </c>
      <c r="B157" s="7" t="s">
        <v>65</v>
      </c>
      <c r="C157" s="3" t="s">
        <v>66</v>
      </c>
      <c r="D157" s="38" t="s">
        <v>67</v>
      </c>
      <c r="E157" s="111" t="s">
        <v>68</v>
      </c>
      <c r="F157" s="112"/>
      <c r="G157" s="38" t="s">
        <v>67</v>
      </c>
      <c r="H157" s="111" t="s">
        <v>68</v>
      </c>
      <c r="I157" s="112"/>
      <c r="J157" s="38" t="s">
        <v>67</v>
      </c>
      <c r="K157" s="101" t="s">
        <v>68</v>
      </c>
      <c r="L157" s="102"/>
    </row>
    <row r="158" spans="1:20" x14ac:dyDescent="0.45">
      <c r="A158" s="74"/>
      <c r="B158" s="10"/>
      <c r="C158" s="11" t="s">
        <v>69</v>
      </c>
      <c r="D158" s="10"/>
      <c r="E158" s="42" t="s">
        <v>70</v>
      </c>
      <c r="F158" s="43" t="s">
        <v>71</v>
      </c>
      <c r="G158" s="59"/>
      <c r="H158" s="42" t="s">
        <v>70</v>
      </c>
      <c r="I158" s="43" t="s">
        <v>72</v>
      </c>
      <c r="J158" s="44"/>
      <c r="K158" s="42" t="s">
        <v>70</v>
      </c>
      <c r="L158" s="48" t="s">
        <v>72</v>
      </c>
    </row>
    <row r="159" spans="1:20" ht="21" x14ac:dyDescent="0.5">
      <c r="A159" s="4" t="s">
        <v>43</v>
      </c>
      <c r="B159" s="4" t="s">
        <v>44</v>
      </c>
      <c r="C159" s="52"/>
      <c r="D159" s="53"/>
      <c r="E159" s="17">
        <f t="shared" ref="E159:I159" si="96">SUM(E160:E164)</f>
        <v>3165034.3643469997</v>
      </c>
      <c r="F159" s="17">
        <f t="shared" si="96"/>
        <v>11245985.175468754</v>
      </c>
      <c r="G159" s="53"/>
      <c r="H159" s="17">
        <f t="shared" si="96"/>
        <v>3327029</v>
      </c>
      <c r="I159" s="17">
        <f t="shared" si="96"/>
        <v>11945261</v>
      </c>
      <c r="J159" s="54"/>
      <c r="K159" s="49">
        <f t="shared" ref="K159:L164" si="97">E159/H159*100-100</f>
        <v>-4.8690478998830571</v>
      </c>
      <c r="L159" s="49">
        <f t="shared" si="97"/>
        <v>-5.8540020559722024</v>
      </c>
      <c r="M159" s="14"/>
      <c r="N159" s="83"/>
      <c r="O159" s="97"/>
    </row>
    <row r="160" spans="1:20" ht="21" x14ac:dyDescent="0.5">
      <c r="A160" s="4" t="s">
        <v>0</v>
      </c>
      <c r="B160" s="4" t="s">
        <v>45</v>
      </c>
      <c r="C160" s="52" t="s">
        <v>9</v>
      </c>
      <c r="D160" s="17">
        <v>8063674.4521442</v>
      </c>
      <c r="E160" s="73">
        <v>1161980.5538999999</v>
      </c>
      <c r="F160" s="17">
        <v>4127674.2732334146</v>
      </c>
      <c r="G160" s="17">
        <v>7870992</v>
      </c>
      <c r="H160" s="73">
        <v>1242238</v>
      </c>
      <c r="I160" s="17">
        <v>4460166</v>
      </c>
      <c r="J160" s="49">
        <f>D160/G160*100-100</f>
        <v>2.4480072161704669</v>
      </c>
      <c r="K160" s="49">
        <f t="shared" si="97"/>
        <v>-6.4607141385145184</v>
      </c>
      <c r="L160" s="49">
        <f t="shared" si="97"/>
        <v>-7.4546939904610099</v>
      </c>
      <c r="M160" s="20"/>
      <c r="N160" s="51"/>
      <c r="O160" s="97"/>
      <c r="T160" s="1"/>
    </row>
    <row r="161" spans="1:20" ht="21" x14ac:dyDescent="0.5">
      <c r="A161" s="4" t="s">
        <v>0</v>
      </c>
      <c r="B161" s="4" t="s">
        <v>46</v>
      </c>
      <c r="C161" s="52" t="s">
        <v>9</v>
      </c>
      <c r="D161" s="17">
        <v>8598110.2899999991</v>
      </c>
      <c r="E161" s="73">
        <v>1252994.5950470001</v>
      </c>
      <c r="F161" s="17">
        <v>4453334.742013501</v>
      </c>
      <c r="G161" s="17">
        <v>7423528</v>
      </c>
      <c r="H161" s="73">
        <v>1114518</v>
      </c>
      <c r="I161" s="17">
        <v>4001092</v>
      </c>
      <c r="J161" s="49">
        <f>D161/G161*100-100</f>
        <v>15.822426883821265</v>
      </c>
      <c r="K161" s="49">
        <f t="shared" si="97"/>
        <v>12.424796642763965</v>
      </c>
      <c r="L161" s="49">
        <f t="shared" si="97"/>
        <v>11.30298283602329</v>
      </c>
      <c r="M161" s="20"/>
      <c r="N161" s="51"/>
      <c r="O161" s="97"/>
      <c r="T161" s="1"/>
    </row>
    <row r="162" spans="1:20" ht="21" x14ac:dyDescent="0.5">
      <c r="A162" s="4"/>
      <c r="B162" s="4" t="s">
        <v>76</v>
      </c>
      <c r="C162" s="52" t="s">
        <v>6</v>
      </c>
      <c r="D162" s="53"/>
      <c r="E162" s="17">
        <v>530505.71993999998</v>
      </c>
      <c r="F162" s="17">
        <v>1884507.9595162047</v>
      </c>
      <c r="G162" s="21"/>
      <c r="H162" s="17">
        <v>746970</v>
      </c>
      <c r="I162" s="17">
        <v>2682191</v>
      </c>
      <c r="J162" s="54"/>
      <c r="K162" s="49">
        <f t="shared" si="97"/>
        <v>-28.978979083497336</v>
      </c>
      <c r="L162" s="49">
        <f t="shared" si="97"/>
        <v>-29.739979012821806</v>
      </c>
      <c r="M162" s="14"/>
      <c r="N162" s="51"/>
      <c r="O162" s="97"/>
      <c r="T162" s="1"/>
    </row>
    <row r="163" spans="1:20" ht="21" x14ac:dyDescent="0.5">
      <c r="A163" s="4"/>
      <c r="B163" s="4" t="s">
        <v>77</v>
      </c>
      <c r="C163" s="52" t="s">
        <v>6</v>
      </c>
      <c r="D163" s="53"/>
      <c r="E163" s="17">
        <v>219488.195293</v>
      </c>
      <c r="F163" s="17">
        <v>780236.55310241552</v>
      </c>
      <c r="G163" s="21"/>
      <c r="H163" s="17">
        <v>223214</v>
      </c>
      <c r="I163" s="17">
        <v>801492</v>
      </c>
      <c r="J163" s="54"/>
      <c r="K163" s="49">
        <f t="shared" si="97"/>
        <v>-1.6691626452641941</v>
      </c>
      <c r="L163" s="49">
        <f t="shared" si="97"/>
        <v>-2.6519849103402748</v>
      </c>
      <c r="M163" s="14"/>
      <c r="N163" s="51"/>
      <c r="O163" s="97"/>
      <c r="T163" s="1"/>
    </row>
    <row r="164" spans="1:20" ht="21" x14ac:dyDescent="0.5">
      <c r="A164" s="4"/>
      <c r="B164" s="4" t="s">
        <v>78</v>
      </c>
      <c r="C164" s="52" t="s">
        <v>6</v>
      </c>
      <c r="D164" s="53"/>
      <c r="E164" s="17">
        <v>65.300167000000002</v>
      </c>
      <c r="F164" s="17">
        <v>231.64760321715818</v>
      </c>
      <c r="G164" s="21"/>
      <c r="H164" s="17">
        <v>89</v>
      </c>
      <c r="I164" s="17">
        <v>320</v>
      </c>
      <c r="J164" s="54"/>
      <c r="K164" s="49">
        <f t="shared" si="97"/>
        <v>-26.629025842696635</v>
      </c>
      <c r="L164" s="49">
        <f t="shared" si="97"/>
        <v>-27.610123994638073</v>
      </c>
      <c r="M164" s="14"/>
      <c r="N164" s="51"/>
      <c r="O164" s="97"/>
      <c r="T164" s="1"/>
    </row>
    <row r="165" spans="1:20" ht="21" x14ac:dyDescent="0.5">
      <c r="A165" s="4"/>
      <c r="B165" s="4"/>
      <c r="C165" s="52"/>
      <c r="D165" s="17"/>
      <c r="E165" s="73"/>
      <c r="F165" s="17"/>
      <c r="G165" s="17"/>
      <c r="H165" s="73"/>
      <c r="I165" s="17"/>
      <c r="J165" s="49"/>
      <c r="K165" s="49"/>
      <c r="L165" s="49"/>
      <c r="M165" s="14"/>
      <c r="N165" s="83"/>
      <c r="O165" s="97"/>
    </row>
    <row r="166" spans="1:20" ht="21" x14ac:dyDescent="0.5">
      <c r="A166" s="4" t="s">
        <v>47</v>
      </c>
      <c r="B166" s="4" t="s">
        <v>48</v>
      </c>
      <c r="C166" s="52"/>
      <c r="D166" s="53"/>
      <c r="E166" s="17">
        <f t="shared" ref="E166:I166" si="98">SUM(E167:E171)</f>
        <v>1372900.642583</v>
      </c>
      <c r="F166" s="17">
        <f t="shared" si="98"/>
        <v>4877964.2345481254</v>
      </c>
      <c r="G166" s="53"/>
      <c r="H166" s="17">
        <f t="shared" si="98"/>
        <v>1503183</v>
      </c>
      <c r="I166" s="17">
        <f t="shared" si="98"/>
        <v>5396393</v>
      </c>
      <c r="J166" s="54"/>
      <c r="K166" s="49">
        <f t="shared" ref="K166:L171" si="99">E166/H166*100-100</f>
        <v>-8.6670989105784173</v>
      </c>
      <c r="L166" s="49">
        <f t="shared" si="99"/>
        <v>-9.606949780193446</v>
      </c>
      <c r="M166" s="14"/>
      <c r="N166" s="83"/>
      <c r="O166" s="97"/>
    </row>
    <row r="167" spans="1:20" ht="21" x14ac:dyDescent="0.5">
      <c r="A167" s="4"/>
      <c r="B167" s="4" t="s">
        <v>79</v>
      </c>
      <c r="C167" s="52" t="s">
        <v>9</v>
      </c>
      <c r="D167" s="17">
        <v>601178.80383700004</v>
      </c>
      <c r="E167" s="17">
        <v>295799.68610499997</v>
      </c>
      <c r="F167" s="17">
        <v>1050742.7673321411</v>
      </c>
      <c r="G167" s="17">
        <v>1004804</v>
      </c>
      <c r="H167" s="17">
        <v>530872</v>
      </c>
      <c r="I167" s="17">
        <v>1905538</v>
      </c>
      <c r="J167" s="49">
        <f>D167/G167*100-100</f>
        <v>-40.169545121536132</v>
      </c>
      <c r="K167" s="49">
        <f t="shared" si="99"/>
        <v>-44.280412961128114</v>
      </c>
      <c r="L167" s="49">
        <f t="shared" si="99"/>
        <v>-44.858472130592986</v>
      </c>
      <c r="M167" s="20"/>
      <c r="N167" s="51"/>
      <c r="O167" s="97"/>
      <c r="T167" s="1"/>
    </row>
    <row r="168" spans="1:20" ht="21" x14ac:dyDescent="0.5">
      <c r="B168" s="4" t="s">
        <v>80</v>
      </c>
      <c r="C168" s="52" t="s">
        <v>9</v>
      </c>
      <c r="D168" s="17">
        <v>415401.77333130001</v>
      </c>
      <c r="E168" s="17">
        <v>153520.116862</v>
      </c>
      <c r="F168" s="17">
        <v>545253.15338832792</v>
      </c>
      <c r="G168" s="17">
        <v>395355</v>
      </c>
      <c r="H168" s="17">
        <v>143319</v>
      </c>
      <c r="I168" s="17">
        <v>514363</v>
      </c>
      <c r="J168" s="49">
        <f>D168/G168*100-100</f>
        <v>5.0705753895359891</v>
      </c>
      <c r="K168" s="49">
        <f t="shared" si="99"/>
        <v>7.1177700528192389</v>
      </c>
      <c r="L168" s="49">
        <f t="shared" si="99"/>
        <v>6.0055162187653224</v>
      </c>
      <c r="M168" s="20"/>
      <c r="N168" s="51"/>
      <c r="O168" s="97"/>
      <c r="T168" s="1"/>
    </row>
    <row r="169" spans="1:20" ht="21" x14ac:dyDescent="0.5">
      <c r="A169" s="4" t="s">
        <v>0</v>
      </c>
      <c r="B169" s="4" t="s">
        <v>81</v>
      </c>
      <c r="C169" s="52" t="s">
        <v>9</v>
      </c>
      <c r="D169" s="17">
        <v>499331.41203130002</v>
      </c>
      <c r="E169" s="17">
        <v>227562.913386</v>
      </c>
      <c r="F169" s="17">
        <v>808611.46064117516</v>
      </c>
      <c r="G169" s="17">
        <v>451279</v>
      </c>
      <c r="H169" s="17">
        <v>218326</v>
      </c>
      <c r="I169" s="17">
        <v>783910</v>
      </c>
      <c r="J169" s="49">
        <f>D169/G169*100-100</f>
        <v>10.648049661362478</v>
      </c>
      <c r="K169" s="49">
        <f t="shared" si="99"/>
        <v>4.2307894552183569</v>
      </c>
      <c r="L169" s="49">
        <f t="shared" si="99"/>
        <v>3.1510582389783508</v>
      </c>
      <c r="M169" s="20"/>
      <c r="N169" s="51"/>
      <c r="O169" s="97"/>
      <c r="T169" s="1"/>
    </row>
    <row r="170" spans="1:20" ht="21" x14ac:dyDescent="0.5">
      <c r="A170" s="4" t="s">
        <v>0</v>
      </c>
      <c r="B170" s="4" t="s">
        <v>82</v>
      </c>
      <c r="C170" s="52" t="s">
        <v>9</v>
      </c>
      <c r="D170" s="17">
        <v>960135.03148680006</v>
      </c>
      <c r="E170" s="17">
        <v>128506.780667</v>
      </c>
      <c r="F170" s="17">
        <v>456727.61837925389</v>
      </c>
      <c r="G170" s="17">
        <v>881743</v>
      </c>
      <c r="H170" s="17">
        <v>109589</v>
      </c>
      <c r="I170" s="17">
        <v>393505</v>
      </c>
      <c r="J170" s="49">
        <f>D170/G170*100-100</f>
        <v>8.890575994002802</v>
      </c>
      <c r="K170" s="49">
        <f t="shared" si="99"/>
        <v>17.262481332068006</v>
      </c>
      <c r="L170" s="49">
        <f t="shared" si="99"/>
        <v>16.06653495616419</v>
      </c>
      <c r="M170" s="20"/>
      <c r="N170" s="51"/>
      <c r="O170" s="97"/>
      <c r="T170" s="1"/>
    </row>
    <row r="171" spans="1:20" ht="21" x14ac:dyDescent="0.5">
      <c r="A171" s="4"/>
      <c r="B171" s="4" t="s">
        <v>83</v>
      </c>
      <c r="C171" s="52" t="s">
        <v>49</v>
      </c>
      <c r="D171" s="53"/>
      <c r="E171" s="17">
        <v>567511.145563</v>
      </c>
      <c r="F171" s="17">
        <v>2016629.234807227</v>
      </c>
      <c r="G171" s="21"/>
      <c r="H171" s="17">
        <v>501077</v>
      </c>
      <c r="I171" s="17">
        <v>1799077</v>
      </c>
      <c r="J171" s="54"/>
      <c r="K171" s="49">
        <f t="shared" si="99"/>
        <v>13.258270797302615</v>
      </c>
      <c r="L171" s="49">
        <f t="shared" si="99"/>
        <v>12.092435999527922</v>
      </c>
      <c r="M171" s="14"/>
      <c r="N171" s="83"/>
      <c r="O171" s="97"/>
      <c r="T171" s="1"/>
    </row>
    <row r="172" spans="1:20" ht="21" x14ac:dyDescent="0.5">
      <c r="A172" s="4"/>
      <c r="B172" s="4"/>
      <c r="C172" s="52"/>
      <c r="D172" s="17"/>
      <c r="E172" s="17"/>
      <c r="F172" s="17"/>
      <c r="G172" s="17"/>
      <c r="H172" s="17"/>
      <c r="I172" s="17"/>
      <c r="J172" s="49"/>
      <c r="K172" s="49"/>
      <c r="L172" s="49"/>
      <c r="M172" s="14"/>
      <c r="N172" s="83"/>
      <c r="O172" s="97"/>
    </row>
    <row r="173" spans="1:20" ht="21" x14ac:dyDescent="0.5">
      <c r="A173" s="4" t="s">
        <v>50</v>
      </c>
      <c r="B173" s="4" t="s">
        <v>51</v>
      </c>
      <c r="C173" s="52"/>
      <c r="D173" s="53"/>
      <c r="E173" s="17">
        <f t="shared" ref="E173:I173" si="100">SUM(E174:E178)</f>
        <v>2186619.5451830002</v>
      </c>
      <c r="F173" s="17">
        <f t="shared" si="100"/>
        <v>7769474.5775773283</v>
      </c>
      <c r="G173" s="53"/>
      <c r="H173" s="17">
        <f t="shared" si="100"/>
        <v>2018592</v>
      </c>
      <c r="I173" s="17">
        <f t="shared" si="100"/>
        <v>7245754</v>
      </c>
      <c r="J173" s="54"/>
      <c r="K173" s="49">
        <f t="shared" ref="K173:L178" si="101">E173/H173*100-100</f>
        <v>8.3239973795100894</v>
      </c>
      <c r="L173" s="49">
        <f t="shared" si="101"/>
        <v>7.2279651997201029</v>
      </c>
      <c r="M173" s="14"/>
      <c r="N173" s="83"/>
      <c r="O173" s="97"/>
    </row>
    <row r="174" spans="1:20" ht="21" x14ac:dyDescent="0.5">
      <c r="A174" s="4" t="s">
        <v>0</v>
      </c>
      <c r="B174" s="4" t="s">
        <v>84</v>
      </c>
      <c r="C174" s="52" t="s">
        <v>52</v>
      </c>
      <c r="D174" s="17">
        <v>806243.79</v>
      </c>
      <c r="E174" s="17">
        <v>147131.22550299999</v>
      </c>
      <c r="F174" s="17">
        <v>522494.86078338814</v>
      </c>
      <c r="G174" s="17">
        <v>820118</v>
      </c>
      <c r="H174" s="17">
        <v>139605</v>
      </c>
      <c r="I174" s="17">
        <v>501606</v>
      </c>
      <c r="J174" s="49">
        <f>D174/G174*100-100</f>
        <v>-1.6917333847080442</v>
      </c>
      <c r="K174" s="49">
        <f t="shared" si="101"/>
        <v>5.391085923140281</v>
      </c>
      <c r="L174" s="49">
        <f t="shared" si="101"/>
        <v>4.1643961163519094</v>
      </c>
      <c r="M174" s="20"/>
      <c r="N174" s="51"/>
      <c r="O174" s="97"/>
      <c r="T174" s="1"/>
    </row>
    <row r="175" spans="1:20" ht="21" x14ac:dyDescent="0.5">
      <c r="B175" s="4" t="s">
        <v>85</v>
      </c>
      <c r="C175" s="52" t="s">
        <v>52</v>
      </c>
      <c r="D175" s="17">
        <v>30341.296192000002</v>
      </c>
      <c r="E175" s="17">
        <v>42273.459191000002</v>
      </c>
      <c r="F175" s="17">
        <v>150324.49008301867</v>
      </c>
      <c r="G175" s="17">
        <v>20995</v>
      </c>
      <c r="H175" s="17">
        <v>30221</v>
      </c>
      <c r="I175" s="17">
        <v>108490</v>
      </c>
      <c r="J175" s="49">
        <f>D175/G175*100-100</f>
        <v>44.516771574184332</v>
      </c>
      <c r="K175" s="49">
        <f t="shared" si="101"/>
        <v>39.881073395982924</v>
      </c>
      <c r="L175" s="49">
        <f t="shared" si="101"/>
        <v>38.560687697500839</v>
      </c>
      <c r="M175" s="20"/>
      <c r="N175" s="51"/>
      <c r="O175" s="97"/>
      <c r="T175" s="1"/>
    </row>
    <row r="176" spans="1:20" ht="21" x14ac:dyDescent="0.5">
      <c r="B176" s="4" t="s">
        <v>86</v>
      </c>
      <c r="C176" s="52" t="s">
        <v>52</v>
      </c>
      <c r="D176" s="17">
        <v>1900410.9665065999</v>
      </c>
      <c r="E176" s="17">
        <v>608772.43527200003</v>
      </c>
      <c r="F176" s="17">
        <v>2163097.6813973556</v>
      </c>
      <c r="G176" s="17">
        <v>1607209</v>
      </c>
      <c r="H176" s="17">
        <v>559400</v>
      </c>
      <c r="I176" s="17">
        <v>2008509</v>
      </c>
      <c r="J176" s="49">
        <f>D176/G176*100-100</f>
        <v>18.24292711816571</v>
      </c>
      <c r="K176" s="49">
        <f t="shared" si="101"/>
        <v>8.825962687164818</v>
      </c>
      <c r="L176" s="49">
        <f t="shared" si="101"/>
        <v>7.6966885086079202</v>
      </c>
      <c r="M176" s="20"/>
      <c r="N176" s="51"/>
      <c r="O176" s="97"/>
      <c r="T176" s="1"/>
    </row>
    <row r="177" spans="1:20" ht="21" x14ac:dyDescent="0.5">
      <c r="B177" s="4" t="s">
        <v>87</v>
      </c>
      <c r="C177" s="52" t="s">
        <v>52</v>
      </c>
      <c r="D177" s="17">
        <v>36170.262663200003</v>
      </c>
      <c r="E177" s="17">
        <v>289133.88958299998</v>
      </c>
      <c r="F177" s="17">
        <v>1027131.8234135279</v>
      </c>
      <c r="G177" s="17">
        <v>26736</v>
      </c>
      <c r="H177" s="17">
        <v>254507</v>
      </c>
      <c r="I177" s="17">
        <v>913869</v>
      </c>
      <c r="J177" s="49">
        <f>D177/G177*100-100</f>
        <v>35.286739464392582</v>
      </c>
      <c r="K177" s="49">
        <f t="shared" si="101"/>
        <v>13.605476306349146</v>
      </c>
      <c r="L177" s="49">
        <f t="shared" si="101"/>
        <v>12.393770158909859</v>
      </c>
      <c r="M177" s="20"/>
      <c r="N177" s="51"/>
      <c r="O177" s="97"/>
      <c r="T177" s="1"/>
    </row>
    <row r="178" spans="1:20" ht="21" x14ac:dyDescent="0.5">
      <c r="B178" s="4" t="s">
        <v>88</v>
      </c>
      <c r="C178" s="52" t="s">
        <v>49</v>
      </c>
      <c r="D178" s="53"/>
      <c r="E178" s="17">
        <v>1099308.5356340001</v>
      </c>
      <c r="F178" s="17">
        <v>3906425.7219000384</v>
      </c>
      <c r="G178" s="21"/>
      <c r="H178" s="17">
        <v>1034859</v>
      </c>
      <c r="I178" s="17">
        <v>3713280</v>
      </c>
      <c r="J178" s="54"/>
      <c r="K178" s="49">
        <f t="shared" si="101"/>
        <v>6.227856706469197</v>
      </c>
      <c r="L178" s="49">
        <f t="shared" si="101"/>
        <v>5.2014855303138603</v>
      </c>
      <c r="M178" s="14"/>
      <c r="N178" s="83"/>
      <c r="O178" s="97"/>
    </row>
    <row r="179" spans="1:20" ht="21" x14ac:dyDescent="0.5">
      <c r="B179" s="4"/>
      <c r="C179" s="52"/>
      <c r="D179" s="18"/>
      <c r="E179" s="17"/>
      <c r="F179" s="17"/>
      <c r="G179" s="18"/>
      <c r="H179" s="17"/>
      <c r="I179" s="17"/>
      <c r="J179" s="49"/>
      <c r="K179" s="49"/>
      <c r="L179" s="49"/>
      <c r="M179" s="14"/>
      <c r="N179" s="83"/>
      <c r="O179" s="97"/>
    </row>
    <row r="180" spans="1:20" ht="21" x14ac:dyDescent="0.5">
      <c r="A180" s="4" t="s">
        <v>53</v>
      </c>
      <c r="B180" s="4" t="s">
        <v>54</v>
      </c>
      <c r="C180" s="52"/>
      <c r="D180" s="53"/>
      <c r="E180" s="17">
        <f t="shared" ref="E180:I180" si="102">SUM(E181:E185)</f>
        <v>1354457.637076</v>
      </c>
      <c r="F180" s="17">
        <f t="shared" si="102"/>
        <v>4815884.7822713442</v>
      </c>
      <c r="G180" s="53"/>
      <c r="H180" s="17">
        <f t="shared" si="102"/>
        <v>1178455</v>
      </c>
      <c r="I180" s="17">
        <f t="shared" si="102"/>
        <v>4229992</v>
      </c>
      <c r="J180" s="54"/>
      <c r="K180" s="49">
        <f t="shared" ref="K180:L185" si="103">E180/H180*100-100</f>
        <v>14.935032485415235</v>
      </c>
      <c r="L180" s="49">
        <f t="shared" si="103"/>
        <v>13.850919393496341</v>
      </c>
      <c r="M180" s="14"/>
      <c r="N180" s="83"/>
      <c r="O180" s="97"/>
    </row>
    <row r="181" spans="1:20" ht="21" x14ac:dyDescent="0.5">
      <c r="A181" s="4"/>
      <c r="B181" s="4" t="s">
        <v>89</v>
      </c>
      <c r="C181" s="52" t="s">
        <v>55</v>
      </c>
      <c r="D181" s="17">
        <v>71</v>
      </c>
      <c r="E181" s="17">
        <v>2292</v>
      </c>
      <c r="F181" s="17">
        <v>10674</v>
      </c>
      <c r="G181" s="17">
        <v>368</v>
      </c>
      <c r="H181" s="17">
        <v>7901</v>
      </c>
      <c r="I181" s="17">
        <v>28374</v>
      </c>
      <c r="J181" s="49">
        <f>D181/G181*100-100</f>
        <v>-80.706521739130437</v>
      </c>
      <c r="K181" s="49">
        <f t="shared" ref="K181" si="104">E181/H181*100-100</f>
        <v>-70.991013795722068</v>
      </c>
      <c r="L181" s="49">
        <f t="shared" ref="L181" si="105">F181/I181*100-100</f>
        <v>-62.381053076760409</v>
      </c>
      <c r="M181" s="20"/>
      <c r="N181" s="51"/>
      <c r="O181" s="97"/>
      <c r="T181" s="1"/>
    </row>
    <row r="182" spans="1:20" ht="21" x14ac:dyDescent="0.5">
      <c r="B182" s="4" t="s">
        <v>90</v>
      </c>
      <c r="C182" s="52" t="s">
        <v>52</v>
      </c>
      <c r="D182" s="17">
        <v>2957004.7237082999</v>
      </c>
      <c r="E182" s="17">
        <v>427439.29083800002</v>
      </c>
      <c r="F182" s="17">
        <v>1519210.1585873079</v>
      </c>
      <c r="G182" s="17">
        <v>2675738</v>
      </c>
      <c r="H182" s="17">
        <v>401269</v>
      </c>
      <c r="I182" s="17">
        <v>1440078</v>
      </c>
      <c r="J182" s="49">
        <f>D182/G182*100-100</f>
        <v>10.511743814540139</v>
      </c>
      <c r="K182" s="49">
        <f t="shared" si="103"/>
        <v>6.5218820387321159</v>
      </c>
      <c r="L182" s="49">
        <f t="shared" si="103"/>
        <v>5.4949911454315554</v>
      </c>
      <c r="M182" s="20"/>
      <c r="N182" s="51"/>
      <c r="O182" s="97"/>
      <c r="T182" s="1"/>
    </row>
    <row r="183" spans="1:20" ht="21" x14ac:dyDescent="0.5">
      <c r="B183" s="4" t="s">
        <v>91</v>
      </c>
      <c r="C183" s="52" t="s">
        <v>52</v>
      </c>
      <c r="D183" s="17">
        <v>3307087.6302482001</v>
      </c>
      <c r="E183" s="17">
        <v>568773.87622400001</v>
      </c>
      <c r="F183" s="17">
        <v>2020924.7959782954</v>
      </c>
      <c r="G183" s="17">
        <v>2417018</v>
      </c>
      <c r="H183" s="17">
        <v>463810</v>
      </c>
      <c r="I183" s="17">
        <v>1664942</v>
      </c>
      <c r="J183" s="49">
        <f>D183/G183*100-100</f>
        <v>36.825113848891476</v>
      </c>
      <c r="K183" s="49">
        <f t="shared" si="103"/>
        <v>22.630791967400455</v>
      </c>
      <c r="L183" s="49">
        <f t="shared" si="103"/>
        <v>21.381092913644764</v>
      </c>
      <c r="M183" s="20"/>
      <c r="N183" s="51"/>
      <c r="O183" s="97"/>
      <c r="T183" s="1"/>
    </row>
    <row r="184" spans="1:20" ht="21" x14ac:dyDescent="0.5">
      <c r="B184" s="4" t="s">
        <v>92</v>
      </c>
      <c r="C184" s="52" t="s">
        <v>49</v>
      </c>
      <c r="D184" s="53"/>
      <c r="E184" s="17">
        <v>53528.738992999999</v>
      </c>
      <c r="F184" s="17">
        <v>190177.45333582343</v>
      </c>
      <c r="G184" s="21"/>
      <c r="H184" s="17">
        <v>52523</v>
      </c>
      <c r="I184" s="17">
        <v>188565</v>
      </c>
      <c r="J184" s="54"/>
      <c r="K184" s="49">
        <f t="shared" si="103"/>
        <v>1.9148544313919729</v>
      </c>
      <c r="L184" s="49">
        <f t="shared" si="103"/>
        <v>0.85511804196083574</v>
      </c>
      <c r="M184" s="14"/>
      <c r="N184" s="83"/>
      <c r="O184" s="97"/>
    </row>
    <row r="185" spans="1:20" ht="21" x14ac:dyDescent="0.5">
      <c r="B185" s="4" t="s">
        <v>93</v>
      </c>
      <c r="C185" s="52" t="s">
        <v>49</v>
      </c>
      <c r="D185" s="53"/>
      <c r="E185" s="17">
        <v>302423.73102100001</v>
      </c>
      <c r="F185" s="17">
        <v>1074898.3743699174</v>
      </c>
      <c r="G185" s="21"/>
      <c r="H185" s="17">
        <v>252952</v>
      </c>
      <c r="I185" s="17">
        <v>908033</v>
      </c>
      <c r="J185" s="54"/>
      <c r="K185" s="49">
        <f t="shared" si="103"/>
        <v>19.557754443926129</v>
      </c>
      <c r="L185" s="49">
        <f t="shared" si="103"/>
        <v>18.376576002184649</v>
      </c>
      <c r="M185" s="14"/>
      <c r="N185" s="83"/>
      <c r="O185" s="97"/>
    </row>
    <row r="186" spans="1:20" ht="21" x14ac:dyDescent="0.5">
      <c r="B186" s="4"/>
      <c r="C186" s="52"/>
      <c r="D186" s="18"/>
      <c r="E186" s="17"/>
      <c r="F186" s="17"/>
      <c r="G186" s="18"/>
      <c r="H186" s="17"/>
      <c r="I186" s="17"/>
      <c r="J186" s="49"/>
      <c r="K186" s="49"/>
      <c r="L186" s="49"/>
      <c r="M186" s="14"/>
      <c r="N186" s="83"/>
      <c r="O186" s="97"/>
    </row>
    <row r="187" spans="1:20" ht="21" x14ac:dyDescent="0.5">
      <c r="A187" s="4" t="s">
        <v>56</v>
      </c>
      <c r="B187" s="4" t="s">
        <v>57</v>
      </c>
      <c r="C187" s="52"/>
      <c r="D187" s="53"/>
      <c r="E187" s="17">
        <f>SUM(E188:E192)</f>
        <v>244368.144741</v>
      </c>
      <c r="F187" s="17">
        <f>SUM(F188:F192)</f>
        <v>868109.84794663324</v>
      </c>
      <c r="G187" s="53"/>
      <c r="H187" s="17">
        <f>SUM(H188:H192)</f>
        <v>220270</v>
      </c>
      <c r="I187" s="17">
        <f>SUM(I188:I192)</f>
        <v>790822</v>
      </c>
      <c r="J187" s="84"/>
      <c r="K187" s="49">
        <f t="shared" ref="K187:L192" si="106">E187/H187*100-100</f>
        <v>10.940275453307308</v>
      </c>
      <c r="L187" s="49">
        <f t="shared" si="106"/>
        <v>9.7731029165391448</v>
      </c>
      <c r="M187" s="14"/>
      <c r="N187" s="83"/>
      <c r="O187" s="97"/>
    </row>
    <row r="188" spans="1:20" ht="21" x14ac:dyDescent="0.5">
      <c r="B188" s="4" t="s">
        <v>94</v>
      </c>
      <c r="C188" s="52" t="s">
        <v>52</v>
      </c>
      <c r="D188" s="17">
        <v>341269.01987600001</v>
      </c>
      <c r="E188" s="17">
        <v>67163.896898999999</v>
      </c>
      <c r="F188" s="17">
        <v>238539.88305981026</v>
      </c>
      <c r="G188" s="17">
        <v>421605</v>
      </c>
      <c r="H188" s="17">
        <v>65772</v>
      </c>
      <c r="I188" s="17">
        <v>236130</v>
      </c>
      <c r="J188" s="49">
        <f>D188/G188*100-100</f>
        <v>-19.054797766629903</v>
      </c>
      <c r="K188" s="49">
        <f t="shared" si="106"/>
        <v>2.1162453612479482</v>
      </c>
      <c r="L188" s="49">
        <f t="shared" si="106"/>
        <v>1.0205747087664605</v>
      </c>
      <c r="M188" s="20"/>
      <c r="N188" s="51"/>
      <c r="O188" s="97"/>
      <c r="T188" s="1"/>
    </row>
    <row r="189" spans="1:20" ht="21" x14ac:dyDescent="0.5">
      <c r="B189" s="4" t="s">
        <v>95</v>
      </c>
      <c r="C189" s="52" t="s">
        <v>58</v>
      </c>
      <c r="D189" s="17">
        <v>7951518</v>
      </c>
      <c r="E189" s="17">
        <v>45951.223490999997</v>
      </c>
      <c r="F189" s="17">
        <v>163194.53622799311</v>
      </c>
      <c r="G189" s="17">
        <v>5610107</v>
      </c>
      <c r="H189" s="17">
        <v>31380</v>
      </c>
      <c r="I189" s="17">
        <v>112683</v>
      </c>
      <c r="J189" s="49">
        <f>D189/G189*100-100</f>
        <v>41.73558543535799</v>
      </c>
      <c r="K189" s="49">
        <f t="shared" si="106"/>
        <v>46.434746625239001</v>
      </c>
      <c r="L189" s="49">
        <f t="shared" si="106"/>
        <v>44.826225986167515</v>
      </c>
      <c r="M189" s="20"/>
      <c r="N189" s="51"/>
      <c r="O189" s="97"/>
      <c r="T189" s="1"/>
    </row>
    <row r="190" spans="1:20" ht="21" x14ac:dyDescent="0.5">
      <c r="B190" s="4" t="s">
        <v>96</v>
      </c>
      <c r="C190" s="52" t="s">
        <v>49</v>
      </c>
      <c r="D190" s="53"/>
      <c r="E190" s="17">
        <v>25989.665453000001</v>
      </c>
      <c r="F190" s="17">
        <v>92369.066288446207</v>
      </c>
      <c r="G190" s="21"/>
      <c r="H190" s="17">
        <v>20610</v>
      </c>
      <c r="I190" s="17">
        <v>73976</v>
      </c>
      <c r="J190" s="54"/>
      <c r="K190" s="49">
        <f t="shared" si="106"/>
        <v>26.102209864143617</v>
      </c>
      <c r="L190" s="49">
        <f t="shared" si="106"/>
        <v>24.863558841308262</v>
      </c>
      <c r="M190" s="14"/>
      <c r="N190" s="83"/>
      <c r="O190" s="97"/>
    </row>
    <row r="191" spans="1:20" ht="21" x14ac:dyDescent="0.5">
      <c r="B191" s="4" t="s">
        <v>97</v>
      </c>
      <c r="C191" s="52" t="s">
        <v>52</v>
      </c>
      <c r="D191" s="17">
        <v>6853</v>
      </c>
      <c r="E191" s="17">
        <v>1594</v>
      </c>
      <c r="F191" s="17">
        <v>5635</v>
      </c>
      <c r="G191" s="17">
        <v>23768</v>
      </c>
      <c r="H191" s="17">
        <v>5191</v>
      </c>
      <c r="I191" s="17">
        <v>18654</v>
      </c>
      <c r="J191" s="49">
        <f>D191/G191*100-100</f>
        <v>-71.167115449343655</v>
      </c>
      <c r="K191" s="49">
        <f t="shared" si="106"/>
        <v>-69.293007127721054</v>
      </c>
      <c r="L191" s="49">
        <f t="shared" si="106"/>
        <v>-69.792001715449771</v>
      </c>
      <c r="M191" s="20"/>
      <c r="N191" s="51"/>
      <c r="O191" s="97"/>
      <c r="T191" s="1"/>
    </row>
    <row r="192" spans="1:20" ht="21" x14ac:dyDescent="0.5">
      <c r="B192" s="4" t="s">
        <v>98</v>
      </c>
      <c r="C192" s="52" t="s">
        <v>52</v>
      </c>
      <c r="D192" s="17">
        <v>386205.2403681</v>
      </c>
      <c r="E192" s="17">
        <v>103669.35889800001</v>
      </c>
      <c r="F192" s="17">
        <v>368371.36237038369</v>
      </c>
      <c r="G192" s="17">
        <v>359421</v>
      </c>
      <c r="H192" s="17">
        <v>97317</v>
      </c>
      <c r="I192" s="17">
        <v>349379</v>
      </c>
      <c r="J192" s="49">
        <f>D192/G192*100-100</f>
        <v>7.4520521527957442</v>
      </c>
      <c r="K192" s="49">
        <f t="shared" si="106"/>
        <v>6.5274914948056448</v>
      </c>
      <c r="L192" s="49">
        <f t="shared" si="106"/>
        <v>5.4360343267293416</v>
      </c>
      <c r="M192" s="20"/>
      <c r="N192" s="51"/>
      <c r="O192" s="51"/>
      <c r="T192" s="1"/>
    </row>
    <row r="193" spans="1:15" ht="21" x14ac:dyDescent="0.5">
      <c r="B193" s="4"/>
      <c r="C193" s="52"/>
      <c r="D193" s="17"/>
      <c r="E193" s="17"/>
      <c r="F193" s="17"/>
      <c r="G193" s="17"/>
      <c r="H193" s="17"/>
      <c r="I193" s="17"/>
      <c r="J193" s="49"/>
      <c r="K193" s="49"/>
      <c r="L193" s="49"/>
      <c r="M193" s="14"/>
      <c r="N193" s="83"/>
      <c r="O193" s="83"/>
    </row>
    <row r="194" spans="1:15" ht="21" x14ac:dyDescent="0.5">
      <c r="A194" s="4"/>
      <c r="B194" s="4" t="s">
        <v>59</v>
      </c>
      <c r="D194" s="18"/>
      <c r="E194" s="17">
        <f>E108-E110-E122-E134-E159-E166-E173-E180-E187</f>
        <v>902015.96940299997</v>
      </c>
      <c r="F194" s="17">
        <f>F108-F110-F122-F134-F159-F166-F173-F180-F187</f>
        <v>3203518.6339350953</v>
      </c>
      <c r="G194" s="53"/>
      <c r="H194" s="17">
        <f>H108-H110-H122-H134-H159-H166-H173-H180-H187</f>
        <v>807073</v>
      </c>
      <c r="I194" s="17">
        <f>I108-I110-I122-I134-I159-I166-I173-I180-I187</f>
        <v>2898042</v>
      </c>
      <c r="J194" s="54"/>
      <c r="K194" s="49">
        <f>E194/H194*100-100</f>
        <v>11.763863913549329</v>
      </c>
      <c r="L194" s="49">
        <f>F194/I194*100-100</f>
        <v>10.540793885495631</v>
      </c>
      <c r="M194" s="14"/>
      <c r="N194" s="83"/>
      <c r="O194" s="83"/>
    </row>
    <row r="195" spans="1:15" ht="21" x14ac:dyDescent="0.5">
      <c r="A195" s="78"/>
      <c r="B195" s="74"/>
      <c r="C195" s="74"/>
      <c r="D195" s="85"/>
      <c r="E195" s="86"/>
      <c r="F195" s="85"/>
      <c r="G195" s="85"/>
      <c r="H195" s="86"/>
      <c r="I195" s="85"/>
      <c r="J195" s="85"/>
      <c r="K195" s="86"/>
      <c r="L195" s="85"/>
      <c r="M195" s="14"/>
      <c r="N195" s="83"/>
      <c r="O195" s="83"/>
    </row>
    <row r="196" spans="1:15" x14ac:dyDescent="0.45">
      <c r="A196" s="2" t="s">
        <v>60</v>
      </c>
    </row>
    <row r="199" spans="1:15" x14ac:dyDescent="0.45">
      <c r="E199" s="87"/>
      <c r="F199" s="87"/>
      <c r="H199" s="2"/>
      <c r="K199" s="2"/>
      <c r="N199" s="2"/>
      <c r="O199" s="2"/>
    </row>
    <row r="200" spans="1:15" x14ac:dyDescent="0.45">
      <c r="B200" s="4"/>
      <c r="E200" s="88"/>
      <c r="F200" s="88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5">
    <mergeCell ref="B97:H97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</mergeCells>
  <phoneticPr fontId="0" type="noConversion"/>
  <printOptions horizontalCentered="1"/>
  <pageMargins left="0.11811023622047245" right="3.937007874015748E-2" top="0.74803149606299213" bottom="0.74803149606299213" header="0" footer="0"/>
  <pageSetup scale="38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</cp:lastModifiedBy>
  <cp:lastPrinted>2026-04-15T06:07:53Z</cp:lastPrinted>
  <dcterms:created xsi:type="dcterms:W3CDTF">2007-02-04T05:47:52Z</dcterms:created>
  <dcterms:modified xsi:type="dcterms:W3CDTF">2026-04-15T06:07:57Z</dcterms:modified>
</cp:coreProperties>
</file>