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if Hassan\Desktop\Advance Release January, 2026\"/>
    </mc:Choice>
  </mc:AlternateContent>
  <xr:revisionPtr revIDLastSave="0" documentId="13_ncr:1_{2353E6D4-8990-4AFA-8A52-BDD95BC24CBB}" xr6:coauthVersionLast="38" xr6:coauthVersionMax="47" xr10:uidLastSave="{00000000-0000-0000-0000-000000000000}"/>
  <bookViews>
    <workbookView xWindow="0" yWindow="0" windowWidth="19200" windowHeight="6240" tabRatio="603" xr2:uid="{00000000-000D-0000-FFFF-FFFF00000000}"/>
  </bookViews>
  <sheets>
    <sheet name="Sheet1" sheetId="1" r:id="rId1"/>
    <sheet name="Sheet1 (2)" sheetId="4" r:id="rId2"/>
  </sheets>
  <definedNames>
    <definedName name="_xlnm.Print_Area" localSheetId="0">Sheet1!$A$1:$U$197</definedName>
    <definedName name="_xlnm.Print_Area" localSheetId="1">'Sheet1 (2)'!$A$1:$U$163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2" i="1" l="1"/>
  <c r="K112" i="1"/>
  <c r="J112" i="1"/>
  <c r="F187" i="1"/>
  <c r="E187" i="1"/>
  <c r="F180" i="1"/>
  <c r="E180" i="1"/>
  <c r="F173" i="1"/>
  <c r="E173" i="1"/>
  <c r="F166" i="1"/>
  <c r="E166" i="1"/>
  <c r="F159" i="1"/>
  <c r="E159" i="1"/>
  <c r="F140" i="1"/>
  <c r="F135" i="1" s="1"/>
  <c r="F134" i="1" s="1"/>
  <c r="E140" i="1"/>
  <c r="F136" i="1"/>
  <c r="E136" i="1"/>
  <c r="F128" i="1"/>
  <c r="F122" i="1" s="1"/>
  <c r="E128" i="1"/>
  <c r="E122" i="1" s="1"/>
  <c r="F110" i="1"/>
  <c r="E110" i="1"/>
  <c r="F86" i="1"/>
  <c r="E86" i="1"/>
  <c r="F79" i="1"/>
  <c r="E79" i="1"/>
  <c r="F72" i="1"/>
  <c r="E72" i="1"/>
  <c r="F65" i="1"/>
  <c r="E65" i="1"/>
  <c r="F58" i="1"/>
  <c r="E58" i="1"/>
  <c r="F40" i="1"/>
  <c r="E40" i="1"/>
  <c r="F36" i="1"/>
  <c r="E36" i="1"/>
  <c r="F28" i="1"/>
  <c r="F22" i="1" s="1"/>
  <c r="E28" i="1"/>
  <c r="E22" i="1"/>
  <c r="F10" i="1"/>
  <c r="E10" i="1"/>
  <c r="I187" i="1"/>
  <c r="H187" i="1"/>
  <c r="I180" i="1"/>
  <c r="H180" i="1"/>
  <c r="I173" i="1"/>
  <c r="H173" i="1"/>
  <c r="I166" i="1"/>
  <c r="H166" i="1"/>
  <c r="I159" i="1"/>
  <c r="H159" i="1"/>
  <c r="I140" i="1"/>
  <c r="H140" i="1"/>
  <c r="I136" i="1"/>
  <c r="H136" i="1"/>
  <c r="H135" i="1" s="1"/>
  <c r="H134" i="1" s="1"/>
  <c r="I128" i="1"/>
  <c r="I122" i="1" s="1"/>
  <c r="H128" i="1"/>
  <c r="H122" i="1" s="1"/>
  <c r="I110" i="1"/>
  <c r="H110" i="1"/>
  <c r="H194" i="1" s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K40" i="1"/>
  <c r="I40" i="1"/>
  <c r="I35" i="1" s="1"/>
  <c r="I34" i="1" s="1"/>
  <c r="H40" i="1"/>
  <c r="L36" i="1"/>
  <c r="K36" i="1"/>
  <c r="I36" i="1"/>
  <c r="H36" i="1"/>
  <c r="L28" i="1"/>
  <c r="L22" i="1" s="1"/>
  <c r="K28" i="1"/>
  <c r="K22" i="1" s="1"/>
  <c r="I28" i="1"/>
  <c r="I22" i="1" s="1"/>
  <c r="H28" i="1"/>
  <c r="H22" i="1"/>
  <c r="L10" i="1"/>
  <c r="K10" i="1"/>
  <c r="I10" i="1"/>
  <c r="H10" i="1"/>
  <c r="F194" i="1" l="1"/>
  <c r="F93" i="1"/>
  <c r="E135" i="1"/>
  <c r="E134" i="1" s="1"/>
  <c r="E194" i="1" s="1"/>
  <c r="E35" i="1"/>
  <c r="E34" i="1" s="1"/>
  <c r="E93" i="1" s="1"/>
  <c r="F35" i="1"/>
  <c r="F34" i="1" s="1"/>
  <c r="I135" i="1"/>
  <c r="I134" i="1" s="1"/>
  <c r="I194" i="1" s="1"/>
  <c r="I93" i="1"/>
  <c r="K35" i="1"/>
  <c r="K34" i="1" s="1"/>
  <c r="K93" i="1" s="1"/>
  <c r="L35" i="1"/>
  <c r="L34" i="1" s="1"/>
  <c r="L93" i="1" s="1"/>
  <c r="H35" i="1"/>
  <c r="H34" i="1" s="1"/>
  <c r="H93" i="1" s="1"/>
  <c r="P18" i="1"/>
  <c r="R80" i="1" l="1"/>
  <c r="Q80" i="1"/>
  <c r="P80" i="1"/>
  <c r="S60" i="1"/>
  <c r="Q60" i="1"/>
  <c r="P60" i="1"/>
  <c r="N60" i="1"/>
  <c r="M60" i="1"/>
  <c r="O60" i="1" l="1"/>
  <c r="R60" i="1"/>
  <c r="R8" i="1"/>
  <c r="R63" i="1" l="1"/>
  <c r="Q63" i="1"/>
  <c r="N79" i="1" l="1"/>
  <c r="Q46" i="1" l="1"/>
  <c r="R46" i="1" l="1"/>
  <c r="M177" i="1" l="1"/>
  <c r="N175" i="1"/>
  <c r="U74" i="1" l="1"/>
  <c r="N16" i="1" l="1"/>
  <c r="T80" i="1" l="1"/>
  <c r="S80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M181" i="1"/>
  <c r="S13" i="1" l="1"/>
  <c r="R93" i="1" l="1"/>
  <c r="O93" i="1"/>
  <c r="J113" i="1"/>
  <c r="O8" i="1" l="1"/>
  <c r="S73" i="1" l="1"/>
  <c r="U80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59" i="1"/>
  <c r="Q59" i="1"/>
  <c r="O62" i="1"/>
  <c r="N62" i="1"/>
  <c r="O61" i="1"/>
  <c r="N61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U69" i="1" l="1"/>
  <c r="U68" i="1"/>
  <c r="U67" i="1"/>
  <c r="U66" i="1"/>
  <c r="U88" i="1" l="1"/>
  <c r="T88" i="1"/>
  <c r="S88" i="1"/>
  <c r="M112" i="1" l="1"/>
  <c r="M113" i="1"/>
  <c r="M114" i="1"/>
  <c r="M115" i="1"/>
  <c r="M116" i="1"/>
  <c r="M117" i="1"/>
  <c r="M118" i="1"/>
  <c r="M119" i="1"/>
  <c r="M111" i="1"/>
  <c r="N111" i="1"/>
  <c r="S11" i="1"/>
  <c r="S12" i="1"/>
  <c r="N113" i="1"/>
  <c r="M160" i="1"/>
  <c r="N114" i="1"/>
  <c r="N112" i="1"/>
  <c r="M88" i="1"/>
  <c r="N89" i="1"/>
  <c r="M18" i="1"/>
  <c r="P13" i="1"/>
  <c r="P14" i="1"/>
  <c r="P15" i="1"/>
  <c r="P17" i="1"/>
  <c r="P19" i="1"/>
  <c r="P11" i="1"/>
  <c r="N192" i="1"/>
  <c r="L192" i="1"/>
  <c r="M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S90" i="1" l="1"/>
  <c r="S87" i="1"/>
  <c r="M13" i="1"/>
  <c r="M14" i="1"/>
  <c r="M15" i="1"/>
  <c r="M17" i="1"/>
  <c r="M19" i="1"/>
  <c r="S14" i="1"/>
  <c r="S15" i="1"/>
  <c r="S16" i="1"/>
  <c r="S17" i="1"/>
  <c r="S18" i="1"/>
  <c r="S19" i="1"/>
  <c r="T13" i="1"/>
  <c r="U11" i="1"/>
  <c r="K128" i="1" l="1"/>
  <c r="L128" i="1"/>
  <c r="K122" i="1"/>
  <c r="L159" i="1" l="1"/>
  <c r="K159" i="1"/>
  <c r="L122" i="1" l="1"/>
  <c r="N189" i="1" l="1"/>
  <c r="M189" i="1"/>
  <c r="T91" i="1" l="1"/>
  <c r="T12" i="1"/>
  <c r="U12" i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M191" i="1"/>
  <c r="K189" i="1"/>
  <c r="L188" i="1"/>
  <c r="J188" i="1"/>
  <c r="K185" i="1"/>
  <c r="K184" i="1"/>
  <c r="M183" i="1"/>
  <c r="M182" i="1"/>
  <c r="M176" i="1"/>
  <c r="M175" i="1"/>
  <c r="K174" i="1"/>
  <c r="L171" i="1"/>
  <c r="J170" i="1"/>
  <c r="M169" i="1"/>
  <c r="M168" i="1"/>
  <c r="L163" i="1"/>
  <c r="J161" i="1"/>
  <c r="K147" i="1"/>
  <c r="K145" i="1"/>
  <c r="K137" i="1"/>
  <c r="M188" i="1"/>
  <c r="M170" i="1"/>
  <c r="M161" i="1"/>
  <c r="K173" i="1"/>
  <c r="K138" i="1"/>
  <c r="J116" i="1"/>
  <c r="N10" i="1"/>
  <c r="N86" i="1"/>
  <c r="O88" i="1"/>
  <c r="O87" i="1"/>
  <c r="N191" i="1"/>
  <c r="N188" i="1"/>
  <c r="N183" i="1"/>
  <c r="N182" i="1"/>
  <c r="N181" i="1"/>
  <c r="N177" i="1"/>
  <c r="N176" i="1"/>
  <c r="N174" i="1"/>
  <c r="M174" i="1"/>
  <c r="N170" i="1"/>
  <c r="N169" i="1"/>
  <c r="N168" i="1"/>
  <c r="N167" i="1"/>
  <c r="M167" i="1"/>
  <c r="N161" i="1"/>
  <c r="N160" i="1"/>
  <c r="N119" i="1"/>
  <c r="N118" i="1"/>
  <c r="N117" i="1"/>
  <c r="N116" i="1"/>
  <c r="N115" i="1"/>
  <c r="U91" i="1"/>
  <c r="S91" i="1"/>
  <c r="U90" i="1"/>
  <c r="T90" i="1"/>
  <c r="U87" i="1"/>
  <c r="T87" i="1"/>
  <c r="U82" i="1"/>
  <c r="T82" i="1"/>
  <c r="S82" i="1"/>
  <c r="U81" i="1"/>
  <c r="T81" i="1"/>
  <c r="S81" i="1"/>
  <c r="U76" i="1"/>
  <c r="T76" i="1"/>
  <c r="S76" i="1"/>
  <c r="U75" i="1"/>
  <c r="T75" i="1"/>
  <c r="S75" i="1"/>
  <c r="T74" i="1"/>
  <c r="S74" i="1"/>
  <c r="U73" i="1"/>
  <c r="T73" i="1"/>
  <c r="T69" i="1"/>
  <c r="S69" i="1"/>
  <c r="T68" i="1"/>
  <c r="S68" i="1"/>
  <c r="T67" i="1"/>
  <c r="S67" i="1"/>
  <c r="T66" i="1"/>
  <c r="S66" i="1"/>
  <c r="U60" i="1"/>
  <c r="T60" i="1"/>
  <c r="U59" i="1"/>
  <c r="T59" i="1"/>
  <c r="S59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1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<sst xmlns="http://schemas.openxmlformats.org/spreadsheetml/2006/main" count="1171" uniqueCount="118">
  <si>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</si>
  <si>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</si>
  <si>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</si>
  <si>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</si>
  <si>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</si>
  <si>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</si>
  <si>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</si>
  <si>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</si>
  <si>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</si>
  <si>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</si>
  <si>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</si>
  <si>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</si>
  <si>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</si>
  <si>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</si>
  <si>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</si>
  <si>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</si>
  <si>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</si>
  <si>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</si>
  <si>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</si>
  <si>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</si>
  <si>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</si>
  <si>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</si>
  <si>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</si>
  <si>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</si>
  <si>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</si>
  <si>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</si>
  <si>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</si>
  <si>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</si>
  <si>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</si>
  <si>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</si>
  <si>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</si>
  <si>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</si>
  <si>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</si>
  <si>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</si>
  <si>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</si>
  <si>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</si>
  <si>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</si>
  <si>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</si>
  <si>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</si>
  <si>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</si>
  <si>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</si>
  <si>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</si>
  <si>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</si>
  <si>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</si>
  <si>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</si>
  <si>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</si>
  <si>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</si>
  <si>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</si>
  <si>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</si>
  <si>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</si>
  <si>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</si>
  <si>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</si>
  <si>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</si>
  <si>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</si>
  <si>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</si>
  <si>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</si>
  <si>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</si>
  <si>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</si>
  <si>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</si>
  <si>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</si>
  <si>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</si>
  <si>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</si>
  <si>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</si>
  <si>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</si>
  <si>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</si>
  <si>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</si>
  <si>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</si>
  <si>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</si>
  <si>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</si>
  <si>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</si>
  <si>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</si>
  <si>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</si>
  <si>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</si>
  <si>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</si>
  <si>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</si>
  <si>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</si>
  <si>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</si>
  <si>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</si>
  <si>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</si>
  <si>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</si>
  <si>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</si>
  <si>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</si>
  <si>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</si>
  <si>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</si>
  <si>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</si>
  <si>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</si>
  <si>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</si>
  <si>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</si>
  <si>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</si>
  <si>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</si>
  <si>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</si>
  <si>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</si>
  <si>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</si>
  <si>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</si>
  <si>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</si>
  <si>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</si>
  <si>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</si>
  <si>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</si>
  <si>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</si>
  <si>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</si>
  <si>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</si>
  <si>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</si>
  <si>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</si>
  <si>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( **) QUANTITY DATA HAS BEEN ESTIMATED WHERE EVER IT IS FOUND NECESSARY.</t>
  </si>
  <si>
    <t>1.   PRIMARY DATA SOURCE IS PAKISTAN SINGLE WINDOW (PSW) AND VALIDATED BY FBR(DRS).</t>
  </si>
  <si>
    <t>2.   DUE TO ROUNDINGS EFFECTS SOME TOTALS AND PERCENTAGES MAY NOT TALLY.</t>
  </si>
  <si>
    <t xml:space="preserve">                   DECEMBER, 2025  ( F)</t>
  </si>
  <si>
    <t xml:space="preserve">        DECEMBER,2025</t>
  </si>
  <si>
    <t xml:space="preserve">                   JANUARY, 2026  ( R)</t>
  </si>
  <si>
    <t xml:space="preserve">                   JANUARY,2025</t>
  </si>
  <si>
    <t xml:space="preserve">                          % CHANGE IN JANUARY,  2026 OVER</t>
  </si>
  <si>
    <t>JANUARY,2025</t>
  </si>
  <si>
    <t>STATEMENT SHOWING IMPORTS OF SELECTED COMMODITIES DURING THE MONTH OF JANUARY, 2026</t>
  </si>
  <si>
    <t>STATEMENT SHOWING IMPORTS OF SELECTED COMMODITIES DURING THE PERIOD JULY - JANUARY, 2025-2026</t>
  </si>
  <si>
    <t xml:space="preserve">     JULY - JANUARY,   2024-2025</t>
  </si>
  <si>
    <t>% CHANGE IN  JULY - JANUARY, 2025-2026</t>
  </si>
  <si>
    <t xml:space="preserve">      OVER  JULY - JANUARY, 2024-2025</t>
  </si>
  <si>
    <t xml:space="preserve">     JULY - JANUARY,  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</si>
</sst>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0_)"/>
    <numFmt numFmtId="166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17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2" borderId="0" xfId="1" applyNumberFormat="1" applyFont="1" applyFill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166" fontId="10" fillId="0" borderId="0" xfId="1" applyNumberFormat="1" applyFont="1" applyFill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5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5" fontId="8" fillId="0" borderId="0" xfId="0" applyNumberFormat="1" applyFont="1"/>
    <xf numFmtId="166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0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11" xfId="0" applyFont="1" applyBorder="1"/>
    <xf numFmtId="3" fontId="10" fillId="0" borderId="11" xfId="0" applyNumberFormat="1" applyFont="1" applyBorder="1"/>
    <xf numFmtId="166" fontId="8" fillId="0" borderId="0" xfId="1" applyNumberFormat="1" applyFont="1" applyFill="1"/>
    <xf numFmtId="43" fontId="8" fillId="0" borderId="0" xfId="0" applyNumberFormat="1" applyFont="1"/>
    <xf numFmtId="0" fontId="12" fillId="0" borderId="0" xfId="0" applyFont="1"/>
    <xf numFmtId="0" fontId="8" fillId="2" borderId="0" xfId="0" applyFont="1" applyFill="1"/>
    <xf numFmtId="37" fontId="8" fillId="2" borderId="0" xfId="0" applyNumberFormat="1" applyFont="1" applyFill="1" applyAlignment="1">
      <alignment horizontal="left"/>
    </xf>
    <xf numFmtId="37" fontId="8" fillId="2" borderId="0" xfId="0" applyNumberFormat="1" applyFont="1" applyFill="1" applyAlignment="1">
      <alignment horizontal="center"/>
    </xf>
    <xf numFmtId="3" fontId="10" fillId="2" borderId="0" xfId="0" applyNumberFormat="1" applyFont="1" applyFill="1"/>
    <xf numFmtId="4" fontId="10" fillId="2" borderId="0" xfId="0" applyNumberFormat="1" applyFont="1" applyFill="1"/>
    <xf numFmtId="1" fontId="10" fillId="2" borderId="0" xfId="0" applyNumberFormat="1" applyFont="1" applyFill="1" applyAlignment="1">
      <alignment horizontal="center"/>
    </xf>
    <xf numFmtId="1" fontId="8" fillId="2" borderId="0" xfId="0" applyNumberFormat="1" applyFont="1" applyFill="1"/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0" fontId="12" fillId="0" borderId="0" xfId="0" applyFont="1" applyAlignment="1">
      <alignment horizontal="left"/>
    </xf>
    <xf numFmtId="37" fontId="9" fillId="0" borderId="0" xfId="0" applyNumberFormat="1" applyFont="1" applyAlignment="1">
      <alignment horizont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topLeftCell="A169" zoomScale="40" zoomScaleNormal="40" zoomScaleSheetLayoutView="70" workbookViewId="0">
      <selection activeCell="N202" sqref="N202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23.90625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customWidth="1"/>
    <col min="9" max="9" width="23" style="2" customWidth="1"/>
    <col min="10" max="10" width="18.453125" style="2" customWidth="1"/>
    <col min="11" max="11" width="16.1796875" style="1" customWidth="1"/>
    <col min="12" max="12" width="18.453125" style="2" customWidth="1"/>
    <col min="13" max="13" width="14.54296875" style="2" customWidth="1"/>
    <col min="14" max="14" width="16.26953125" style="23" customWidth="1"/>
    <col min="15" max="15" width="20.54296875" style="23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customWidth="1"/>
    <col min="20" max="20" width="14.90625" style="22" customWidth="1"/>
    <col min="21" max="21" width="12.1796875" style="22" customWidth="1"/>
    <col min="22" max="22" width="12.54296875" style="22" customWidth="1"/>
    <col min="23" max="16384" width="11.54296875" style="2"/>
  </cols>
  <sheetData>
    <row r="1" spans="1:21" x14ac:dyDescent="0.45">
      <c r="A1" s="101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21" x14ac:dyDescent="0.45">
      <c r="O2" s="24" t="s">
        <v>74</v>
      </c>
    </row>
    <row r="3" spans="1:21" x14ac:dyDescent="0.45">
      <c r="O3" s="24" t="s">
        <v>99</v>
      </c>
    </row>
    <row r="4" spans="1:21" x14ac:dyDescent="0.45">
      <c r="A4" s="19"/>
      <c r="B4" s="114" t="s">
        <v>65</v>
      </c>
      <c r="C4" s="6" t="s">
        <v>62</v>
      </c>
      <c r="D4" s="104" t="s">
        <v>108</v>
      </c>
      <c r="E4" s="105"/>
      <c r="F4" s="106"/>
      <c r="G4" s="104" t="s">
        <v>106</v>
      </c>
      <c r="H4" s="105"/>
      <c r="I4" s="106"/>
      <c r="J4" s="25" t="s">
        <v>109</v>
      </c>
      <c r="K4" s="26"/>
      <c r="L4" s="27"/>
      <c r="M4" s="28"/>
      <c r="N4" s="29" t="s">
        <v>110</v>
      </c>
      <c r="O4" s="30"/>
      <c r="P4" s="31"/>
      <c r="Q4" s="31"/>
      <c r="R4" s="32" t="s">
        <v>100</v>
      </c>
      <c r="S4" s="33"/>
    </row>
    <row r="5" spans="1:21" x14ac:dyDescent="0.45">
      <c r="A5" s="9" t="s">
        <v>1</v>
      </c>
      <c r="B5" s="115"/>
      <c r="C5" s="3" t="s">
        <v>63</v>
      </c>
      <c r="D5" s="8" t="s">
        <v>64</v>
      </c>
      <c r="E5" s="110" t="s">
        <v>68</v>
      </c>
      <c r="F5" s="111"/>
      <c r="G5" s="8"/>
      <c r="H5" s="110" t="s">
        <v>68</v>
      </c>
      <c r="I5" s="111"/>
      <c r="J5" s="34"/>
      <c r="K5" s="110" t="s">
        <v>68</v>
      </c>
      <c r="L5" s="111"/>
      <c r="M5" s="107" t="s">
        <v>107</v>
      </c>
      <c r="N5" s="108"/>
      <c r="O5" s="109"/>
      <c r="P5" s="107" t="s">
        <v>111</v>
      </c>
      <c r="Q5" s="108"/>
      <c r="R5" s="108"/>
      <c r="S5" s="35"/>
      <c r="T5" s="36"/>
      <c r="U5" s="36"/>
    </row>
    <row r="6" spans="1:21" x14ac:dyDescent="0.45">
      <c r="A6" s="37" t="s">
        <v>2</v>
      </c>
      <c r="B6" s="115"/>
      <c r="C6" s="3" t="s">
        <v>66</v>
      </c>
      <c r="D6" s="38" t="s">
        <v>67</v>
      </c>
      <c r="E6" s="112"/>
      <c r="F6" s="113"/>
      <c r="G6" s="38" t="s">
        <v>67</v>
      </c>
      <c r="H6" s="112"/>
      <c r="I6" s="113"/>
      <c r="J6" s="39" t="s">
        <v>67</v>
      </c>
      <c r="K6" s="112"/>
      <c r="L6" s="113"/>
      <c r="M6" s="39" t="s">
        <v>67</v>
      </c>
      <c r="N6" s="107" t="s">
        <v>68</v>
      </c>
      <c r="O6" s="109"/>
      <c r="P6" s="39" t="s">
        <v>67</v>
      </c>
      <c r="Q6" s="107" t="s">
        <v>68</v>
      </c>
      <c r="R6" s="108"/>
      <c r="S6" s="33"/>
      <c r="T6" s="40"/>
      <c r="U6" s="40"/>
    </row>
    <row r="7" spans="1:21" x14ac:dyDescent="0.45">
      <c r="A7" s="41"/>
      <c r="B7" s="116"/>
      <c r="C7" s="11" t="s">
        <v>69</v>
      </c>
      <c r="D7" s="10"/>
      <c r="E7" s="42" t="s">
        <v>70</v>
      </c>
      <c r="F7" s="43" t="s">
        <v>71</v>
      </c>
      <c r="G7" s="10"/>
      <c r="H7" s="42" t="s">
        <v>70</v>
      </c>
      <c r="I7" s="43" t="s">
        <v>71</v>
      </c>
      <c r="J7" s="44"/>
      <c r="K7" s="42" t="s">
        <v>70</v>
      </c>
      <c r="L7" s="43" t="s">
        <v>72</v>
      </c>
      <c r="M7" s="44"/>
      <c r="N7" s="45" t="s">
        <v>73</v>
      </c>
      <c r="O7" s="46" t="s">
        <v>72</v>
      </c>
      <c r="P7" s="47"/>
      <c r="Q7" s="44" t="s">
        <v>73</v>
      </c>
      <c r="R7" s="48" t="s">
        <v>72</v>
      </c>
      <c r="S7" s="33"/>
      <c r="T7" s="40"/>
      <c r="U7" s="40"/>
    </row>
    <row r="8" spans="1:21" ht="21" x14ac:dyDescent="0.5">
      <c r="A8" s="4"/>
      <c r="B8" s="4" t="s">
        <v>3</v>
      </c>
      <c r="D8" s="17"/>
      <c r="E8" s="13">
        <v>1629640</v>
      </c>
      <c r="F8" s="13">
        <v>5812972</v>
      </c>
      <c r="G8" s="17"/>
      <c r="H8" s="13">
        <v>1707035</v>
      </c>
      <c r="I8" s="13">
        <v>6080787</v>
      </c>
      <c r="J8" s="17"/>
      <c r="K8" s="17">
        <v>1635355</v>
      </c>
      <c r="L8" s="17">
        <v>5868970</v>
      </c>
      <c r="M8" s="49"/>
      <c r="N8" s="49">
        <f>ROUND(E8/H8*100-100,2)</f>
        <v>-4.53</v>
      </c>
      <c r="O8" s="49">
        <f>ROUND(F8/I8*100-100,2)</f>
        <v>-4.4000000000000004</v>
      </c>
      <c r="P8" s="50"/>
      <c r="Q8" s="49">
        <f>ROUND(E8/K8*100-100,2)</f>
        <v>-0.35</v>
      </c>
      <c r="R8" s="49">
        <f>ROUND(F8/L8*100-100,2)</f>
        <v>-0.95</v>
      </c>
      <c r="S8" s="13"/>
      <c r="T8" s="51"/>
      <c r="U8" s="51"/>
    </row>
    <row r="9" spans="1:21" ht="21" x14ac:dyDescent="0.5">
      <c r="A9" s="4"/>
      <c r="D9" s="17"/>
      <c r="E9" s="17"/>
      <c r="F9" s="17"/>
      <c r="G9" s="17"/>
      <c r="H9" s="17"/>
      <c r="I9" s="17"/>
      <c r="J9" s="17"/>
      <c r="K9" s="17"/>
      <c r="L9" s="17"/>
      <c r="M9" s="49"/>
      <c r="N9" s="49"/>
      <c r="O9" s="49"/>
      <c r="P9" s="49"/>
      <c r="Q9" s="49"/>
      <c r="R9" s="49"/>
      <c r="S9" s="13"/>
      <c r="T9" s="51"/>
      <c r="U9" s="51"/>
    </row>
    <row r="10" spans="1:21" ht="21" x14ac:dyDescent="0.5">
      <c r="A10" s="4" t="s">
        <v>4</v>
      </c>
      <c r="B10" s="4" t="s">
        <v>5</v>
      </c>
      <c r="C10" s="52"/>
      <c r="D10" s="53"/>
      <c r="E10" s="17">
        <f t="shared" ref="E10:L10" si="0">SUM(E11:E20)</f>
        <v>244328.90063299998</v>
      </c>
      <c r="F10" s="17">
        <f t="shared" si="0"/>
        <v>871467.70468636183</v>
      </c>
      <c r="G10" s="53"/>
      <c r="H10" s="17">
        <f t="shared" si="0"/>
        <v>219935</v>
      </c>
      <c r="I10" s="17">
        <f t="shared" si="0"/>
        <v>783438</v>
      </c>
      <c r="J10" s="53"/>
      <c r="K10" s="17">
        <f t="shared" si="0"/>
        <v>225378</v>
      </c>
      <c r="L10" s="17">
        <f t="shared" si="0"/>
        <v>808837</v>
      </c>
      <c r="M10" s="54"/>
      <c r="N10" s="49">
        <f>ROUND(E10/H10*100-100,2)</f>
        <v>11.09</v>
      </c>
      <c r="O10" s="49">
        <f>ROUND(F10/I10*100-100,2)</f>
        <v>11.24</v>
      </c>
      <c r="P10" s="54"/>
      <c r="Q10" s="49">
        <f>ROUND(E10/K10*100-100,2)</f>
        <v>8.41</v>
      </c>
      <c r="R10" s="49">
        <f>ROUND(F10/L10*100-100,2)</f>
        <v>7.74</v>
      </c>
      <c r="S10" s="55"/>
      <c r="T10" s="56"/>
      <c r="U10" s="56"/>
    </row>
    <row r="11" spans="1:21" ht="21" x14ac:dyDescent="0.5">
      <c r="A11" s="4" t="s">
        <v>0</v>
      </c>
      <c r="B11" s="4" t="s">
        <v>8</v>
      </c>
      <c r="C11" s="3" t="s">
        <v>9</v>
      </c>
      <c r="D11" s="17">
        <v>5072.5566400000007</v>
      </c>
      <c r="E11" s="17">
        <v>4031.2383629999999</v>
      </c>
      <c r="F11" s="13">
        <v>14378.243327244882</v>
      </c>
      <c r="G11" s="17">
        <v>3043</v>
      </c>
      <c r="H11" s="17">
        <v>3257</v>
      </c>
      <c r="I11" s="13">
        <v>11602</v>
      </c>
      <c r="J11" s="17">
        <v>4066</v>
      </c>
      <c r="K11" s="17">
        <v>4160</v>
      </c>
      <c r="L11" s="17">
        <v>14929</v>
      </c>
      <c r="M11" s="49">
        <f>ROUND(D11/G11*100-100,2)</f>
        <v>66.7</v>
      </c>
      <c r="N11" s="49">
        <f t="shared" ref="N11" si="1">ROUND(E11/H11*100-100,2)</f>
        <v>23.77</v>
      </c>
      <c r="O11" s="49">
        <f t="shared" ref="O11:O20" si="2">ROUND(F11/I11*100-100,2)</f>
        <v>23.93</v>
      </c>
      <c r="P11" s="49">
        <f>ROUND(D11/J11*100-100,2)</f>
        <v>24.76</v>
      </c>
      <c r="Q11" s="49">
        <f t="shared" ref="Q11" si="3">ROUND(E11/K11*100-100,2)</f>
        <v>-3.1</v>
      </c>
      <c r="R11" s="49">
        <f t="shared" ref="R11:R20" si="4">ROUND(F11/L11*100-100,2)</f>
        <v>-3.69</v>
      </c>
      <c r="S11" s="56">
        <f t="shared" ref="S11" si="5">E11/D11*1000</f>
        <v>794.71529824061247</v>
      </c>
      <c r="T11" s="56">
        <f>H11/G11*1000</f>
        <v>1070.3253368386461</v>
      </c>
      <c r="U11" s="56">
        <f>K11/J11*1000</f>
        <v>1023.1185440236104</v>
      </c>
    </row>
    <row r="12" spans="1:21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56" t="e">
        <f t="shared" ref="S12:S19" si="6">E12/D12*1000</f>
        <v>#DIV/0!</v>
      </c>
      <c r="T12" s="56" t="e">
        <f>H12/G12*1000</f>
        <v>#DIV/0!</v>
      </c>
      <c r="U12" s="56" t="e">
        <f t="shared" ref="U12:U19" si="7">K12/J12*1000</f>
        <v>#DIV/0!</v>
      </c>
    </row>
    <row r="13" spans="1:21" ht="21" x14ac:dyDescent="0.5">
      <c r="A13" s="4" t="s">
        <v>0</v>
      </c>
      <c r="B13" s="4" t="s">
        <v>11</v>
      </c>
      <c r="C13" s="3" t="s">
        <v>9</v>
      </c>
      <c r="D13" s="13">
        <v>15017.279143999996</v>
      </c>
      <c r="E13" s="17">
        <v>4413.1671720000004</v>
      </c>
      <c r="F13" s="13">
        <v>15740.23257969079</v>
      </c>
      <c r="G13" s="13">
        <v>16887</v>
      </c>
      <c r="H13" s="17">
        <v>5298</v>
      </c>
      <c r="I13" s="13">
        <v>18871</v>
      </c>
      <c r="J13" s="17">
        <v>16499</v>
      </c>
      <c r="K13" s="17">
        <v>4718</v>
      </c>
      <c r="L13" s="17">
        <v>16933</v>
      </c>
      <c r="M13" s="49">
        <f t="shared" ref="M13:N19" si="8">ROUND(D13/G13*100-100,2)</f>
        <v>-11.07</v>
      </c>
      <c r="N13" s="49">
        <f t="shared" si="8"/>
        <v>-16.7</v>
      </c>
      <c r="O13" s="49">
        <f t="shared" si="2"/>
        <v>-16.59</v>
      </c>
      <c r="P13" s="49">
        <f t="shared" ref="P13:Q19" si="9">ROUND(D13/J13*100-100,2)</f>
        <v>-8.98</v>
      </c>
      <c r="Q13" s="49">
        <f t="shared" si="9"/>
        <v>-6.46</v>
      </c>
      <c r="R13" s="49">
        <f t="shared" si="4"/>
        <v>-7.04</v>
      </c>
      <c r="S13" s="56">
        <f t="shared" si="6"/>
        <v>293.87262031173185</v>
      </c>
      <c r="T13" s="56">
        <f>H13/G13*1000</f>
        <v>313.73245691952388</v>
      </c>
      <c r="U13" s="56">
        <f t="shared" si="7"/>
        <v>285.95672464997881</v>
      </c>
    </row>
    <row r="14" spans="1:21" ht="21" x14ac:dyDescent="0.5">
      <c r="A14" s="4" t="s">
        <v>0</v>
      </c>
      <c r="B14" s="4" t="s">
        <v>12</v>
      </c>
      <c r="C14" s="3" t="s">
        <v>9</v>
      </c>
      <c r="D14" s="17">
        <v>23896.322129999993</v>
      </c>
      <c r="E14" s="17">
        <v>16925.377883000001</v>
      </c>
      <c r="F14" s="13">
        <v>60360.389645138101</v>
      </c>
      <c r="G14" s="17">
        <v>19828</v>
      </c>
      <c r="H14" s="17">
        <v>15363</v>
      </c>
      <c r="I14" s="13">
        <v>54720</v>
      </c>
      <c r="J14" s="17">
        <v>20243</v>
      </c>
      <c r="K14" s="17">
        <v>14200</v>
      </c>
      <c r="L14" s="17">
        <v>50961</v>
      </c>
      <c r="M14" s="49">
        <f t="shared" si="8"/>
        <v>20.52</v>
      </c>
      <c r="N14" s="49">
        <f t="shared" si="8"/>
        <v>10.17</v>
      </c>
      <c r="O14" s="49">
        <f t="shared" si="2"/>
        <v>10.31</v>
      </c>
      <c r="P14" s="49">
        <f t="shared" si="9"/>
        <v>18.05</v>
      </c>
      <c r="Q14" s="49">
        <f t="shared" si="9"/>
        <v>19.190000000000001</v>
      </c>
      <c r="R14" s="49">
        <f t="shared" si="4"/>
        <v>18.440000000000001</v>
      </c>
      <c r="S14" s="56">
        <f t="shared" si="6"/>
        <v>708.28380162114956</v>
      </c>
      <c r="T14" s="56">
        <f t="shared" ref="T14:T19" si="10">H14/G14*1000</f>
        <v>774.8133951987088</v>
      </c>
      <c r="U14" s="56">
        <f t="shared" si="7"/>
        <v>701.47705379637409</v>
      </c>
    </row>
    <row r="15" spans="1:21" ht="21" x14ac:dyDescent="0.5">
      <c r="A15" s="4" t="s">
        <v>0</v>
      </c>
      <c r="B15" s="4" t="s">
        <v>13</v>
      </c>
      <c r="C15" s="3" t="s">
        <v>9</v>
      </c>
      <c r="D15" s="17">
        <v>21668.6128522</v>
      </c>
      <c r="E15" s="17">
        <v>6505.6313289999998</v>
      </c>
      <c r="F15" s="13">
        <v>23203.221989249218</v>
      </c>
      <c r="G15" s="17">
        <v>18707</v>
      </c>
      <c r="H15" s="17">
        <v>6243</v>
      </c>
      <c r="I15" s="13">
        <v>22240</v>
      </c>
      <c r="J15" s="17">
        <v>22549</v>
      </c>
      <c r="K15" s="17">
        <v>6131</v>
      </c>
      <c r="L15" s="17">
        <v>22002</v>
      </c>
      <c r="M15" s="49">
        <f t="shared" si="8"/>
        <v>15.83</v>
      </c>
      <c r="N15" s="49">
        <f t="shared" si="8"/>
        <v>4.21</v>
      </c>
      <c r="O15" s="49">
        <f t="shared" si="2"/>
        <v>4.33</v>
      </c>
      <c r="P15" s="49">
        <f t="shared" si="9"/>
        <v>-3.9</v>
      </c>
      <c r="Q15" s="49">
        <f t="shared" si="9"/>
        <v>6.11</v>
      </c>
      <c r="R15" s="49">
        <f t="shared" si="4"/>
        <v>5.46</v>
      </c>
      <c r="S15" s="56">
        <f t="shared" si="6"/>
        <v>300.23293938446488</v>
      </c>
      <c r="T15" s="56">
        <f t="shared" si="10"/>
        <v>333.72534345432194</v>
      </c>
      <c r="U15" s="56">
        <f t="shared" si="7"/>
        <v>271.89675817109406</v>
      </c>
    </row>
    <row r="16" spans="1:21" ht="21" x14ac:dyDescent="0.5">
      <c r="A16" s="4" t="s">
        <v>0</v>
      </c>
      <c r="B16" s="4" t="s">
        <v>14</v>
      </c>
      <c r="C16" s="3" t="s">
        <v>9</v>
      </c>
      <c r="D16" s="17">
        <v>5250</v>
      </c>
      <c r="E16" s="17">
        <v>1717.8487990000001</v>
      </c>
      <c r="F16" s="13">
        <v>6125.4257826989015</v>
      </c>
      <c r="G16" s="17">
        <v>17270</v>
      </c>
      <c r="H16" s="17">
        <v>5619</v>
      </c>
      <c r="I16" s="13">
        <v>20024</v>
      </c>
      <c r="J16" s="17">
        <v>36632</v>
      </c>
      <c r="K16" s="17">
        <v>11051</v>
      </c>
      <c r="L16" s="17">
        <v>39659</v>
      </c>
      <c r="M16" s="49">
        <f t="shared" ref="M16" si="11">ROUND(D16/G16*100-100,2)</f>
        <v>-69.599999999999994</v>
      </c>
      <c r="N16" s="49">
        <f>ROUND(E16/H16*100-100,2)</f>
        <v>-69.430000000000007</v>
      </c>
      <c r="O16" s="49">
        <f t="shared" ref="O16" si="12">ROUND(F16/I16*100-100,2)</f>
        <v>-69.41</v>
      </c>
      <c r="P16" s="49">
        <f t="shared" ref="P16" si="13">ROUND(D16/J16*100-100,2)</f>
        <v>-85.67</v>
      </c>
      <c r="Q16" s="49">
        <f t="shared" ref="Q16" si="14">ROUND(E16/K16*100-100,2)</f>
        <v>-84.46</v>
      </c>
      <c r="R16" s="49">
        <f t="shared" ref="R16" si="15">ROUND(F16/L16*100-100,2)</f>
        <v>-84.55</v>
      </c>
      <c r="S16" s="56">
        <f t="shared" si="6"/>
        <v>327.20929504761909</v>
      </c>
      <c r="T16" s="56">
        <f t="shared" si="10"/>
        <v>325.36189924724954</v>
      </c>
      <c r="U16" s="56">
        <f t="shared" si="7"/>
        <v>301.67613015942345</v>
      </c>
    </row>
    <row r="17" spans="1:21" ht="21" x14ac:dyDescent="0.5">
      <c r="A17" s="4" t="s">
        <v>0</v>
      </c>
      <c r="B17" s="4" t="s">
        <v>15</v>
      </c>
      <c r="C17" s="3" t="s">
        <v>9</v>
      </c>
      <c r="D17" s="17">
        <v>337666.76293999993</v>
      </c>
      <c r="E17" s="17">
        <v>102870.66789</v>
      </c>
      <c r="F17" s="13">
        <v>366920.05601739697</v>
      </c>
      <c r="G17" s="17">
        <v>276989</v>
      </c>
      <c r="H17" s="17">
        <v>85881</v>
      </c>
      <c r="I17" s="13">
        <v>305926</v>
      </c>
      <c r="J17" s="17">
        <v>304844</v>
      </c>
      <c r="K17" s="17">
        <v>96059</v>
      </c>
      <c r="L17" s="17">
        <v>344737</v>
      </c>
      <c r="M17" s="49">
        <f t="shared" si="8"/>
        <v>21.91</v>
      </c>
      <c r="N17" s="49">
        <f t="shared" si="8"/>
        <v>19.78</v>
      </c>
      <c r="O17" s="49">
        <f t="shared" si="2"/>
        <v>19.940000000000001</v>
      </c>
      <c r="P17" s="49">
        <f t="shared" si="9"/>
        <v>10.77</v>
      </c>
      <c r="Q17" s="49">
        <f t="shared" si="9"/>
        <v>7.09</v>
      </c>
      <c r="R17" s="49">
        <f t="shared" si="4"/>
        <v>6.43</v>
      </c>
      <c r="S17" s="56">
        <f t="shared" si="6"/>
        <v>304.65144687124302</v>
      </c>
      <c r="T17" s="56">
        <f t="shared" si="10"/>
        <v>310.05202372657396</v>
      </c>
      <c r="U17" s="56">
        <f t="shared" si="7"/>
        <v>315.10871134088251</v>
      </c>
    </row>
    <row r="18" spans="1:21" ht="21" x14ac:dyDescent="0.5">
      <c r="A18" s="4" t="s">
        <v>0</v>
      </c>
      <c r="B18" s="4" t="s">
        <v>16</v>
      </c>
      <c r="C18" s="3" t="s">
        <v>9</v>
      </c>
      <c r="D18" s="17">
        <v>336.83</v>
      </c>
      <c r="E18" s="17">
        <v>65.678832</v>
      </c>
      <c r="F18" s="13">
        <v>234.20129109299151</v>
      </c>
      <c r="G18" s="17">
        <v>236</v>
      </c>
      <c r="H18" s="17">
        <v>45</v>
      </c>
      <c r="I18" s="13">
        <v>160</v>
      </c>
      <c r="J18" s="17">
        <v>332</v>
      </c>
      <c r="K18" s="17">
        <v>85</v>
      </c>
      <c r="L18" s="17">
        <v>304</v>
      </c>
      <c r="M18" s="49">
        <f t="shared" si="8"/>
        <v>42.72</v>
      </c>
      <c r="N18" s="49">
        <f t="shared" si="8"/>
        <v>45.95</v>
      </c>
      <c r="O18" s="49">
        <f t="shared" si="2"/>
        <v>46.38</v>
      </c>
      <c r="P18" s="49">
        <f>ROUND(D18/J18*100-100,2)</f>
        <v>1.45</v>
      </c>
      <c r="Q18" s="49">
        <f t="shared" si="9"/>
        <v>-22.73</v>
      </c>
      <c r="R18" s="49">
        <f t="shared" si="4"/>
        <v>-22.96</v>
      </c>
      <c r="S18" s="56">
        <f t="shared" si="6"/>
        <v>194.99103999049967</v>
      </c>
      <c r="T18" s="56">
        <f t="shared" si="10"/>
        <v>190.67796610169492</v>
      </c>
      <c r="U18" s="56">
        <f t="shared" si="7"/>
        <v>256.02409638554218</v>
      </c>
    </row>
    <row r="19" spans="1:21" ht="21" x14ac:dyDescent="0.5">
      <c r="A19" s="4" t="s">
        <v>0</v>
      </c>
      <c r="B19" s="4" t="s">
        <v>75</v>
      </c>
      <c r="C19" s="3" t="s">
        <v>9</v>
      </c>
      <c r="D19" s="17">
        <v>172676.69887200001</v>
      </c>
      <c r="E19" s="17">
        <v>27384.131963</v>
      </c>
      <c r="F19" s="13">
        <v>97686.617135314344</v>
      </c>
      <c r="G19" s="17">
        <v>116572</v>
      </c>
      <c r="H19" s="17">
        <v>20106</v>
      </c>
      <c r="I19" s="13">
        <v>71609</v>
      </c>
      <c r="J19" s="17">
        <v>141077</v>
      </c>
      <c r="K19" s="17">
        <v>27991</v>
      </c>
      <c r="L19" s="17">
        <v>100456</v>
      </c>
      <c r="M19" s="49">
        <f t="shared" si="8"/>
        <v>48.13</v>
      </c>
      <c r="N19" s="49">
        <f t="shared" si="8"/>
        <v>36.200000000000003</v>
      </c>
      <c r="O19" s="49">
        <f t="shared" si="2"/>
        <v>36.42</v>
      </c>
      <c r="P19" s="49">
        <f t="shared" si="9"/>
        <v>22.4</v>
      </c>
      <c r="Q19" s="49">
        <f t="shared" si="9"/>
        <v>-2.17</v>
      </c>
      <c r="R19" s="49">
        <f t="shared" si="4"/>
        <v>-2.76</v>
      </c>
      <c r="S19" s="56">
        <f t="shared" si="6"/>
        <v>158.58614475424403</v>
      </c>
      <c r="T19" s="56">
        <f t="shared" si="10"/>
        <v>172.47709570051128</v>
      </c>
      <c r="U19" s="56">
        <f t="shared" si="7"/>
        <v>198.40937927514761</v>
      </c>
    </row>
    <row r="20" spans="1:21" ht="21" x14ac:dyDescent="0.5">
      <c r="A20" s="4"/>
      <c r="B20" s="4" t="s">
        <v>17</v>
      </c>
      <c r="C20" s="3" t="s">
        <v>6</v>
      </c>
      <c r="D20" s="21"/>
      <c r="E20" s="17">
        <v>80415.158402000001</v>
      </c>
      <c r="F20" s="13">
        <v>286819.31691853568</v>
      </c>
      <c r="G20" s="21"/>
      <c r="H20" s="17">
        <v>78123</v>
      </c>
      <c r="I20" s="13">
        <v>278286</v>
      </c>
      <c r="J20" s="21"/>
      <c r="K20" s="17">
        <v>60983</v>
      </c>
      <c r="L20" s="17">
        <v>218856</v>
      </c>
      <c r="M20" s="54" t="s">
        <v>7</v>
      </c>
      <c r="N20" s="49">
        <f>ROUND(E20/H20*100-100,2)</f>
        <v>2.93</v>
      </c>
      <c r="O20" s="49">
        <f t="shared" si="2"/>
        <v>3.07</v>
      </c>
      <c r="P20" s="54" t="s">
        <v>7</v>
      </c>
      <c r="Q20" s="49">
        <f>ROUND(E20/K20*100-100,2)</f>
        <v>31.86</v>
      </c>
      <c r="R20" s="49">
        <f t="shared" si="4"/>
        <v>31.05</v>
      </c>
      <c r="S20" s="55"/>
      <c r="T20" s="56"/>
      <c r="U20" s="56"/>
    </row>
    <row r="21" spans="1:21" ht="21" x14ac:dyDescent="0.5">
      <c r="A21" s="4"/>
      <c r="B21" s="4"/>
      <c r="C21" s="3"/>
      <c r="D21" s="17"/>
      <c r="E21" s="17"/>
      <c r="F21" s="17"/>
      <c r="G21" s="17"/>
      <c r="H21" s="17"/>
      <c r="I21" s="17"/>
      <c r="J21" s="17"/>
      <c r="K21" s="17"/>
      <c r="L21" s="17"/>
      <c r="M21" s="49"/>
      <c r="N21" s="49"/>
      <c r="O21" s="49"/>
      <c r="P21" s="49"/>
      <c r="Q21" s="49"/>
      <c r="R21" s="49"/>
      <c r="S21" s="55"/>
      <c r="T21" s="56"/>
      <c r="U21" s="56"/>
    </row>
    <row r="22" spans="1:21" ht="21" x14ac:dyDescent="0.5">
      <c r="A22" s="4" t="s">
        <v>18</v>
      </c>
      <c r="B22" s="4" t="s">
        <v>19</v>
      </c>
      <c r="C22" s="3"/>
      <c r="D22" s="21"/>
      <c r="E22" s="17">
        <f t="shared" ref="E22:L22" si="16">SUM(E23:E28,E31:E32)</f>
        <v>267493.13050299999</v>
      </c>
      <c r="F22" s="17">
        <f t="shared" si="16"/>
        <v>954073.53704462538</v>
      </c>
      <c r="G22" s="21"/>
      <c r="H22" s="17">
        <f t="shared" si="16"/>
        <v>250027</v>
      </c>
      <c r="I22" s="17">
        <f t="shared" si="16"/>
        <v>890617</v>
      </c>
      <c r="J22" s="16"/>
      <c r="K22" s="17">
        <f t="shared" si="16"/>
        <v>266186</v>
      </c>
      <c r="L22" s="17">
        <f t="shared" si="16"/>
        <v>955289</v>
      </c>
      <c r="M22" s="54"/>
      <c r="N22" s="49">
        <f t="shared" ref="N22:N32" si="17">ROUND(E22/H22*100-100,2)</f>
        <v>6.99</v>
      </c>
      <c r="O22" s="49">
        <f t="shared" ref="O22:O32" si="18">ROUND(F22/I22*100-100,2)</f>
        <v>7.13</v>
      </c>
      <c r="P22" s="54"/>
      <c r="Q22" s="49">
        <f t="shared" ref="Q22:Q32" si="19">ROUND(E22/K22*100-100,2)</f>
        <v>0.49</v>
      </c>
      <c r="R22" s="49">
        <f t="shared" ref="R22:R32" si="20">ROUND(F22/L22*100-100,2)</f>
        <v>-0.13</v>
      </c>
      <c r="S22" s="56"/>
      <c r="T22" s="56"/>
      <c r="U22" s="56"/>
    </row>
    <row r="23" spans="1:21" ht="21" x14ac:dyDescent="0.5">
      <c r="A23" s="4" t="s">
        <v>0</v>
      </c>
      <c r="B23" s="4" t="s">
        <v>20</v>
      </c>
      <c r="C23" s="3" t="s">
        <v>6</v>
      </c>
      <c r="D23" s="21"/>
      <c r="E23" s="17">
        <v>23250.031013</v>
      </c>
      <c r="F23" s="13">
        <v>82923.416564414001</v>
      </c>
      <c r="G23" s="21" t="s">
        <v>7</v>
      </c>
      <c r="H23" s="17">
        <v>24731</v>
      </c>
      <c r="I23" s="13">
        <v>88086</v>
      </c>
      <c r="J23" s="21" t="s">
        <v>7</v>
      </c>
      <c r="K23" s="17">
        <v>20168</v>
      </c>
      <c r="L23" s="17">
        <v>72378</v>
      </c>
      <c r="M23" s="54" t="s">
        <v>7</v>
      </c>
      <c r="N23" s="49">
        <f t="shared" si="17"/>
        <v>-5.99</v>
      </c>
      <c r="O23" s="49">
        <f t="shared" si="18"/>
        <v>-5.86</v>
      </c>
      <c r="P23" s="54" t="s">
        <v>7</v>
      </c>
      <c r="Q23" s="49">
        <f t="shared" si="19"/>
        <v>15.28</v>
      </c>
      <c r="R23" s="49">
        <f t="shared" si="20"/>
        <v>14.57</v>
      </c>
      <c r="S23" s="56"/>
      <c r="T23" s="56"/>
      <c r="U23" s="56"/>
    </row>
    <row r="24" spans="1:21" ht="21" x14ac:dyDescent="0.5">
      <c r="A24" s="4" t="s">
        <v>0</v>
      </c>
      <c r="B24" s="4" t="s">
        <v>21</v>
      </c>
      <c r="C24" s="3" t="s">
        <v>6</v>
      </c>
      <c r="D24" s="21"/>
      <c r="E24" s="17">
        <v>13973.489771</v>
      </c>
      <c r="F24" s="13">
        <v>49837.625016117119</v>
      </c>
      <c r="G24" s="21" t="s">
        <v>7</v>
      </c>
      <c r="H24" s="17">
        <v>23389</v>
      </c>
      <c r="I24" s="13">
        <v>83314</v>
      </c>
      <c r="J24" s="21" t="s">
        <v>7</v>
      </c>
      <c r="K24" s="17">
        <v>13950</v>
      </c>
      <c r="L24" s="17">
        <v>50064</v>
      </c>
      <c r="M24" s="54" t="s">
        <v>7</v>
      </c>
      <c r="N24" s="49">
        <f t="shared" si="17"/>
        <v>-40.26</v>
      </c>
      <c r="O24" s="49">
        <f t="shared" si="18"/>
        <v>-40.18</v>
      </c>
      <c r="P24" s="54" t="s">
        <v>7</v>
      </c>
      <c r="Q24" s="49">
        <f t="shared" si="19"/>
        <v>0.17</v>
      </c>
      <c r="R24" s="49">
        <f t="shared" si="20"/>
        <v>-0.45</v>
      </c>
      <c r="S24" s="56"/>
      <c r="T24" s="56"/>
      <c r="U24" s="56"/>
    </row>
    <row r="25" spans="1:21" ht="21" x14ac:dyDescent="0.5">
      <c r="A25" s="4" t="s">
        <v>0</v>
      </c>
      <c r="B25" s="4" t="s">
        <v>22</v>
      </c>
      <c r="C25" s="3" t="s">
        <v>6</v>
      </c>
      <c r="D25" s="21"/>
      <c r="E25" s="17">
        <v>16249.379967000001</v>
      </c>
      <c r="F25" s="13">
        <v>57953.09114087429</v>
      </c>
      <c r="G25" s="21" t="s">
        <v>7</v>
      </c>
      <c r="H25" s="17">
        <v>14079</v>
      </c>
      <c r="I25" s="13">
        <v>50154</v>
      </c>
      <c r="J25" s="21" t="s">
        <v>7</v>
      </c>
      <c r="K25" s="17">
        <v>15228</v>
      </c>
      <c r="L25" s="17">
        <v>54652</v>
      </c>
      <c r="M25" s="54" t="s">
        <v>7</v>
      </c>
      <c r="N25" s="49">
        <f t="shared" si="17"/>
        <v>15.42</v>
      </c>
      <c r="O25" s="49">
        <f t="shared" si="18"/>
        <v>15.55</v>
      </c>
      <c r="P25" s="54" t="s">
        <v>7</v>
      </c>
      <c r="Q25" s="49">
        <f t="shared" si="19"/>
        <v>6.71</v>
      </c>
      <c r="R25" s="49">
        <f t="shared" si="20"/>
        <v>6.04</v>
      </c>
      <c r="S25" s="56"/>
      <c r="T25" s="56"/>
      <c r="U25" s="56"/>
    </row>
    <row r="26" spans="1:21" ht="21" x14ac:dyDescent="0.5">
      <c r="A26" s="4" t="s">
        <v>0</v>
      </c>
      <c r="B26" s="4" t="s">
        <v>23</v>
      </c>
      <c r="C26" s="3" t="s">
        <v>6</v>
      </c>
      <c r="D26" s="21"/>
      <c r="E26" s="17">
        <v>10083.150659000001</v>
      </c>
      <c r="F26" s="13">
        <v>35969.732212714778</v>
      </c>
      <c r="G26" s="21" t="s">
        <v>7</v>
      </c>
      <c r="H26" s="17">
        <v>4622</v>
      </c>
      <c r="I26" s="13">
        <v>16462</v>
      </c>
      <c r="J26" s="21" t="s">
        <v>7</v>
      </c>
      <c r="K26" s="17">
        <v>3916</v>
      </c>
      <c r="L26" s="17">
        <v>14053</v>
      </c>
      <c r="M26" s="54" t="s">
        <v>7</v>
      </c>
      <c r="N26" s="49">
        <f t="shared" si="17"/>
        <v>118.16</v>
      </c>
      <c r="O26" s="49">
        <f t="shared" si="18"/>
        <v>118.5</v>
      </c>
      <c r="P26" s="54" t="s">
        <v>7</v>
      </c>
      <c r="Q26" s="49">
        <f t="shared" si="19"/>
        <v>157.49</v>
      </c>
      <c r="R26" s="49">
        <f t="shared" si="20"/>
        <v>155.96</v>
      </c>
      <c r="S26" s="56"/>
      <c r="T26" s="56"/>
      <c r="U26" s="56"/>
    </row>
    <row r="27" spans="1:21" ht="21" x14ac:dyDescent="0.5">
      <c r="A27" s="4" t="s">
        <v>0</v>
      </c>
      <c r="B27" s="4" t="s">
        <v>24</v>
      </c>
      <c r="C27" s="3" t="s">
        <v>6</v>
      </c>
      <c r="D27" s="21"/>
      <c r="E27" s="17">
        <v>59963.048351999998</v>
      </c>
      <c r="F27" s="13">
        <v>213858.96454193097</v>
      </c>
      <c r="G27" s="21" t="s">
        <v>7</v>
      </c>
      <c r="H27" s="17">
        <v>45820</v>
      </c>
      <c r="I27" s="13">
        <v>163202</v>
      </c>
      <c r="J27" s="21" t="s">
        <v>7</v>
      </c>
      <c r="K27" s="17">
        <v>87234</v>
      </c>
      <c r="L27" s="17">
        <v>313065</v>
      </c>
      <c r="M27" s="54" t="s">
        <v>7</v>
      </c>
      <c r="N27" s="49">
        <f t="shared" si="17"/>
        <v>30.87</v>
      </c>
      <c r="O27" s="49">
        <f t="shared" si="18"/>
        <v>31.04</v>
      </c>
      <c r="P27" s="54" t="s">
        <v>7</v>
      </c>
      <c r="Q27" s="49">
        <f t="shared" si="19"/>
        <v>-31.26</v>
      </c>
      <c r="R27" s="49">
        <f t="shared" si="20"/>
        <v>-31.69</v>
      </c>
      <c r="S27" s="56"/>
      <c r="T27" s="56"/>
      <c r="U27" s="56"/>
    </row>
    <row r="28" spans="1:21" ht="21" x14ac:dyDescent="0.5">
      <c r="A28" s="4" t="s">
        <v>0</v>
      </c>
      <c r="B28" s="4" t="s">
        <v>25</v>
      </c>
      <c r="C28" s="3" t="s">
        <v>6</v>
      </c>
      <c r="D28" s="21"/>
      <c r="E28" s="17">
        <f t="shared" ref="E28:L28" si="21">SUM(E29:E30)</f>
        <v>68993.908400999993</v>
      </c>
      <c r="F28" s="17">
        <f t="shared" si="21"/>
        <v>246097.60853606422</v>
      </c>
      <c r="G28" s="21" t="s">
        <v>7</v>
      </c>
      <c r="H28" s="17">
        <f t="shared" si="21"/>
        <v>64326</v>
      </c>
      <c r="I28" s="17">
        <f t="shared" si="21"/>
        <v>229145</v>
      </c>
      <c r="J28" s="21" t="s">
        <v>7</v>
      </c>
      <c r="K28" s="17">
        <f t="shared" si="21"/>
        <v>54120</v>
      </c>
      <c r="L28" s="17">
        <f t="shared" si="21"/>
        <v>194227</v>
      </c>
      <c r="M28" s="54" t="s">
        <v>7</v>
      </c>
      <c r="N28" s="49">
        <f t="shared" si="17"/>
        <v>7.26</v>
      </c>
      <c r="O28" s="49">
        <f t="shared" si="18"/>
        <v>7.4</v>
      </c>
      <c r="P28" s="54" t="s">
        <v>7</v>
      </c>
      <c r="Q28" s="49">
        <f t="shared" si="19"/>
        <v>27.48</v>
      </c>
      <c r="R28" s="49">
        <f t="shared" si="20"/>
        <v>26.71</v>
      </c>
      <c r="S28" s="56"/>
      <c r="T28" s="56"/>
      <c r="U28" s="56"/>
    </row>
    <row r="29" spans="1:21" ht="21" x14ac:dyDescent="0.5">
      <c r="A29" s="4"/>
      <c r="B29" s="4" t="s">
        <v>26</v>
      </c>
      <c r="C29" s="3" t="s">
        <v>6</v>
      </c>
      <c r="D29" s="21"/>
      <c r="E29" s="17">
        <v>50286.806849000001</v>
      </c>
      <c r="F29" s="13">
        <v>179379.54163519043</v>
      </c>
      <c r="G29" s="21" t="s">
        <v>7</v>
      </c>
      <c r="H29" s="17">
        <v>44720</v>
      </c>
      <c r="I29" s="13">
        <v>159304</v>
      </c>
      <c r="J29" s="21" t="s">
        <v>7</v>
      </c>
      <c r="K29" s="17">
        <v>37406</v>
      </c>
      <c r="L29" s="17">
        <v>134243</v>
      </c>
      <c r="M29" s="54" t="s">
        <v>7</v>
      </c>
      <c r="N29" s="49">
        <f t="shared" si="17"/>
        <v>12.45</v>
      </c>
      <c r="O29" s="49">
        <f t="shared" si="18"/>
        <v>12.6</v>
      </c>
      <c r="P29" s="54" t="s">
        <v>7</v>
      </c>
      <c r="Q29" s="49">
        <f t="shared" si="19"/>
        <v>34.44</v>
      </c>
      <c r="R29" s="49">
        <f t="shared" si="20"/>
        <v>33.619999999999997</v>
      </c>
      <c r="S29" s="56"/>
      <c r="T29" s="56"/>
      <c r="U29" s="56"/>
    </row>
    <row r="30" spans="1:21" ht="21" x14ac:dyDescent="0.5">
      <c r="A30" s="4"/>
      <c r="B30" s="4" t="s">
        <v>27</v>
      </c>
      <c r="C30" s="3" t="s">
        <v>6</v>
      </c>
      <c r="D30" s="21"/>
      <c r="E30" s="17">
        <v>18707.101552</v>
      </c>
      <c r="F30" s="13">
        <v>66718.066900873775</v>
      </c>
      <c r="G30" s="21" t="s">
        <v>7</v>
      </c>
      <c r="H30" s="17">
        <v>19606</v>
      </c>
      <c r="I30" s="13">
        <v>69841</v>
      </c>
      <c r="J30" s="21" t="s">
        <v>7</v>
      </c>
      <c r="K30" s="17">
        <v>16714</v>
      </c>
      <c r="L30" s="17">
        <v>59984</v>
      </c>
      <c r="M30" s="54" t="s">
        <v>7</v>
      </c>
      <c r="N30" s="49">
        <f t="shared" si="17"/>
        <v>-4.58</v>
      </c>
      <c r="O30" s="49">
        <f t="shared" si="18"/>
        <v>-4.47</v>
      </c>
      <c r="P30" s="54" t="s">
        <v>7</v>
      </c>
      <c r="Q30" s="49">
        <f t="shared" si="19"/>
        <v>11.92</v>
      </c>
      <c r="R30" s="49">
        <f t="shared" si="20"/>
        <v>11.23</v>
      </c>
      <c r="S30" s="56"/>
      <c r="T30" s="56"/>
      <c r="U30" s="56"/>
    </row>
    <row r="31" spans="1:21" ht="21" x14ac:dyDescent="0.5">
      <c r="A31" s="4" t="s">
        <v>0</v>
      </c>
      <c r="B31" s="4" t="s">
        <v>28</v>
      </c>
      <c r="C31" s="3" t="s">
        <v>6</v>
      </c>
      <c r="D31" s="21"/>
      <c r="E31" s="17">
        <v>3106.2450480000002</v>
      </c>
      <c r="F31" s="13">
        <v>11078.621361164016</v>
      </c>
      <c r="G31" s="21" t="s">
        <v>7</v>
      </c>
      <c r="H31" s="17">
        <v>2191</v>
      </c>
      <c r="I31" s="13">
        <v>7806</v>
      </c>
      <c r="J31" s="21" t="s">
        <v>7</v>
      </c>
      <c r="K31" s="17">
        <v>4312</v>
      </c>
      <c r="L31" s="17">
        <v>15473</v>
      </c>
      <c r="M31" s="54" t="s">
        <v>7</v>
      </c>
      <c r="N31" s="49">
        <f t="shared" si="17"/>
        <v>41.77</v>
      </c>
      <c r="O31" s="49">
        <f t="shared" si="18"/>
        <v>41.92</v>
      </c>
      <c r="P31" s="54" t="s">
        <v>7</v>
      </c>
      <c r="Q31" s="49">
        <f t="shared" si="19"/>
        <v>-27.96</v>
      </c>
      <c r="R31" s="49">
        <f t="shared" si="20"/>
        <v>-28.4</v>
      </c>
      <c r="S31" s="56"/>
      <c r="T31" s="56"/>
      <c r="U31" s="56"/>
    </row>
    <row r="32" spans="1:21" ht="21" x14ac:dyDescent="0.5">
      <c r="B32" s="4" t="s">
        <v>29</v>
      </c>
      <c r="C32" s="3" t="s">
        <v>6</v>
      </c>
      <c r="D32" s="21"/>
      <c r="E32" s="17">
        <v>71873.877292000005</v>
      </c>
      <c r="F32" s="13">
        <v>256354.47767134593</v>
      </c>
      <c r="G32" s="21" t="s">
        <v>7</v>
      </c>
      <c r="H32" s="17">
        <v>70869</v>
      </c>
      <c r="I32" s="13">
        <v>252448</v>
      </c>
      <c r="J32" s="21" t="s">
        <v>7</v>
      </c>
      <c r="K32" s="17">
        <v>67258</v>
      </c>
      <c r="L32" s="17">
        <v>241377</v>
      </c>
      <c r="M32" s="54" t="s">
        <v>7</v>
      </c>
      <c r="N32" s="49">
        <f t="shared" si="17"/>
        <v>1.42</v>
      </c>
      <c r="O32" s="49">
        <f t="shared" si="18"/>
        <v>1.55</v>
      </c>
      <c r="P32" s="54" t="s">
        <v>7</v>
      </c>
      <c r="Q32" s="49">
        <f t="shared" si="19"/>
        <v>6.86</v>
      </c>
      <c r="R32" s="49">
        <f t="shared" si="20"/>
        <v>6.21</v>
      </c>
      <c r="S32" s="56"/>
      <c r="T32" s="56"/>
      <c r="U32" s="56"/>
    </row>
    <row r="33" spans="1:21" ht="21" x14ac:dyDescent="0.5">
      <c r="B33" s="4"/>
      <c r="C33" s="3"/>
      <c r="D33" s="21"/>
      <c r="E33" s="17"/>
      <c r="F33" s="13"/>
      <c r="G33" s="21"/>
      <c r="H33" s="17"/>
      <c r="I33" s="17"/>
      <c r="J33" s="16"/>
      <c r="K33" s="17"/>
      <c r="L33" s="17"/>
      <c r="M33" s="50"/>
      <c r="N33" s="49"/>
      <c r="O33" s="49"/>
      <c r="P33" s="50"/>
      <c r="Q33" s="49"/>
      <c r="R33" s="49"/>
      <c r="S33" s="56"/>
      <c r="T33" s="56"/>
      <c r="U33" s="56"/>
    </row>
    <row r="34" spans="1:21" ht="21" x14ac:dyDescent="0.5">
      <c r="A34" s="2" t="s">
        <v>30</v>
      </c>
      <c r="B34" s="4" t="s">
        <v>31</v>
      </c>
      <c r="C34" s="3"/>
      <c r="D34" s="21"/>
      <c r="E34" s="17">
        <f t="shared" ref="E34:F34" si="22">SUM(E35,E46,E47)</f>
        <v>87008.613216999991</v>
      </c>
      <c r="F34" s="17">
        <f t="shared" si="22"/>
        <v>310318.22877765936</v>
      </c>
      <c r="G34" s="21"/>
      <c r="H34" s="17">
        <f t="shared" ref="H34:I34" si="23">SUM(H35,H46,H47)</f>
        <v>89027</v>
      </c>
      <c r="I34" s="17">
        <f t="shared" si="23"/>
        <v>317138</v>
      </c>
      <c r="J34" s="21"/>
      <c r="K34" s="17">
        <f t="shared" ref="K34:L34" si="24">SUM(K35,K46,K47)</f>
        <v>59101</v>
      </c>
      <c r="L34" s="17">
        <f t="shared" si="24"/>
        <v>212101</v>
      </c>
      <c r="M34" s="54"/>
      <c r="N34" s="49">
        <f t="shared" ref="N34:N47" si="25">ROUND(E34/H34*100-100,2)</f>
        <v>-2.27</v>
      </c>
      <c r="O34" s="49">
        <f t="shared" ref="O34:O47" si="26">ROUND(F34/I34*100-100,2)</f>
        <v>-2.15</v>
      </c>
      <c r="P34" s="54"/>
      <c r="Q34" s="49">
        <f t="shared" ref="Q34:Q47" si="27">ROUND(E34/K34*100-100,2)</f>
        <v>47.22</v>
      </c>
      <c r="R34" s="49">
        <f t="shared" ref="R34:R47" si="28">ROUND(F34/L34*100-100,2)</f>
        <v>46.31</v>
      </c>
      <c r="S34" s="56"/>
      <c r="T34" s="56"/>
      <c r="U34" s="56"/>
    </row>
    <row r="35" spans="1:21" ht="21" x14ac:dyDescent="0.5">
      <c r="B35" s="4" t="s">
        <v>32</v>
      </c>
      <c r="C35" s="3" t="s">
        <v>6</v>
      </c>
      <c r="D35" s="21"/>
      <c r="E35" s="17">
        <f t="shared" ref="E35:F35" si="29">SUM(E36,E40,E44,E45)</f>
        <v>82208.806655999986</v>
      </c>
      <c r="F35" s="17">
        <f t="shared" si="29"/>
        <v>293198.26511456445</v>
      </c>
      <c r="G35" s="21" t="s">
        <v>7</v>
      </c>
      <c r="H35" s="17">
        <f t="shared" ref="H35:I35" si="30">SUM(H36,H40,H44,H45)</f>
        <v>85955</v>
      </c>
      <c r="I35" s="17">
        <f t="shared" si="30"/>
        <v>306190</v>
      </c>
      <c r="J35" s="21" t="s">
        <v>7</v>
      </c>
      <c r="K35" s="17">
        <f t="shared" ref="K35:L35" si="31">SUM(K36,K40,K44,K45)</f>
        <v>56070</v>
      </c>
      <c r="L35" s="17">
        <f t="shared" si="31"/>
        <v>201222</v>
      </c>
      <c r="M35" s="54" t="s">
        <v>7</v>
      </c>
      <c r="N35" s="49">
        <f t="shared" si="25"/>
        <v>-4.3600000000000003</v>
      </c>
      <c r="O35" s="49">
        <f t="shared" si="26"/>
        <v>-4.24</v>
      </c>
      <c r="P35" s="54" t="s">
        <v>7</v>
      </c>
      <c r="Q35" s="49">
        <f t="shared" si="27"/>
        <v>46.62</v>
      </c>
      <c r="R35" s="49">
        <f t="shared" si="28"/>
        <v>45.71</v>
      </c>
      <c r="S35" s="56"/>
      <c r="T35" s="56"/>
      <c r="U35" s="56"/>
    </row>
    <row r="36" spans="1:21" ht="21" x14ac:dyDescent="0.5">
      <c r="B36" s="4" t="s">
        <v>33</v>
      </c>
      <c r="C36" s="3" t="s">
        <v>6</v>
      </c>
      <c r="D36" s="21"/>
      <c r="E36" s="17">
        <f t="shared" ref="E36:F36" si="32">SUM(E37:E39)</f>
        <v>12647.388455</v>
      </c>
      <c r="F36" s="17">
        <f t="shared" si="32"/>
        <v>45097.370760125974</v>
      </c>
      <c r="G36" s="21" t="s">
        <v>7</v>
      </c>
      <c r="H36" s="17">
        <f t="shared" ref="H36:I36" si="33">SUM(H37:H39)</f>
        <v>10323</v>
      </c>
      <c r="I36" s="17">
        <f t="shared" si="33"/>
        <v>36762</v>
      </c>
      <c r="J36" s="21" t="s">
        <v>7</v>
      </c>
      <c r="K36" s="17">
        <f t="shared" ref="K36:L36" si="34">SUM(K37:K39)</f>
        <v>11622</v>
      </c>
      <c r="L36" s="17">
        <f t="shared" si="34"/>
        <v>41707</v>
      </c>
      <c r="M36" s="54" t="s">
        <v>7</v>
      </c>
      <c r="N36" s="49">
        <f t="shared" si="25"/>
        <v>22.52</v>
      </c>
      <c r="O36" s="49">
        <f t="shared" si="26"/>
        <v>22.67</v>
      </c>
      <c r="P36" s="54" t="s">
        <v>7</v>
      </c>
      <c r="Q36" s="49">
        <f t="shared" si="27"/>
        <v>8.82</v>
      </c>
      <c r="R36" s="49">
        <f t="shared" si="28"/>
        <v>8.1300000000000008</v>
      </c>
      <c r="S36" s="56"/>
      <c r="T36" s="56"/>
      <c r="U36" s="56"/>
    </row>
    <row r="37" spans="1:21" ht="21" x14ac:dyDescent="0.5">
      <c r="B37" s="4" t="s">
        <v>34</v>
      </c>
      <c r="C37" s="3" t="s">
        <v>6</v>
      </c>
      <c r="D37" s="21"/>
      <c r="E37" s="17">
        <v>2794.377579</v>
      </c>
      <c r="F37" s="13">
        <v>9964.3003618768762</v>
      </c>
      <c r="G37" s="21" t="s">
        <v>7</v>
      </c>
      <c r="H37" s="17">
        <v>4376</v>
      </c>
      <c r="I37" s="13">
        <v>15590</v>
      </c>
      <c r="J37" s="21" t="s">
        <v>7</v>
      </c>
      <c r="K37" s="17">
        <v>4007</v>
      </c>
      <c r="L37" s="17">
        <v>14379</v>
      </c>
      <c r="M37" s="54" t="s">
        <v>7</v>
      </c>
      <c r="N37" s="49">
        <f t="shared" si="25"/>
        <v>-36.14</v>
      </c>
      <c r="O37" s="49">
        <f t="shared" si="26"/>
        <v>-36.090000000000003</v>
      </c>
      <c r="P37" s="54" t="s">
        <v>7</v>
      </c>
      <c r="Q37" s="49">
        <f t="shared" si="27"/>
        <v>-30.26</v>
      </c>
      <c r="R37" s="49">
        <f t="shared" si="28"/>
        <v>-30.7</v>
      </c>
      <c r="S37" s="56"/>
      <c r="T37" s="56"/>
      <c r="U37" s="56"/>
    </row>
    <row r="38" spans="1:21" ht="21" x14ac:dyDescent="0.5">
      <c r="B38" s="4" t="s">
        <v>35</v>
      </c>
      <c r="C38" s="3" t="s">
        <v>6</v>
      </c>
      <c r="D38" s="21"/>
      <c r="E38" s="17">
        <v>9776.1656039999998</v>
      </c>
      <c r="F38" s="13">
        <v>34859.006549088772</v>
      </c>
      <c r="G38" s="21" t="s">
        <v>7</v>
      </c>
      <c r="H38" s="17">
        <v>5849</v>
      </c>
      <c r="I38" s="13">
        <v>20823</v>
      </c>
      <c r="J38" s="21" t="s">
        <v>7</v>
      </c>
      <c r="K38" s="17">
        <v>7528</v>
      </c>
      <c r="L38" s="17">
        <v>27015</v>
      </c>
      <c r="M38" s="54" t="s">
        <v>7</v>
      </c>
      <c r="N38" s="49">
        <f t="shared" si="25"/>
        <v>67.14</v>
      </c>
      <c r="O38" s="49">
        <f t="shared" si="26"/>
        <v>67.41</v>
      </c>
      <c r="P38" s="54" t="s">
        <v>7</v>
      </c>
      <c r="Q38" s="49">
        <f t="shared" si="27"/>
        <v>29.86</v>
      </c>
      <c r="R38" s="49">
        <f t="shared" si="28"/>
        <v>29.04</v>
      </c>
      <c r="S38" s="56"/>
      <c r="T38" s="56"/>
      <c r="U38" s="56"/>
    </row>
    <row r="39" spans="1:21" ht="21" x14ac:dyDescent="0.5">
      <c r="B39" s="4" t="s">
        <v>36</v>
      </c>
      <c r="C39" s="3" t="s">
        <v>6</v>
      </c>
      <c r="D39" s="21"/>
      <c r="E39" s="17">
        <v>76.845271999999994</v>
      </c>
      <c r="F39" s="13">
        <v>274.06384916032221</v>
      </c>
      <c r="G39" s="21" t="s">
        <v>7</v>
      </c>
      <c r="H39" s="17">
        <v>98</v>
      </c>
      <c r="I39" s="13">
        <v>349</v>
      </c>
      <c r="J39" s="21" t="s">
        <v>7</v>
      </c>
      <c r="K39" s="17">
        <v>87</v>
      </c>
      <c r="L39" s="17">
        <v>313</v>
      </c>
      <c r="M39" s="54" t="s">
        <v>7</v>
      </c>
      <c r="N39" s="49">
        <f>ROUND(E39/H39*100-100,2)</f>
        <v>-21.59</v>
      </c>
      <c r="O39" s="49">
        <f t="shared" si="26"/>
        <v>-21.47</v>
      </c>
      <c r="P39" s="54" t="s">
        <v>7</v>
      </c>
      <c r="Q39" s="49">
        <f t="shared" si="27"/>
        <v>-11.67</v>
      </c>
      <c r="R39" s="49">
        <f t="shared" si="28"/>
        <v>-12.44</v>
      </c>
      <c r="S39" s="56"/>
      <c r="T39" s="56"/>
      <c r="U39" s="56"/>
    </row>
    <row r="40" spans="1:21" ht="21" x14ac:dyDescent="0.5">
      <c r="B40" s="4" t="s">
        <v>37</v>
      </c>
      <c r="C40" s="3" t="s">
        <v>6</v>
      </c>
      <c r="D40" s="21"/>
      <c r="E40" s="17">
        <f t="shared" ref="E40:L40" si="35">SUM(E41:E43)</f>
        <v>57031.244123999997</v>
      </c>
      <c r="F40" s="17">
        <f t="shared" si="35"/>
        <v>203413.29439902111</v>
      </c>
      <c r="G40" s="21" t="s">
        <v>7</v>
      </c>
      <c r="H40" s="17">
        <f t="shared" si="35"/>
        <v>63208</v>
      </c>
      <c r="I40" s="17">
        <f t="shared" si="35"/>
        <v>225173</v>
      </c>
      <c r="J40" s="21" t="s">
        <v>7</v>
      </c>
      <c r="K40" s="17">
        <f t="shared" si="35"/>
        <v>35724</v>
      </c>
      <c r="L40" s="17">
        <f t="shared" si="35"/>
        <v>128208</v>
      </c>
      <c r="M40" s="54" t="s">
        <v>7</v>
      </c>
      <c r="N40" s="49">
        <f t="shared" si="25"/>
        <v>-9.77</v>
      </c>
      <c r="O40" s="49">
        <f t="shared" si="26"/>
        <v>-9.66</v>
      </c>
      <c r="P40" s="54" t="s">
        <v>7</v>
      </c>
      <c r="Q40" s="49">
        <f t="shared" si="27"/>
        <v>59.64</v>
      </c>
      <c r="R40" s="49">
        <f t="shared" si="28"/>
        <v>58.66</v>
      </c>
      <c r="S40" s="56"/>
      <c r="T40" s="56"/>
      <c r="U40" s="56"/>
    </row>
    <row r="41" spans="1:21" ht="21" x14ac:dyDescent="0.5">
      <c r="B41" s="4" t="s">
        <v>34</v>
      </c>
      <c r="C41" s="3" t="s">
        <v>6</v>
      </c>
      <c r="D41" s="21"/>
      <c r="E41" s="17">
        <v>9793.1003039999996</v>
      </c>
      <c r="F41" s="13">
        <v>34929.68160233221</v>
      </c>
      <c r="G41" s="21" t="s">
        <v>7</v>
      </c>
      <c r="H41" s="17">
        <v>11276</v>
      </c>
      <c r="I41" s="13">
        <v>40166</v>
      </c>
      <c r="J41" s="21" t="s">
        <v>7</v>
      </c>
      <c r="K41" s="17">
        <v>12076</v>
      </c>
      <c r="L41" s="17">
        <v>43339</v>
      </c>
      <c r="M41" s="54" t="s">
        <v>7</v>
      </c>
      <c r="N41" s="49">
        <f t="shared" si="25"/>
        <v>-13.15</v>
      </c>
      <c r="O41" s="49">
        <f t="shared" si="26"/>
        <v>-13.04</v>
      </c>
      <c r="P41" s="54" t="s">
        <v>7</v>
      </c>
      <c r="Q41" s="49">
        <f t="shared" si="27"/>
        <v>-18.899999999999999</v>
      </c>
      <c r="R41" s="49">
        <f t="shared" si="28"/>
        <v>-19.399999999999999</v>
      </c>
      <c r="S41" s="56"/>
      <c r="T41" s="56"/>
      <c r="U41" s="56"/>
    </row>
    <row r="42" spans="1:21" ht="21" x14ac:dyDescent="0.5">
      <c r="B42" s="4" t="s">
        <v>35</v>
      </c>
      <c r="C42" s="3" t="s">
        <v>6</v>
      </c>
      <c r="D42" s="21"/>
      <c r="E42" s="17">
        <v>45497.702583999999</v>
      </c>
      <c r="F42" s="13">
        <v>162275.74761993493</v>
      </c>
      <c r="G42" s="21" t="s">
        <v>7</v>
      </c>
      <c r="H42" s="17">
        <v>49669</v>
      </c>
      <c r="I42" s="13">
        <v>176946</v>
      </c>
      <c r="J42" s="21" t="s">
        <v>7</v>
      </c>
      <c r="K42" s="17">
        <v>22145</v>
      </c>
      <c r="L42" s="17">
        <v>79474</v>
      </c>
      <c r="M42" s="54" t="s">
        <v>7</v>
      </c>
      <c r="N42" s="49">
        <f t="shared" si="25"/>
        <v>-8.4</v>
      </c>
      <c r="O42" s="49">
        <f t="shared" si="26"/>
        <v>-8.2899999999999991</v>
      </c>
      <c r="P42" s="54" t="s">
        <v>7</v>
      </c>
      <c r="Q42" s="49">
        <f t="shared" si="27"/>
        <v>105.45</v>
      </c>
      <c r="R42" s="49">
        <f t="shared" si="28"/>
        <v>104.19</v>
      </c>
      <c r="S42" s="56"/>
      <c r="T42" s="56"/>
      <c r="U42" s="56"/>
    </row>
    <row r="43" spans="1:21" ht="21" x14ac:dyDescent="0.5">
      <c r="B43" s="4" t="s">
        <v>36</v>
      </c>
      <c r="C43" s="3" t="s">
        <v>6</v>
      </c>
      <c r="D43" s="21"/>
      <c r="E43" s="17">
        <v>1740.4412359999999</v>
      </c>
      <c r="F43" s="13">
        <v>6207.865176753945</v>
      </c>
      <c r="G43" s="21" t="s">
        <v>7</v>
      </c>
      <c r="H43" s="17">
        <v>2263</v>
      </c>
      <c r="I43" s="13">
        <v>8061</v>
      </c>
      <c r="J43" s="21" t="s">
        <v>7</v>
      </c>
      <c r="K43" s="17">
        <v>1503</v>
      </c>
      <c r="L43" s="17">
        <v>5395</v>
      </c>
      <c r="M43" s="54" t="s">
        <v>7</v>
      </c>
      <c r="N43" s="49">
        <f t="shared" si="25"/>
        <v>-23.09</v>
      </c>
      <c r="O43" s="49">
        <f t="shared" si="26"/>
        <v>-22.99</v>
      </c>
      <c r="P43" s="54" t="s">
        <v>7</v>
      </c>
      <c r="Q43" s="49">
        <f t="shared" ref="Q43" si="36">ROUND(E43/K43*100-100,2)</f>
        <v>15.8</v>
      </c>
      <c r="R43" s="49">
        <f t="shared" ref="R43" si="37">ROUND(F43/L43*100-100,2)</f>
        <v>15.07</v>
      </c>
      <c r="S43" s="56"/>
      <c r="T43" s="56"/>
      <c r="U43" s="56"/>
    </row>
    <row r="44" spans="1:21" ht="21" x14ac:dyDescent="0.5">
      <c r="B44" s="4" t="s">
        <v>38</v>
      </c>
      <c r="C44" s="3" t="s">
        <v>6</v>
      </c>
      <c r="D44" s="21"/>
      <c r="E44" s="17">
        <v>11158.192143</v>
      </c>
      <c r="F44" s="13">
        <v>39794.007446794654</v>
      </c>
      <c r="G44" s="21" t="s">
        <v>7</v>
      </c>
      <c r="H44" s="17">
        <v>11210</v>
      </c>
      <c r="I44" s="13">
        <v>39931</v>
      </c>
      <c r="J44" s="21" t="s">
        <v>7</v>
      </c>
      <c r="K44" s="17">
        <v>7830</v>
      </c>
      <c r="L44" s="17">
        <v>28099</v>
      </c>
      <c r="M44" s="54" t="s">
        <v>7</v>
      </c>
      <c r="N44" s="49">
        <f t="shared" si="25"/>
        <v>-0.46</v>
      </c>
      <c r="O44" s="49">
        <f t="shared" si="26"/>
        <v>-0.34</v>
      </c>
      <c r="P44" s="54" t="s">
        <v>7</v>
      </c>
      <c r="Q44" s="49">
        <f t="shared" si="27"/>
        <v>42.51</v>
      </c>
      <c r="R44" s="49">
        <f t="shared" si="28"/>
        <v>41.62</v>
      </c>
      <c r="S44" s="56"/>
      <c r="T44" s="56"/>
      <c r="U44" s="56"/>
    </row>
    <row r="45" spans="1:21" ht="21" x14ac:dyDescent="0.5">
      <c r="B45" s="4" t="s">
        <v>39</v>
      </c>
      <c r="C45" s="3" t="s">
        <v>6</v>
      </c>
      <c r="D45" s="21"/>
      <c r="E45" s="17">
        <v>1371.9819339999999</v>
      </c>
      <c r="F45" s="13">
        <v>4893.5925086226807</v>
      </c>
      <c r="G45" s="21" t="s">
        <v>7</v>
      </c>
      <c r="H45" s="17">
        <v>1214</v>
      </c>
      <c r="I45" s="13">
        <v>4324</v>
      </c>
      <c r="J45" s="21" t="s">
        <v>7</v>
      </c>
      <c r="K45" s="17">
        <v>894</v>
      </c>
      <c r="L45" s="17">
        <v>3208</v>
      </c>
      <c r="M45" s="54" t="s">
        <v>7</v>
      </c>
      <c r="N45" s="49">
        <f t="shared" si="25"/>
        <v>13.01</v>
      </c>
      <c r="O45" s="49">
        <f t="shared" si="26"/>
        <v>13.17</v>
      </c>
      <c r="P45" s="54" t="s">
        <v>7</v>
      </c>
      <c r="Q45" s="49">
        <f t="shared" si="27"/>
        <v>53.47</v>
      </c>
      <c r="R45" s="49">
        <f t="shared" si="28"/>
        <v>52.54</v>
      </c>
      <c r="S45" s="56"/>
      <c r="T45" s="56"/>
      <c r="U45" s="56"/>
    </row>
    <row r="46" spans="1:21" ht="21" x14ac:dyDescent="0.5">
      <c r="B46" s="4" t="s">
        <v>40</v>
      </c>
      <c r="C46" s="3" t="s">
        <v>6</v>
      </c>
      <c r="D46" s="21"/>
      <c r="E46" s="17">
        <v>1470.4975260000001</v>
      </c>
      <c r="F46" s="13">
        <v>5245.7976600492593</v>
      </c>
      <c r="G46" s="21" t="s">
        <v>7</v>
      </c>
      <c r="H46" s="17">
        <v>1977</v>
      </c>
      <c r="I46" s="13">
        <v>7046</v>
      </c>
      <c r="J46" s="21" t="s">
        <v>7</v>
      </c>
      <c r="K46" s="17">
        <v>2599</v>
      </c>
      <c r="L46" s="17">
        <v>9327</v>
      </c>
      <c r="M46" s="54" t="s">
        <v>7</v>
      </c>
      <c r="N46" s="49">
        <f t="shared" si="25"/>
        <v>-25.62</v>
      </c>
      <c r="O46" s="49">
        <f t="shared" si="26"/>
        <v>-25.55</v>
      </c>
      <c r="P46" s="54" t="s">
        <v>7</v>
      </c>
      <c r="Q46" s="49">
        <f t="shared" ref="Q46" si="38">ROUND(E46/K46*100-100,2)</f>
        <v>-43.42</v>
      </c>
      <c r="R46" s="49">
        <f t="shared" ref="R46" si="39">ROUND(F46/L46*100-100,2)</f>
        <v>-43.76</v>
      </c>
      <c r="S46" s="56"/>
      <c r="T46" s="56"/>
      <c r="U46" s="56"/>
    </row>
    <row r="47" spans="1:21" ht="21" x14ac:dyDescent="0.5">
      <c r="B47" s="4" t="s">
        <v>41</v>
      </c>
      <c r="C47" s="3" t="s">
        <v>6</v>
      </c>
      <c r="D47" s="21"/>
      <c r="E47" s="17">
        <v>3329.3090350000002</v>
      </c>
      <c r="F47" s="13">
        <v>11874.166003045597</v>
      </c>
      <c r="G47" s="21" t="s">
        <v>7</v>
      </c>
      <c r="H47" s="17">
        <v>1095</v>
      </c>
      <c r="I47" s="13">
        <v>3902</v>
      </c>
      <c r="J47" s="21" t="s">
        <v>7</v>
      </c>
      <c r="K47" s="17">
        <v>432</v>
      </c>
      <c r="L47" s="17">
        <v>1552</v>
      </c>
      <c r="M47" s="54" t="s">
        <v>7</v>
      </c>
      <c r="N47" s="49">
        <f t="shared" si="25"/>
        <v>204.05</v>
      </c>
      <c r="O47" s="49">
        <f t="shared" si="26"/>
        <v>204.31</v>
      </c>
      <c r="P47" s="54" t="s">
        <v>7</v>
      </c>
      <c r="Q47" s="49">
        <f t="shared" si="27"/>
        <v>670.67</v>
      </c>
      <c r="R47" s="49">
        <f t="shared" si="28"/>
        <v>665.09</v>
      </c>
      <c r="S47" s="56"/>
      <c r="T47" s="56"/>
      <c r="U47" s="56"/>
    </row>
    <row r="48" spans="1:21" ht="21" x14ac:dyDescent="0.5">
      <c r="A48" s="57"/>
      <c r="B48" s="58"/>
      <c r="C48" s="59"/>
      <c r="D48" s="60"/>
      <c r="E48" s="61"/>
      <c r="F48" s="60"/>
      <c r="G48" s="60"/>
      <c r="H48" s="61"/>
      <c r="I48" s="60"/>
      <c r="J48" s="62"/>
      <c r="K48" s="63"/>
      <c r="L48" s="62"/>
      <c r="M48" s="64"/>
      <c r="N48" s="65"/>
      <c r="O48" s="65"/>
      <c r="P48" s="66"/>
      <c r="Q48" s="64"/>
      <c r="R48" s="64"/>
      <c r="S48" s="55"/>
      <c r="T48" s="56"/>
      <c r="U48" s="56"/>
    </row>
    <row r="49" spans="1:21" x14ac:dyDescent="0.45">
      <c r="A49" s="67"/>
      <c r="B49" s="4"/>
      <c r="C49" s="52"/>
      <c r="D49" s="12"/>
      <c r="E49" s="68"/>
      <c r="F49" s="12"/>
      <c r="G49" s="12"/>
      <c r="H49" s="68"/>
      <c r="I49" s="12"/>
      <c r="J49" s="69"/>
      <c r="K49" s="70"/>
      <c r="L49" s="69"/>
      <c r="M49" s="71"/>
      <c r="P49" s="71" t="s">
        <v>42</v>
      </c>
      <c r="Q49" s="71"/>
      <c r="R49" s="71"/>
      <c r="S49" s="35"/>
      <c r="T49" s="36"/>
      <c r="U49" s="36"/>
    </row>
    <row r="50" spans="1:21" x14ac:dyDescent="0.45">
      <c r="A50" s="67"/>
      <c r="B50" s="72"/>
      <c r="C50" s="72"/>
      <c r="D50" s="72"/>
      <c r="E50" s="68"/>
      <c r="F50" s="12"/>
      <c r="G50" s="12"/>
      <c r="H50" s="68"/>
      <c r="I50" s="12"/>
      <c r="J50" s="69"/>
      <c r="K50" s="70"/>
      <c r="L50" s="69"/>
      <c r="M50" s="71"/>
      <c r="P50" s="71"/>
      <c r="Q50" s="71"/>
      <c r="R50" s="71"/>
      <c r="S50" s="35"/>
      <c r="T50" s="36"/>
      <c r="U50" s="36"/>
    </row>
    <row r="51" spans="1:21" x14ac:dyDescent="0.45">
      <c r="A51" s="101" t="s">
        <v>112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35"/>
      <c r="T51" s="36"/>
      <c r="U51" s="36"/>
    </row>
    <row r="52" spans="1:21" x14ac:dyDescent="0.45">
      <c r="O52" s="24" t="s">
        <v>74</v>
      </c>
      <c r="S52" s="35"/>
      <c r="T52" s="36"/>
      <c r="U52" s="36"/>
    </row>
    <row r="53" spans="1:21" x14ac:dyDescent="0.45">
      <c r="O53" s="24" t="s">
        <v>99</v>
      </c>
      <c r="S53" s="35"/>
      <c r="T53" s="36"/>
      <c r="U53" s="36"/>
    </row>
    <row r="54" spans="1:21" x14ac:dyDescent="0.45">
      <c r="A54" s="19"/>
      <c r="B54" s="114" t="s">
        <v>65</v>
      </c>
      <c r="C54" s="6" t="s">
        <v>62</v>
      </c>
      <c r="D54" s="104" t="s">
        <v>108</v>
      </c>
      <c r="E54" s="105"/>
      <c r="F54" s="106"/>
      <c r="G54" s="104" t="s">
        <v>106</v>
      </c>
      <c r="H54" s="105"/>
      <c r="I54" s="106"/>
      <c r="J54" s="25" t="s">
        <v>109</v>
      </c>
      <c r="K54" s="26"/>
      <c r="L54" s="27"/>
      <c r="M54" s="28"/>
      <c r="N54" s="29" t="s">
        <v>110</v>
      </c>
      <c r="O54" s="30"/>
      <c r="P54" s="31"/>
      <c r="Q54" s="31"/>
      <c r="R54" s="32" t="s">
        <v>100</v>
      </c>
      <c r="S54" s="35"/>
      <c r="T54" s="36"/>
      <c r="U54" s="36"/>
    </row>
    <row r="55" spans="1:21" x14ac:dyDescent="0.45">
      <c r="A55" s="9" t="s">
        <v>1</v>
      </c>
      <c r="B55" s="115"/>
      <c r="C55" s="3" t="s">
        <v>63</v>
      </c>
      <c r="D55" s="8" t="s">
        <v>64</v>
      </c>
      <c r="E55" s="110" t="s">
        <v>68</v>
      </c>
      <c r="F55" s="111"/>
      <c r="G55" s="8"/>
      <c r="H55" s="110" t="s">
        <v>68</v>
      </c>
      <c r="I55" s="111"/>
      <c r="J55" s="34"/>
      <c r="K55" s="110" t="s">
        <v>68</v>
      </c>
      <c r="L55" s="111"/>
      <c r="M55" s="107" t="s">
        <v>107</v>
      </c>
      <c r="N55" s="108"/>
      <c r="O55" s="109"/>
      <c r="P55" s="107" t="s">
        <v>111</v>
      </c>
      <c r="Q55" s="108"/>
      <c r="R55" s="108"/>
      <c r="S55" s="35"/>
      <c r="T55" s="36"/>
      <c r="U55" s="36"/>
    </row>
    <row r="56" spans="1:21" x14ac:dyDescent="0.45">
      <c r="A56" s="37" t="s">
        <v>2</v>
      </c>
      <c r="B56" s="115"/>
      <c r="C56" s="3" t="s">
        <v>66</v>
      </c>
      <c r="D56" s="38" t="s">
        <v>67</v>
      </c>
      <c r="E56" s="112"/>
      <c r="F56" s="113"/>
      <c r="G56" s="38" t="s">
        <v>67</v>
      </c>
      <c r="H56" s="112"/>
      <c r="I56" s="113"/>
      <c r="J56" s="39" t="s">
        <v>67</v>
      </c>
      <c r="K56" s="112"/>
      <c r="L56" s="113"/>
      <c r="M56" s="39" t="s">
        <v>67</v>
      </c>
      <c r="N56" s="107" t="s">
        <v>68</v>
      </c>
      <c r="O56" s="109"/>
      <c r="P56" s="39" t="s">
        <v>67</v>
      </c>
      <c r="Q56" s="107" t="s">
        <v>68</v>
      </c>
      <c r="R56" s="108"/>
      <c r="S56" s="35"/>
      <c r="T56" s="36"/>
      <c r="U56" s="36"/>
    </row>
    <row r="57" spans="1:21" x14ac:dyDescent="0.45">
      <c r="A57" s="41"/>
      <c r="B57" s="116"/>
      <c r="C57" s="11" t="s">
        <v>69</v>
      </c>
      <c r="D57" s="10"/>
      <c r="E57" s="42" t="s">
        <v>70</v>
      </c>
      <c r="F57" s="43" t="s">
        <v>71</v>
      </c>
      <c r="G57" s="10"/>
      <c r="H57" s="42" t="s">
        <v>70</v>
      </c>
      <c r="I57" s="43" t="s">
        <v>71</v>
      </c>
      <c r="J57" s="44"/>
      <c r="K57" s="42" t="s">
        <v>70</v>
      </c>
      <c r="L57" s="43" t="s">
        <v>72</v>
      </c>
      <c r="M57" s="44"/>
      <c r="N57" s="45" t="s">
        <v>73</v>
      </c>
      <c r="O57" s="46" t="s">
        <v>72</v>
      </c>
      <c r="P57" s="47"/>
      <c r="Q57" s="44" t="s">
        <v>73</v>
      </c>
      <c r="R57" s="48" t="s">
        <v>72</v>
      </c>
      <c r="S57" s="35"/>
      <c r="T57" s="36"/>
      <c r="U57" s="36"/>
    </row>
    <row r="58" spans="1:21" ht="21" x14ac:dyDescent="0.5">
      <c r="A58" s="4" t="s">
        <v>43</v>
      </c>
      <c r="B58" s="4" t="s">
        <v>44</v>
      </c>
      <c r="C58" s="3"/>
      <c r="D58" s="16"/>
      <c r="E58" s="17">
        <f t="shared" ref="E58:L58" si="40">SUM(E59:E63)</f>
        <v>297277.77293400001</v>
      </c>
      <c r="F58" s="17">
        <f t="shared" si="40"/>
        <v>1060330.0062366358</v>
      </c>
      <c r="G58" s="18"/>
      <c r="H58" s="17">
        <f t="shared" si="40"/>
        <v>440819</v>
      </c>
      <c r="I58" s="17">
        <f t="shared" si="40"/>
        <v>1570274</v>
      </c>
      <c r="J58" s="16"/>
      <c r="K58" s="17">
        <f t="shared" si="40"/>
        <v>382808</v>
      </c>
      <c r="L58" s="17">
        <f t="shared" si="40"/>
        <v>1373820</v>
      </c>
      <c r="M58" s="54"/>
      <c r="N58" s="49">
        <f t="shared" ref="N58:O58" si="41">ROUND(E58/H58*100-100,2)</f>
        <v>-32.56</v>
      </c>
      <c r="O58" s="49">
        <f t="shared" si="41"/>
        <v>-32.47</v>
      </c>
      <c r="P58" s="54"/>
      <c r="Q58" s="49">
        <f t="shared" ref="Q58:Q62" si="42">ROUND(E58/K58*100-100,2)</f>
        <v>-22.34</v>
      </c>
      <c r="R58" s="49">
        <f t="shared" ref="R58:R62" si="43">ROUND(F58/L58*100-100,2)</f>
        <v>-22.82</v>
      </c>
      <c r="S58" s="55"/>
      <c r="T58" s="56"/>
      <c r="U58" s="56"/>
    </row>
    <row r="59" spans="1:21" ht="21" x14ac:dyDescent="0.5">
      <c r="A59" s="4" t="s">
        <v>0</v>
      </c>
      <c r="B59" s="4" t="s">
        <v>45</v>
      </c>
      <c r="C59" s="3" t="s">
        <v>9</v>
      </c>
      <c r="D59" s="17">
        <v>662872.47175000003</v>
      </c>
      <c r="E59" s="17">
        <v>85740.318088</v>
      </c>
      <c r="F59" s="13">
        <v>305865.51263299276</v>
      </c>
      <c r="G59" s="17">
        <v>1218871</v>
      </c>
      <c r="H59" s="17">
        <v>179645</v>
      </c>
      <c r="I59" s="13">
        <v>640015</v>
      </c>
      <c r="J59" s="17">
        <v>906536</v>
      </c>
      <c r="K59" s="73">
        <v>144642</v>
      </c>
      <c r="L59" s="73">
        <v>519091</v>
      </c>
      <c r="M59" s="49">
        <f>ROUND(D59/G59*100-100,2)</f>
        <v>-45.62</v>
      </c>
      <c r="N59" s="49">
        <f t="shared" ref="N59:N62" si="44">ROUND(E59/H59*100-100,2)</f>
        <v>-52.27</v>
      </c>
      <c r="O59" s="49">
        <f t="shared" ref="O59:O62" si="45">ROUND(F59/I59*100-100,2)</f>
        <v>-52.21</v>
      </c>
      <c r="P59" s="49">
        <f>ROUND(D59/J59*100-100,2)</f>
        <v>-26.88</v>
      </c>
      <c r="Q59" s="49">
        <f t="shared" si="42"/>
        <v>-40.72</v>
      </c>
      <c r="R59" s="49">
        <f t="shared" si="43"/>
        <v>-41.08</v>
      </c>
      <c r="S59" s="56">
        <f>E59/D59*1000</f>
        <v>129.34662660171028</v>
      </c>
      <c r="T59" s="56">
        <f>H59/G59*1000</f>
        <v>147.38639281761564</v>
      </c>
      <c r="U59" s="56">
        <f>K59/J59*1000</f>
        <v>159.55461228235833</v>
      </c>
    </row>
    <row r="60" spans="1:21" ht="21" x14ac:dyDescent="0.5">
      <c r="A60" s="4" t="s">
        <v>0</v>
      </c>
      <c r="B60" s="4" t="s">
        <v>46</v>
      </c>
      <c r="C60" s="3" t="s">
        <v>9</v>
      </c>
      <c r="D60" s="17">
        <v>859634.19</v>
      </c>
      <c r="E60" s="17">
        <v>109677.934113</v>
      </c>
      <c r="F60" s="13">
        <v>391107.51449808595</v>
      </c>
      <c r="G60" s="17">
        <v>1112444</v>
      </c>
      <c r="H60" s="17">
        <v>151111</v>
      </c>
      <c r="I60" s="13">
        <v>538126</v>
      </c>
      <c r="J60" s="17">
        <v>796192</v>
      </c>
      <c r="K60" s="73">
        <v>121365</v>
      </c>
      <c r="L60" s="73">
        <v>435555</v>
      </c>
      <c r="M60" s="49">
        <f>ROUND(D60/G60*100-100,2)</f>
        <v>-22.73</v>
      </c>
      <c r="N60" s="49">
        <f t="shared" ref="N60" si="46">ROUND(E60/H60*100-100,2)</f>
        <v>-27.42</v>
      </c>
      <c r="O60" s="49">
        <f t="shared" ref="O60" si="47">ROUND(F60/I60*100-100,2)</f>
        <v>-27.32</v>
      </c>
      <c r="P60" s="49">
        <f>ROUND(D60/J60*100-100,2)</f>
        <v>7.97</v>
      </c>
      <c r="Q60" s="49">
        <f t="shared" ref="Q60" si="48">ROUND(E60/K60*100-100,2)</f>
        <v>-9.6300000000000008</v>
      </c>
      <c r="R60" s="49">
        <f t="shared" ref="R60" si="49">ROUND(F60/L60*100-100,2)</f>
        <v>-10.199999999999999</v>
      </c>
      <c r="S60" s="56">
        <f>E60/D60*1000</f>
        <v>127.58675188686946</v>
      </c>
      <c r="T60" s="56">
        <f>H60/G60*1000</f>
        <v>135.83694999478627</v>
      </c>
      <c r="U60" s="56">
        <f>K60/J60*1000</f>
        <v>152.43182548932921</v>
      </c>
    </row>
    <row r="61" spans="1:21" ht="21" x14ac:dyDescent="0.5">
      <c r="A61" s="4"/>
      <c r="B61" s="4" t="s">
        <v>76</v>
      </c>
      <c r="C61" s="3" t="s">
        <v>6</v>
      </c>
      <c r="D61" s="21"/>
      <c r="E61" s="21">
        <v>74841.022326000006</v>
      </c>
      <c r="F61" s="13">
        <v>266991.14752698626</v>
      </c>
      <c r="G61" s="54"/>
      <c r="H61" s="17">
        <v>77529</v>
      </c>
      <c r="I61" s="13">
        <v>276249</v>
      </c>
      <c r="J61" s="21"/>
      <c r="K61" s="73">
        <v>87295</v>
      </c>
      <c r="L61" s="73">
        <v>313283</v>
      </c>
      <c r="M61" s="54"/>
      <c r="N61" s="49">
        <f t="shared" si="44"/>
        <v>-3.47</v>
      </c>
      <c r="O61" s="49">
        <f t="shared" si="45"/>
        <v>-3.35</v>
      </c>
      <c r="P61" s="54" t="s">
        <v>7</v>
      </c>
      <c r="Q61" s="49">
        <f t="shared" si="42"/>
        <v>-14.27</v>
      </c>
      <c r="R61" s="49">
        <f t="shared" si="43"/>
        <v>-14.78</v>
      </c>
      <c r="S61" s="56"/>
      <c r="T61" s="56"/>
      <c r="U61" s="56"/>
    </row>
    <row r="62" spans="1:21" ht="21" x14ac:dyDescent="0.5">
      <c r="A62" s="4"/>
      <c r="B62" s="4" t="s">
        <v>77</v>
      </c>
      <c r="C62" s="3" t="s">
        <v>6</v>
      </c>
      <c r="D62" s="21"/>
      <c r="E62" s="17">
        <v>27001.494642000001</v>
      </c>
      <c r="F62" s="13">
        <v>96305.159781539129</v>
      </c>
      <c r="G62" s="54" t="s">
        <v>7</v>
      </c>
      <c r="H62" s="17">
        <v>32524</v>
      </c>
      <c r="I62" s="13">
        <v>115850</v>
      </c>
      <c r="J62" s="21"/>
      <c r="K62" s="73">
        <v>29498</v>
      </c>
      <c r="L62" s="73">
        <v>105863</v>
      </c>
      <c r="M62" s="54"/>
      <c r="N62" s="49">
        <f t="shared" si="44"/>
        <v>-16.98</v>
      </c>
      <c r="O62" s="49">
        <f t="shared" si="45"/>
        <v>-16.87</v>
      </c>
      <c r="P62" s="54" t="s">
        <v>7</v>
      </c>
      <c r="Q62" s="49">
        <f t="shared" si="42"/>
        <v>-8.4600000000000009</v>
      </c>
      <c r="R62" s="49">
        <f t="shared" si="43"/>
        <v>-9.0299999999999994</v>
      </c>
      <c r="S62" s="56"/>
      <c r="T62" s="56"/>
      <c r="U62" s="56"/>
    </row>
    <row r="63" spans="1:21" ht="21" x14ac:dyDescent="0.5">
      <c r="A63" s="4"/>
      <c r="B63" s="4" t="s">
        <v>78</v>
      </c>
      <c r="C63" s="3" t="s">
        <v>6</v>
      </c>
      <c r="D63" s="21"/>
      <c r="E63" s="17">
        <v>17.003765000000001</v>
      </c>
      <c r="F63" s="13">
        <v>60.67179703175664</v>
      </c>
      <c r="G63" s="54" t="s">
        <v>7</v>
      </c>
      <c r="H63" s="17">
        <v>10</v>
      </c>
      <c r="I63" s="13">
        <v>34</v>
      </c>
      <c r="J63" s="21"/>
      <c r="K63" s="73">
        <v>8</v>
      </c>
      <c r="L63" s="73">
        <v>28</v>
      </c>
      <c r="M63" s="54"/>
      <c r="N63" s="49">
        <f t="shared" ref="N63" si="50">ROUND(E63/H63*100-100,2)</f>
        <v>70.040000000000006</v>
      </c>
      <c r="O63" s="49">
        <f t="shared" ref="O63" si="51">ROUND(F63/I63*100-100,2)</f>
        <v>78.45</v>
      </c>
      <c r="P63" s="54" t="s">
        <v>7</v>
      </c>
      <c r="Q63" s="49">
        <f t="shared" ref="Q63" si="52">ROUND(E63/K63*100-100,2)</f>
        <v>112.55</v>
      </c>
      <c r="R63" s="49">
        <f t="shared" ref="R63" si="53">ROUND(F63/L63*100-100,2)</f>
        <v>116.68</v>
      </c>
      <c r="S63" s="56"/>
      <c r="T63" s="56"/>
      <c r="U63" s="56"/>
    </row>
    <row r="64" spans="1:21" ht="21" x14ac:dyDescent="0.5">
      <c r="A64" s="4"/>
      <c r="B64" s="4"/>
      <c r="C64" s="3"/>
      <c r="D64" s="17"/>
      <c r="E64" s="17"/>
      <c r="F64" s="17"/>
      <c r="G64" s="17"/>
      <c r="H64" s="17"/>
      <c r="I64" s="17"/>
      <c r="J64" s="17"/>
      <c r="K64" s="73"/>
      <c r="L64" s="73"/>
      <c r="M64" s="49"/>
      <c r="N64" s="49"/>
      <c r="O64" s="49"/>
      <c r="P64" s="49"/>
      <c r="Q64" s="49"/>
      <c r="R64" s="49"/>
      <c r="S64" s="56"/>
      <c r="T64" s="56"/>
      <c r="U64" s="56"/>
    </row>
    <row r="65" spans="1:21" ht="21" x14ac:dyDescent="0.5">
      <c r="A65" s="4" t="s">
        <v>47</v>
      </c>
      <c r="B65" s="4" t="s">
        <v>48</v>
      </c>
      <c r="C65" s="3"/>
      <c r="D65" s="16"/>
      <c r="E65" s="17">
        <f t="shared" ref="E65:L65" si="54">SUM(E66:E70)</f>
        <v>162285.770368</v>
      </c>
      <c r="F65" s="17">
        <f t="shared" si="54"/>
        <v>578812.579293877</v>
      </c>
      <c r="G65" s="16"/>
      <c r="H65" s="17">
        <f t="shared" si="54"/>
        <v>153640</v>
      </c>
      <c r="I65" s="17">
        <f t="shared" si="54"/>
        <v>547296</v>
      </c>
      <c r="J65" s="16"/>
      <c r="K65" s="17">
        <f t="shared" si="54"/>
        <v>204332</v>
      </c>
      <c r="L65" s="17">
        <f t="shared" si="54"/>
        <v>733310</v>
      </c>
      <c r="M65" s="54"/>
      <c r="N65" s="49">
        <f t="shared" ref="N65:O69" si="55">ROUND(E65/H65*100-100,2)</f>
        <v>5.63</v>
      </c>
      <c r="O65" s="49">
        <f t="shared" si="55"/>
        <v>5.76</v>
      </c>
      <c r="P65" s="54"/>
      <c r="Q65" s="49">
        <f t="shared" ref="Q65:Q70" si="56">ROUND(E65/K65*100-100,2)</f>
        <v>-20.58</v>
      </c>
      <c r="R65" s="49">
        <f t="shared" ref="R65:R70" si="57">ROUND(F65/L65*100-100,2)</f>
        <v>-21.07</v>
      </c>
      <c r="S65" s="56"/>
      <c r="T65" s="56"/>
      <c r="U65" s="56"/>
    </row>
    <row r="66" spans="1:21" ht="21" x14ac:dyDescent="0.5">
      <c r="A66" s="4"/>
      <c r="B66" s="4" t="s">
        <v>79</v>
      </c>
      <c r="C66" s="3" t="s">
        <v>9</v>
      </c>
      <c r="D66" s="17">
        <v>81872.440945300012</v>
      </c>
      <c r="E66" s="17">
        <v>39051.155959999996</v>
      </c>
      <c r="F66" s="13">
        <v>139287.87859718082</v>
      </c>
      <c r="G66" s="17">
        <v>66433</v>
      </c>
      <c r="H66" s="17">
        <v>32184</v>
      </c>
      <c r="I66" s="13">
        <v>114653</v>
      </c>
      <c r="J66" s="17">
        <v>142514</v>
      </c>
      <c r="K66" s="17">
        <v>73199</v>
      </c>
      <c r="L66" s="13">
        <v>262699</v>
      </c>
      <c r="M66" s="49">
        <f t="shared" ref="M66:M69" si="58">ROUND(D66/G66*100-100,2)</f>
        <v>23.24</v>
      </c>
      <c r="N66" s="49">
        <f t="shared" si="55"/>
        <v>21.34</v>
      </c>
      <c r="O66" s="49">
        <f t="shared" si="55"/>
        <v>21.49</v>
      </c>
      <c r="P66" s="49">
        <f t="shared" ref="P66:P69" si="59">ROUND(D66/J66*100-100,2)</f>
        <v>-42.55</v>
      </c>
      <c r="Q66" s="49">
        <f t="shared" si="56"/>
        <v>-46.65</v>
      </c>
      <c r="R66" s="49">
        <f t="shared" si="57"/>
        <v>-46.98</v>
      </c>
      <c r="S66" s="56">
        <f>E66/D66*1000</f>
        <v>476.97559165349122</v>
      </c>
      <c r="T66" s="56">
        <f>H66/G66*1000</f>
        <v>484.45802537895321</v>
      </c>
      <c r="U66" s="56">
        <f t="shared" ref="U66:U69" si="60">K66/J66*1000</f>
        <v>513.62673140884408</v>
      </c>
    </row>
    <row r="67" spans="1:21" ht="21" x14ac:dyDescent="0.5">
      <c r="B67" s="4" t="s">
        <v>80</v>
      </c>
      <c r="C67" s="3" t="s">
        <v>9</v>
      </c>
      <c r="D67" s="17">
        <v>41454.604020900006</v>
      </c>
      <c r="E67" s="17">
        <v>14773.910696999999</v>
      </c>
      <c r="F67" s="13">
        <v>52694.557393539915</v>
      </c>
      <c r="G67" s="17">
        <v>39783</v>
      </c>
      <c r="H67" s="17">
        <v>13618</v>
      </c>
      <c r="I67" s="13">
        <v>48511</v>
      </c>
      <c r="J67" s="17">
        <v>80557</v>
      </c>
      <c r="K67" s="17">
        <v>18923</v>
      </c>
      <c r="L67" s="13">
        <v>67909</v>
      </c>
      <c r="M67" s="49">
        <f t="shared" si="58"/>
        <v>4.2</v>
      </c>
      <c r="N67" s="49">
        <f t="shared" si="55"/>
        <v>8.49</v>
      </c>
      <c r="O67" s="49">
        <f t="shared" si="55"/>
        <v>8.6199999999999992</v>
      </c>
      <c r="P67" s="49">
        <f t="shared" si="59"/>
        <v>-48.54</v>
      </c>
      <c r="Q67" s="49">
        <f t="shared" si="56"/>
        <v>-21.93</v>
      </c>
      <c r="R67" s="49">
        <f t="shared" si="57"/>
        <v>-22.4</v>
      </c>
      <c r="S67" s="56">
        <f>E67/D67*1000</f>
        <v>356.3876931390177</v>
      </c>
      <c r="T67" s="56">
        <f>H67/G67*1000</f>
        <v>342.30701555940976</v>
      </c>
      <c r="U67" s="56">
        <f t="shared" si="60"/>
        <v>234.9019948607818</v>
      </c>
    </row>
    <row r="68" spans="1:21" ht="21" x14ac:dyDescent="0.5">
      <c r="A68" s="4" t="s">
        <v>0</v>
      </c>
      <c r="B68" s="4" t="s">
        <v>81</v>
      </c>
      <c r="C68" s="3" t="s">
        <v>9</v>
      </c>
      <c r="D68" s="17">
        <v>56515.97199770002</v>
      </c>
      <c r="E68" s="17">
        <v>25104.144201999999</v>
      </c>
      <c r="F68" s="13">
        <v>89535.146838608664</v>
      </c>
      <c r="G68" s="17">
        <v>53211</v>
      </c>
      <c r="H68" s="17">
        <v>24481</v>
      </c>
      <c r="I68" s="13">
        <v>87204</v>
      </c>
      <c r="J68" s="17">
        <v>62159</v>
      </c>
      <c r="K68" s="17">
        <v>28980</v>
      </c>
      <c r="L68" s="13">
        <v>104002</v>
      </c>
      <c r="M68" s="49">
        <f t="shared" si="58"/>
        <v>6.21</v>
      </c>
      <c r="N68" s="49">
        <f t="shared" si="55"/>
        <v>2.5499999999999998</v>
      </c>
      <c r="O68" s="49">
        <f t="shared" si="55"/>
        <v>2.67</v>
      </c>
      <c r="P68" s="49">
        <f t="shared" si="59"/>
        <v>-9.08</v>
      </c>
      <c r="Q68" s="49">
        <f t="shared" si="56"/>
        <v>-13.37</v>
      </c>
      <c r="R68" s="49">
        <f t="shared" si="57"/>
        <v>-13.91</v>
      </c>
      <c r="S68" s="56">
        <f>E68/D68*1000</f>
        <v>444.19556657402336</v>
      </c>
      <c r="T68" s="56">
        <f>H68/G68*1000</f>
        <v>460.0740448403526</v>
      </c>
      <c r="U68" s="56">
        <f t="shared" si="60"/>
        <v>466.22371659775735</v>
      </c>
    </row>
    <row r="69" spans="1:21" ht="21" x14ac:dyDescent="0.5">
      <c r="A69" s="4" t="s">
        <v>0</v>
      </c>
      <c r="B69" s="4" t="s">
        <v>82</v>
      </c>
      <c r="C69" s="3" t="s">
        <v>9</v>
      </c>
      <c r="D69" s="17">
        <v>110258.33599239994</v>
      </c>
      <c r="E69" s="17">
        <v>18318.135223000001</v>
      </c>
      <c r="F69" s="13">
        <v>65329.004972516661</v>
      </c>
      <c r="G69" s="17">
        <v>115286</v>
      </c>
      <c r="H69" s="17">
        <v>15542</v>
      </c>
      <c r="I69" s="13">
        <v>55366</v>
      </c>
      <c r="J69" s="17">
        <v>113868</v>
      </c>
      <c r="K69" s="17">
        <v>14126</v>
      </c>
      <c r="L69" s="13">
        <v>50697</v>
      </c>
      <c r="M69" s="49">
        <f t="shared" si="58"/>
        <v>-4.3600000000000003</v>
      </c>
      <c r="N69" s="49">
        <f t="shared" si="55"/>
        <v>17.86</v>
      </c>
      <c r="O69" s="49">
        <f t="shared" si="55"/>
        <v>17.989999999999998</v>
      </c>
      <c r="P69" s="49">
        <f t="shared" si="59"/>
        <v>-3.17</v>
      </c>
      <c r="Q69" s="49">
        <f t="shared" si="56"/>
        <v>29.68</v>
      </c>
      <c r="R69" s="49">
        <f t="shared" si="57"/>
        <v>28.86</v>
      </c>
      <c r="S69" s="56">
        <f>E69/D69*1000</f>
        <v>166.13832467290877</v>
      </c>
      <c r="T69" s="56">
        <f>H69/G69*1000</f>
        <v>134.81255312874069</v>
      </c>
      <c r="U69" s="56">
        <f t="shared" si="60"/>
        <v>124.0559244036955</v>
      </c>
    </row>
    <row r="70" spans="1:21" ht="21" x14ac:dyDescent="0.5">
      <c r="A70" s="4"/>
      <c r="B70" s="4" t="s">
        <v>83</v>
      </c>
      <c r="C70" s="3" t="s">
        <v>49</v>
      </c>
      <c r="D70" s="21"/>
      <c r="E70" s="17">
        <v>65038.424286000001</v>
      </c>
      <c r="F70" s="13">
        <v>231965.99149203091</v>
      </c>
      <c r="G70" s="21"/>
      <c r="H70" s="17">
        <v>67815</v>
      </c>
      <c r="I70" s="13">
        <v>241562</v>
      </c>
      <c r="J70" s="21"/>
      <c r="K70" s="17">
        <v>69104</v>
      </c>
      <c r="L70" s="17">
        <v>248003</v>
      </c>
      <c r="M70" s="54"/>
      <c r="N70" s="49">
        <f t="shared" ref="N70" si="61">ROUND(E70/H70*100-100,2)</f>
        <v>-4.09</v>
      </c>
      <c r="O70" s="49">
        <f t="shared" ref="O70" si="62">ROUND(F70/I70*100-100,2)</f>
        <v>-3.97</v>
      </c>
      <c r="P70" s="54" t="s">
        <v>7</v>
      </c>
      <c r="Q70" s="49">
        <f t="shared" si="56"/>
        <v>-5.88</v>
      </c>
      <c r="R70" s="49">
        <f t="shared" si="57"/>
        <v>-6.47</v>
      </c>
      <c r="S70" s="56"/>
      <c r="T70" s="56"/>
      <c r="U70" s="56"/>
    </row>
    <row r="71" spans="1:21" ht="21" x14ac:dyDescent="0.5">
      <c r="A71" s="4"/>
      <c r="B71" s="4"/>
      <c r="C71" s="3"/>
      <c r="D71" s="17"/>
      <c r="E71" s="17"/>
      <c r="F71" s="17"/>
      <c r="G71" s="17"/>
      <c r="H71" s="17"/>
      <c r="I71" s="17"/>
      <c r="J71" s="17"/>
      <c r="K71" s="17"/>
      <c r="L71" s="17"/>
      <c r="M71" s="49"/>
      <c r="N71" s="49"/>
      <c r="O71" s="49"/>
      <c r="P71" s="49"/>
      <c r="Q71" s="49"/>
      <c r="R71" s="49"/>
      <c r="S71" s="56"/>
      <c r="T71" s="56"/>
      <c r="U71" s="56"/>
    </row>
    <row r="72" spans="1:21" ht="21" x14ac:dyDescent="0.5">
      <c r="A72" s="4" t="s">
        <v>50</v>
      </c>
      <c r="B72" s="4" t="s">
        <v>51</v>
      </c>
      <c r="C72" s="3"/>
      <c r="D72" s="16"/>
      <c r="E72" s="17">
        <f t="shared" ref="E72:L72" si="63">SUM(E73:E77)</f>
        <v>251677.456316</v>
      </c>
      <c r="F72" s="17">
        <f t="shared" si="63"/>
        <v>897628.95357993175</v>
      </c>
      <c r="G72" s="16"/>
      <c r="H72" s="17">
        <f t="shared" si="63"/>
        <v>265259</v>
      </c>
      <c r="I72" s="17">
        <f t="shared" si="63"/>
        <v>944928</v>
      </c>
      <c r="J72" s="16"/>
      <c r="K72" s="17">
        <f t="shared" si="63"/>
        <v>231411</v>
      </c>
      <c r="L72" s="17">
        <f t="shared" si="63"/>
        <v>830489</v>
      </c>
      <c r="M72" s="54"/>
      <c r="N72" s="49">
        <f t="shared" ref="N72:O77" si="64">ROUND(E72/H72*100-100,2)</f>
        <v>-5.12</v>
      </c>
      <c r="O72" s="49">
        <f t="shared" si="64"/>
        <v>-5.01</v>
      </c>
      <c r="P72" s="54"/>
      <c r="Q72" s="49">
        <f t="shared" ref="Q72:Q77" si="65">ROUND(E72/K72*100-100,2)</f>
        <v>8.76</v>
      </c>
      <c r="R72" s="49">
        <f t="shared" ref="R72:R77" si="66">ROUND(F72/L72*100-100,2)</f>
        <v>8.08</v>
      </c>
      <c r="S72" s="56"/>
      <c r="T72" s="56"/>
      <c r="U72" s="56"/>
    </row>
    <row r="73" spans="1:21" ht="21" x14ac:dyDescent="0.5">
      <c r="A73" s="4" t="s">
        <v>0</v>
      </c>
      <c r="B73" s="4" t="s">
        <v>84</v>
      </c>
      <c r="C73" s="3" t="s">
        <v>52</v>
      </c>
      <c r="D73" s="17">
        <v>78846.538499999995</v>
      </c>
      <c r="E73" s="17">
        <v>15465.275610000001</v>
      </c>
      <c r="F73" s="13">
        <v>55161.561960835796</v>
      </c>
      <c r="G73" s="17">
        <v>122039</v>
      </c>
      <c r="H73" s="17">
        <v>20129</v>
      </c>
      <c r="I73" s="13">
        <v>71716</v>
      </c>
      <c r="J73" s="17">
        <v>29612</v>
      </c>
      <c r="K73" s="17">
        <v>5118</v>
      </c>
      <c r="L73" s="17">
        <v>18368</v>
      </c>
      <c r="M73" s="49">
        <f>ROUND(D73/G73*100-100,2)</f>
        <v>-35.39</v>
      </c>
      <c r="N73" s="49">
        <f>ROUND(E73/H73*100-100,2)</f>
        <v>-23.17</v>
      </c>
      <c r="O73" s="49">
        <f t="shared" si="64"/>
        <v>-23.08</v>
      </c>
      <c r="P73" s="49">
        <f>ROUND(D73/J73*100-100,2)</f>
        <v>166.27</v>
      </c>
      <c r="Q73" s="49">
        <f t="shared" si="65"/>
        <v>202.17</v>
      </c>
      <c r="R73" s="49">
        <f t="shared" si="66"/>
        <v>200.31</v>
      </c>
      <c r="S73" s="56">
        <f>E73/D73*1000</f>
        <v>196.14400206040753</v>
      </c>
      <c r="T73" s="56">
        <f>H73/G73*1000</f>
        <v>164.93907685248158</v>
      </c>
      <c r="U73" s="56">
        <f>K73/J73*1000</f>
        <v>172.83533702553021</v>
      </c>
    </row>
    <row r="74" spans="1:21" ht="21" x14ac:dyDescent="0.5">
      <c r="B74" s="4" t="s">
        <v>85</v>
      </c>
      <c r="C74" s="3" t="s">
        <v>52</v>
      </c>
      <c r="D74" s="17">
        <v>4101.9681430000001</v>
      </c>
      <c r="E74" s="17">
        <v>4183.6153800000002</v>
      </c>
      <c r="F74" s="13">
        <v>14921.021419479437</v>
      </c>
      <c r="G74" s="17">
        <v>4282</v>
      </c>
      <c r="H74" s="17">
        <v>4848</v>
      </c>
      <c r="I74" s="13">
        <v>17269</v>
      </c>
      <c r="J74" s="17">
        <v>2679</v>
      </c>
      <c r="K74" s="17">
        <v>4368</v>
      </c>
      <c r="L74" s="17">
        <v>15676</v>
      </c>
      <c r="M74" s="49">
        <f>ROUND(D74/G74*100-100,2)</f>
        <v>-4.2</v>
      </c>
      <c r="N74" s="49">
        <f t="shared" si="64"/>
        <v>-13.7</v>
      </c>
      <c r="O74" s="49">
        <f t="shared" si="64"/>
        <v>-13.6</v>
      </c>
      <c r="P74" s="49">
        <f>ROUND(D74/J74*100-100,2)</f>
        <v>53.12</v>
      </c>
      <c r="Q74" s="49">
        <f t="shared" si="65"/>
        <v>-4.22</v>
      </c>
      <c r="R74" s="49">
        <f t="shared" si="66"/>
        <v>-4.82</v>
      </c>
      <c r="S74" s="56">
        <f>E74/D74*1000</f>
        <v>1019.9044054350668</v>
      </c>
      <c r="T74" s="56">
        <f>H74/G74*1000</f>
        <v>1132.1812237272302</v>
      </c>
      <c r="U74" s="56">
        <f>K74/J74*1000</f>
        <v>1630.4591265397537</v>
      </c>
    </row>
    <row r="75" spans="1:21" ht="21" x14ac:dyDescent="0.5">
      <c r="B75" s="4" t="s">
        <v>86</v>
      </c>
      <c r="C75" s="3" t="s">
        <v>52</v>
      </c>
      <c r="D75" s="17">
        <v>254203.33875899995</v>
      </c>
      <c r="E75" s="17">
        <v>76774.695871000004</v>
      </c>
      <c r="F75" s="13">
        <v>273824.64106335811</v>
      </c>
      <c r="G75" s="17">
        <v>228499</v>
      </c>
      <c r="H75" s="17">
        <v>73657</v>
      </c>
      <c r="I75" s="13">
        <v>262378</v>
      </c>
      <c r="J75" s="17">
        <v>203176</v>
      </c>
      <c r="K75" s="17">
        <v>69830</v>
      </c>
      <c r="L75" s="17">
        <v>250606</v>
      </c>
      <c r="M75" s="49">
        <f>ROUND(D75/G75*100-100,2)</f>
        <v>11.25</v>
      </c>
      <c r="N75" s="49">
        <f t="shared" si="64"/>
        <v>4.2300000000000004</v>
      </c>
      <c r="O75" s="49">
        <f t="shared" si="64"/>
        <v>4.3600000000000003</v>
      </c>
      <c r="P75" s="49">
        <f>ROUND(D75/J75*100-100,2)</f>
        <v>25.11</v>
      </c>
      <c r="Q75" s="49">
        <f t="shared" si="65"/>
        <v>9.9499999999999993</v>
      </c>
      <c r="R75" s="49">
        <f t="shared" si="66"/>
        <v>9.26</v>
      </c>
      <c r="S75" s="56">
        <f>E75/D75*1000</f>
        <v>302.02080053632591</v>
      </c>
      <c r="T75" s="56">
        <f>H75/G75*1000</f>
        <v>322.35152013794374</v>
      </c>
      <c r="U75" s="56">
        <f>K75/J75*1000</f>
        <v>343.69216836634246</v>
      </c>
    </row>
    <row r="76" spans="1:21" ht="21" x14ac:dyDescent="0.5">
      <c r="B76" s="4" t="s">
        <v>87</v>
      </c>
      <c r="C76" s="3" t="s">
        <v>52</v>
      </c>
      <c r="D76" s="17">
        <v>3901.1987912000009</v>
      </c>
      <c r="E76" s="17">
        <v>26003.208384000001</v>
      </c>
      <c r="F76" s="13">
        <v>92744.445748947561</v>
      </c>
      <c r="G76" s="17">
        <v>4638</v>
      </c>
      <c r="H76" s="17">
        <v>37741</v>
      </c>
      <c r="I76" s="13">
        <v>134432</v>
      </c>
      <c r="J76" s="17">
        <v>3166</v>
      </c>
      <c r="K76" s="17">
        <v>28913</v>
      </c>
      <c r="L76" s="17">
        <v>103764</v>
      </c>
      <c r="M76" s="49">
        <f>ROUND(D76/G76*100-100,2)</f>
        <v>-15.89</v>
      </c>
      <c r="N76" s="49">
        <f t="shared" si="64"/>
        <v>-31.1</v>
      </c>
      <c r="O76" s="49">
        <f t="shared" si="64"/>
        <v>-31.01</v>
      </c>
      <c r="P76" s="49">
        <f>ROUND(D76/J76*100-100,2)</f>
        <v>23.22</v>
      </c>
      <c r="Q76" s="49">
        <f t="shared" si="65"/>
        <v>-10.06</v>
      </c>
      <c r="R76" s="49">
        <f t="shared" si="66"/>
        <v>-10.62</v>
      </c>
      <c r="S76" s="56">
        <f>E76/D76*1000</f>
        <v>6665.4404904092225</v>
      </c>
      <c r="T76" s="56">
        <f>H76/G76*1000</f>
        <v>8137.3436826218203</v>
      </c>
      <c r="U76" s="56">
        <f>K76/J76*1000</f>
        <v>9132.3436512950102</v>
      </c>
    </row>
    <row r="77" spans="1:21" ht="21" x14ac:dyDescent="0.5">
      <c r="B77" s="4" t="s">
        <v>88</v>
      </c>
      <c r="C77" s="3" t="s">
        <v>49</v>
      </c>
      <c r="D77" s="21"/>
      <c r="E77" s="17">
        <v>129250.66107099999</v>
      </c>
      <c r="F77" s="13">
        <v>460977.2833873108</v>
      </c>
      <c r="G77" s="16"/>
      <c r="H77" s="17">
        <v>128884</v>
      </c>
      <c r="I77" s="13">
        <v>459133</v>
      </c>
      <c r="J77" s="21"/>
      <c r="K77" s="17">
        <v>123182</v>
      </c>
      <c r="L77" s="17">
        <v>442075</v>
      </c>
      <c r="M77" s="54"/>
      <c r="N77" s="49">
        <f t="shared" si="64"/>
        <v>0.28000000000000003</v>
      </c>
      <c r="O77" s="49">
        <f t="shared" si="64"/>
        <v>0.4</v>
      </c>
      <c r="P77" s="54" t="s">
        <v>7</v>
      </c>
      <c r="Q77" s="49">
        <f t="shared" si="65"/>
        <v>4.93</v>
      </c>
      <c r="R77" s="49">
        <f t="shared" si="66"/>
        <v>4.28</v>
      </c>
      <c r="S77" s="56"/>
      <c r="T77" s="56"/>
      <c r="U77" s="56"/>
    </row>
    <row r="78" spans="1:21" ht="21" x14ac:dyDescent="0.5">
      <c r="B78" s="4"/>
      <c r="C78" s="3"/>
      <c r="D78" s="18"/>
      <c r="E78" s="17"/>
      <c r="F78" s="17"/>
      <c r="G78" s="18"/>
      <c r="H78" s="17"/>
      <c r="I78" s="17"/>
      <c r="J78" s="18"/>
      <c r="K78" s="17"/>
      <c r="L78" s="17"/>
      <c r="M78" s="50"/>
      <c r="N78" s="49"/>
      <c r="O78" s="49"/>
      <c r="P78" s="50"/>
      <c r="Q78" s="49"/>
      <c r="R78" s="49"/>
      <c r="S78" s="56"/>
      <c r="T78" s="56"/>
      <c r="U78" s="56"/>
    </row>
    <row r="79" spans="1:21" ht="21" x14ac:dyDescent="0.5">
      <c r="A79" s="4" t="s">
        <v>53</v>
      </c>
      <c r="B79" s="4" t="s">
        <v>54</v>
      </c>
      <c r="C79" s="3"/>
      <c r="D79" s="21"/>
      <c r="E79" s="17">
        <f t="shared" ref="E79:L79" si="67">SUM(E80:E84)</f>
        <v>180891.42213099997</v>
      </c>
      <c r="F79" s="17">
        <f t="shared" si="67"/>
        <v>645164.18692786526</v>
      </c>
      <c r="G79" s="16"/>
      <c r="H79" s="17">
        <f t="shared" si="67"/>
        <v>156012</v>
      </c>
      <c r="I79" s="17">
        <f t="shared" si="67"/>
        <v>555745</v>
      </c>
      <c r="J79" s="16"/>
      <c r="K79" s="17">
        <f t="shared" si="67"/>
        <v>144893</v>
      </c>
      <c r="L79" s="17">
        <f t="shared" si="67"/>
        <v>519990</v>
      </c>
      <c r="M79" s="54"/>
      <c r="N79" s="49">
        <f>ROUND(E79/H79*100-100,2)</f>
        <v>15.95</v>
      </c>
      <c r="O79" s="49">
        <f t="shared" ref="N79:O84" si="68">ROUND(F79/I79*100-100,2)</f>
        <v>16.09</v>
      </c>
      <c r="P79" s="54"/>
      <c r="Q79" s="49">
        <f t="shared" ref="Q79:Q84" si="69">ROUND(E79/K79*100-100,2)</f>
        <v>24.84</v>
      </c>
      <c r="R79" s="49">
        <f t="shared" ref="R79:R84" si="70">ROUND(F79/L79*100-100,2)</f>
        <v>24.07</v>
      </c>
      <c r="S79" s="56"/>
      <c r="T79" s="56"/>
      <c r="U79" s="56"/>
    </row>
    <row r="80" spans="1:21" ht="21" x14ac:dyDescent="0.5">
      <c r="A80" s="4"/>
      <c r="B80" s="4" t="s">
        <v>89</v>
      </c>
      <c r="C80" s="3" t="s">
        <v>55</v>
      </c>
      <c r="D80" s="17">
        <v>18.05</v>
      </c>
      <c r="E80" s="17">
        <v>739.06176100000005</v>
      </c>
      <c r="F80" s="13">
        <v>2635.4926151209775</v>
      </c>
      <c r="G80" s="17">
        <v>27</v>
      </c>
      <c r="H80" s="17">
        <v>1046</v>
      </c>
      <c r="I80" s="17">
        <v>3728</v>
      </c>
      <c r="J80" s="17">
        <v>27</v>
      </c>
      <c r="K80" s="17">
        <v>661</v>
      </c>
      <c r="L80" s="17">
        <v>2371</v>
      </c>
      <c r="M80" s="17">
        <v>100</v>
      </c>
      <c r="N80" s="17">
        <v>100</v>
      </c>
      <c r="O80" s="17">
        <v>100</v>
      </c>
      <c r="P80" s="49">
        <f>ROUND(D80/J80*100-100,2)</f>
        <v>-33.15</v>
      </c>
      <c r="Q80" s="49">
        <f t="shared" ref="Q80" si="71">ROUND(E80/K80*100-100,2)</f>
        <v>11.81</v>
      </c>
      <c r="R80" s="49">
        <f t="shared" ref="R80" si="72">ROUND(F80/L80*100-100,2)</f>
        <v>11.16</v>
      </c>
      <c r="S80" s="56">
        <f>E80/D80*1000</f>
        <v>40945.249916897512</v>
      </c>
      <c r="T80" s="56">
        <f>H80/G80*1000</f>
        <v>38740.740740740737</v>
      </c>
      <c r="U80" s="56">
        <f>K80/J80*1000</f>
        <v>24481.481481481482</v>
      </c>
    </row>
    <row r="81" spans="1:22" ht="21" x14ac:dyDescent="0.5">
      <c r="B81" s="4" t="s">
        <v>90</v>
      </c>
      <c r="C81" s="3" t="s">
        <v>52</v>
      </c>
      <c r="D81" s="17">
        <v>386668.85611950001</v>
      </c>
      <c r="E81" s="17">
        <v>56187.566503000002</v>
      </c>
      <c r="F81" s="13">
        <v>200400.93919507749</v>
      </c>
      <c r="G81" s="17">
        <v>383767</v>
      </c>
      <c r="H81" s="17">
        <v>55075</v>
      </c>
      <c r="I81" s="13">
        <v>196184</v>
      </c>
      <c r="J81" s="17">
        <v>341293</v>
      </c>
      <c r="K81" s="17">
        <v>47171</v>
      </c>
      <c r="L81" s="17">
        <v>169287</v>
      </c>
      <c r="M81" s="49">
        <f>ROUND(D81/G81*100-100,2)</f>
        <v>0.76</v>
      </c>
      <c r="N81" s="49">
        <f t="shared" si="68"/>
        <v>2.02</v>
      </c>
      <c r="O81" s="49">
        <f t="shared" si="68"/>
        <v>2.15</v>
      </c>
      <c r="P81" s="49">
        <f>ROUND(D81/J81*100-100,2)</f>
        <v>13.3</v>
      </c>
      <c r="Q81" s="49">
        <f t="shared" si="69"/>
        <v>19.11</v>
      </c>
      <c r="R81" s="49">
        <f t="shared" si="70"/>
        <v>18.38</v>
      </c>
      <c r="S81" s="56">
        <f>E81/D81*1000</f>
        <v>145.31184917989683</v>
      </c>
      <c r="T81" s="56">
        <f>H81/G81*1000</f>
        <v>143.51155779418241</v>
      </c>
      <c r="U81" s="56">
        <f>K81/J81*1000</f>
        <v>138.21262082726571</v>
      </c>
    </row>
    <row r="82" spans="1:22" ht="21" x14ac:dyDescent="0.5">
      <c r="B82" s="4" t="s">
        <v>91</v>
      </c>
      <c r="C82" s="3" t="s">
        <v>52</v>
      </c>
      <c r="D82" s="17">
        <v>447065.88581359986</v>
      </c>
      <c r="E82" s="17">
        <v>74944.315847000005</v>
      </c>
      <c r="F82" s="13">
        <v>267297.66972473147</v>
      </c>
      <c r="G82" s="17">
        <v>354839</v>
      </c>
      <c r="H82" s="17">
        <v>61021</v>
      </c>
      <c r="I82" s="13">
        <v>217378</v>
      </c>
      <c r="J82" s="17">
        <v>308267</v>
      </c>
      <c r="K82" s="17">
        <v>62005</v>
      </c>
      <c r="L82" s="17">
        <v>222525</v>
      </c>
      <c r="M82" s="49">
        <f>ROUND(D82/G82*100-100,2)</f>
        <v>25.99</v>
      </c>
      <c r="N82" s="49">
        <f t="shared" si="68"/>
        <v>22.82</v>
      </c>
      <c r="O82" s="49">
        <f t="shared" si="68"/>
        <v>22.96</v>
      </c>
      <c r="P82" s="49">
        <f>ROUND(D82/J82*100-100,2)</f>
        <v>45.03</v>
      </c>
      <c r="Q82" s="49">
        <f t="shared" si="69"/>
        <v>20.87</v>
      </c>
      <c r="R82" s="49">
        <f t="shared" si="70"/>
        <v>20.12</v>
      </c>
      <c r="S82" s="56">
        <f>E82/D82*1000</f>
        <v>167.63595305558022</v>
      </c>
      <c r="T82" s="56">
        <f>H82/G82*1000</f>
        <v>171.96813202607382</v>
      </c>
      <c r="U82" s="56">
        <f>K82/J82*1000</f>
        <v>201.14056970094109</v>
      </c>
    </row>
    <row r="83" spans="1:22" ht="21" x14ac:dyDescent="0.5">
      <c r="B83" s="4" t="s">
        <v>92</v>
      </c>
      <c r="C83" s="3" t="s">
        <v>49</v>
      </c>
      <c r="D83" s="21"/>
      <c r="E83" s="17">
        <v>5881.8158020000001</v>
      </c>
      <c r="F83" s="13">
        <v>20979.17156361337</v>
      </c>
      <c r="G83" s="16"/>
      <c r="H83" s="17">
        <v>5492</v>
      </c>
      <c r="I83" s="13">
        <v>19561</v>
      </c>
      <c r="J83" s="21"/>
      <c r="K83" s="17">
        <v>6529</v>
      </c>
      <c r="L83" s="17">
        <v>23430</v>
      </c>
      <c r="M83" s="54" t="s">
        <v>7</v>
      </c>
      <c r="N83" s="49">
        <f t="shared" si="68"/>
        <v>7.1</v>
      </c>
      <c r="O83" s="49">
        <f t="shared" si="68"/>
        <v>7.25</v>
      </c>
      <c r="P83" s="54" t="s">
        <v>7</v>
      </c>
      <c r="Q83" s="49">
        <f t="shared" si="69"/>
        <v>-9.91</v>
      </c>
      <c r="R83" s="49">
        <f t="shared" si="70"/>
        <v>-10.46</v>
      </c>
      <c r="S83" s="56"/>
      <c r="T83" s="56"/>
      <c r="U83" s="56"/>
    </row>
    <row r="84" spans="1:22" ht="21" x14ac:dyDescent="0.5">
      <c r="B84" s="4" t="s">
        <v>93</v>
      </c>
      <c r="C84" s="3" t="s">
        <v>49</v>
      </c>
      <c r="D84" s="21"/>
      <c r="E84" s="17">
        <v>43138.662217999998</v>
      </c>
      <c r="F84" s="13">
        <v>153850.91382932191</v>
      </c>
      <c r="G84" s="16"/>
      <c r="H84" s="17">
        <v>33378</v>
      </c>
      <c r="I84" s="13">
        <v>118894</v>
      </c>
      <c r="J84" s="21"/>
      <c r="K84" s="17">
        <v>28527</v>
      </c>
      <c r="L84" s="17">
        <v>102377</v>
      </c>
      <c r="M84" s="54" t="s">
        <v>7</v>
      </c>
      <c r="N84" s="49">
        <f t="shared" si="68"/>
        <v>29.24</v>
      </c>
      <c r="O84" s="49">
        <f t="shared" si="68"/>
        <v>29.4</v>
      </c>
      <c r="P84" s="54" t="s">
        <v>7</v>
      </c>
      <c r="Q84" s="49">
        <f t="shared" si="69"/>
        <v>51.22</v>
      </c>
      <c r="R84" s="49">
        <f t="shared" si="70"/>
        <v>50.28</v>
      </c>
      <c r="S84" s="56"/>
      <c r="T84" s="56"/>
      <c r="U84" s="56"/>
    </row>
    <row r="85" spans="1:22" ht="21" x14ac:dyDescent="0.5">
      <c r="B85" s="4"/>
      <c r="C85" s="3"/>
      <c r="D85" s="18"/>
      <c r="E85" s="17"/>
      <c r="F85" s="17"/>
      <c r="G85" s="18"/>
      <c r="H85" s="17"/>
      <c r="I85" s="17"/>
      <c r="J85" s="18"/>
      <c r="K85" s="17"/>
      <c r="L85" s="17"/>
      <c r="M85" s="50"/>
      <c r="N85" s="49"/>
      <c r="O85" s="49"/>
      <c r="P85" s="50"/>
      <c r="Q85" s="49"/>
      <c r="R85" s="49"/>
      <c r="S85" s="56"/>
      <c r="T85" s="56"/>
      <c r="U85" s="56"/>
    </row>
    <row r="86" spans="1:22" ht="21" x14ac:dyDescent="0.5">
      <c r="A86" s="4" t="s">
        <v>56</v>
      </c>
      <c r="B86" s="4" t="s">
        <v>57</v>
      </c>
      <c r="C86" s="3"/>
      <c r="D86" s="53"/>
      <c r="E86" s="17">
        <f t="shared" ref="E86:L86" si="73">SUM(E87:E91)</f>
        <v>25347.161709</v>
      </c>
      <c r="F86" s="17">
        <f t="shared" si="73"/>
        <v>90401.265743411073</v>
      </c>
      <c r="G86" s="53"/>
      <c r="H86" s="17">
        <f t="shared" si="73"/>
        <v>26493</v>
      </c>
      <c r="I86" s="17">
        <f t="shared" si="73"/>
        <v>94369</v>
      </c>
      <c r="J86" s="53"/>
      <c r="K86" s="17">
        <f t="shared" si="73"/>
        <v>29386</v>
      </c>
      <c r="L86" s="17">
        <f t="shared" si="73"/>
        <v>105464</v>
      </c>
      <c r="M86" s="54"/>
      <c r="N86" s="49">
        <f t="shared" ref="N86:O91" si="74">ROUND(E86/H86*100-100,2)</f>
        <v>-4.33</v>
      </c>
      <c r="O86" s="49">
        <f t="shared" si="74"/>
        <v>-4.2</v>
      </c>
      <c r="P86" s="54"/>
      <c r="Q86" s="49">
        <f t="shared" ref="Q86:Q91" si="75">ROUND(E86/K86*100-100,2)</f>
        <v>-13.74</v>
      </c>
      <c r="R86" s="49">
        <f t="shared" ref="R86:R91" si="76">ROUND(F86/L86*100-100,2)</f>
        <v>-14.28</v>
      </c>
      <c r="S86" s="56"/>
      <c r="T86" s="56"/>
      <c r="U86" s="56"/>
    </row>
    <row r="87" spans="1:22" ht="21" x14ac:dyDescent="0.5">
      <c r="B87" s="4" t="s">
        <v>94</v>
      </c>
      <c r="C87" s="3" t="s">
        <v>52</v>
      </c>
      <c r="D87" s="17">
        <v>16011.539127</v>
      </c>
      <c r="E87" s="17">
        <v>6436.9771019999998</v>
      </c>
      <c r="F87" s="13">
        <v>22957.75993105528</v>
      </c>
      <c r="G87" s="17">
        <v>20712</v>
      </c>
      <c r="H87" s="17">
        <v>7564</v>
      </c>
      <c r="I87" s="13">
        <v>26942</v>
      </c>
      <c r="J87" s="17">
        <v>57976</v>
      </c>
      <c r="K87" s="17">
        <v>9396</v>
      </c>
      <c r="L87" s="17">
        <v>33722</v>
      </c>
      <c r="M87" s="49">
        <f>ROUND(D87/G87*100-100,2)</f>
        <v>-22.69</v>
      </c>
      <c r="N87" s="49">
        <f t="shared" si="74"/>
        <v>-14.9</v>
      </c>
      <c r="O87" s="49">
        <f t="shared" si="74"/>
        <v>-14.79</v>
      </c>
      <c r="P87" s="49">
        <f>ROUND(D87/J87*100-100,2)</f>
        <v>-72.38</v>
      </c>
      <c r="Q87" s="49">
        <f t="shared" si="75"/>
        <v>-31.49</v>
      </c>
      <c r="R87" s="49">
        <f t="shared" si="76"/>
        <v>-31.92</v>
      </c>
      <c r="S87" s="56">
        <f>E87/D87*1000</f>
        <v>402.02113306805268</v>
      </c>
      <c r="T87" s="56">
        <f>H87/G87*1000</f>
        <v>365.1989185013519</v>
      </c>
      <c r="U87" s="56">
        <f>K87/J87*1000</f>
        <v>162.067062232648</v>
      </c>
    </row>
    <row r="88" spans="1:22" s="90" customFormat="1" ht="21" x14ac:dyDescent="0.5">
      <c r="B88" s="91" t="s">
        <v>95</v>
      </c>
      <c r="C88" s="92" t="s">
        <v>58</v>
      </c>
      <c r="D88" s="15">
        <v>693472</v>
      </c>
      <c r="E88" s="15">
        <v>4138.2135420000004</v>
      </c>
      <c r="F88" s="93">
        <v>14758.819033940383</v>
      </c>
      <c r="G88" s="15">
        <v>566111</v>
      </c>
      <c r="H88" s="15">
        <v>4619</v>
      </c>
      <c r="I88" s="93">
        <v>16452</v>
      </c>
      <c r="J88" s="15">
        <v>612383</v>
      </c>
      <c r="K88" s="15">
        <v>3556</v>
      </c>
      <c r="L88" s="15">
        <v>12763</v>
      </c>
      <c r="M88" s="94">
        <f>ROUND(D88/G88*100-100,2)</f>
        <v>22.5</v>
      </c>
      <c r="N88" s="94">
        <f t="shared" si="74"/>
        <v>-10.41</v>
      </c>
      <c r="O88" s="94">
        <f t="shared" si="74"/>
        <v>-10.29</v>
      </c>
      <c r="P88" s="94">
        <f>ROUND(D88/J88*100-100,2)</f>
        <v>13.24</v>
      </c>
      <c r="Q88" s="94">
        <f t="shared" si="75"/>
        <v>16.37</v>
      </c>
      <c r="R88" s="94">
        <f t="shared" si="76"/>
        <v>15.64</v>
      </c>
      <c r="S88" s="95">
        <f>E88/D88*1000000</f>
        <v>5967.3837472890045</v>
      </c>
      <c r="T88" s="95">
        <f>H88/G88*1000000</f>
        <v>8159.1772638228194</v>
      </c>
      <c r="U88" s="95">
        <f>K88/J88*1000000</f>
        <v>5806.8235075108223</v>
      </c>
      <c r="V88" s="96"/>
    </row>
    <row r="89" spans="1:22" ht="21" x14ac:dyDescent="0.5">
      <c r="B89" s="4" t="s">
        <v>96</v>
      </c>
      <c r="C89" s="3" t="s">
        <v>49</v>
      </c>
      <c r="D89" s="21"/>
      <c r="E89" s="17">
        <v>3143.2054469999998</v>
      </c>
      <c r="F89" s="13">
        <v>11211.198034573716</v>
      </c>
      <c r="G89" s="21"/>
      <c r="H89" s="17">
        <v>3468</v>
      </c>
      <c r="I89" s="13">
        <v>12352</v>
      </c>
      <c r="J89" s="21"/>
      <c r="K89" s="17">
        <v>2636</v>
      </c>
      <c r="L89" s="17">
        <v>9461</v>
      </c>
      <c r="M89" s="54"/>
      <c r="N89" s="49">
        <f t="shared" si="74"/>
        <v>-9.3699999999999992</v>
      </c>
      <c r="O89" s="49">
        <f t="shared" si="74"/>
        <v>-9.24</v>
      </c>
      <c r="P89" s="54" t="s">
        <v>7</v>
      </c>
      <c r="Q89" s="49">
        <f t="shared" si="75"/>
        <v>19.239999999999998</v>
      </c>
      <c r="R89" s="49">
        <f t="shared" si="76"/>
        <v>18.5</v>
      </c>
      <c r="S89" s="56"/>
      <c r="T89" s="56"/>
      <c r="U89" s="56"/>
    </row>
    <row r="90" spans="1:22" ht="21" x14ac:dyDescent="0.5">
      <c r="B90" s="4" t="s">
        <v>97</v>
      </c>
      <c r="C90" s="3" t="s">
        <v>52</v>
      </c>
      <c r="D90" s="17">
        <v>0</v>
      </c>
      <c r="E90" s="17">
        <v>0</v>
      </c>
      <c r="F90" s="13">
        <v>0</v>
      </c>
      <c r="G90" s="17">
        <v>0</v>
      </c>
      <c r="H90" s="17">
        <v>0</v>
      </c>
      <c r="I90" s="13">
        <v>0</v>
      </c>
      <c r="J90" s="17">
        <v>4383</v>
      </c>
      <c r="K90" s="17">
        <v>1002</v>
      </c>
      <c r="L90" s="17">
        <v>3597</v>
      </c>
      <c r="M90" s="49">
        <v>0</v>
      </c>
      <c r="N90" s="49">
        <v>0</v>
      </c>
      <c r="O90" s="49">
        <v>0</v>
      </c>
      <c r="P90" s="49">
        <f>ROUND(D90/J90*100-100,2)</f>
        <v>-100</v>
      </c>
      <c r="Q90" s="49">
        <f t="shared" si="75"/>
        <v>-100</v>
      </c>
      <c r="R90" s="49">
        <f t="shared" si="76"/>
        <v>-100</v>
      </c>
      <c r="S90" s="56" t="e">
        <f>E90/D90*1000</f>
        <v>#DIV/0!</v>
      </c>
      <c r="T90" s="56" t="e">
        <f>H90/G90*1000</f>
        <v>#DIV/0!</v>
      </c>
      <c r="U90" s="56">
        <f>K90/J90*1000</f>
        <v>228.61054072553048</v>
      </c>
    </row>
    <row r="91" spans="1:22" ht="21" x14ac:dyDescent="0.5">
      <c r="B91" s="4" t="s">
        <v>98</v>
      </c>
      <c r="C91" s="3" t="s">
        <v>52</v>
      </c>
      <c r="D91" s="17">
        <v>43680.581632099995</v>
      </c>
      <c r="E91" s="17">
        <v>11628.765617999999</v>
      </c>
      <c r="F91" s="13">
        <v>41473.488743841692</v>
      </c>
      <c r="G91" s="17">
        <v>28983</v>
      </c>
      <c r="H91" s="17">
        <v>10842</v>
      </c>
      <c r="I91" s="13">
        <v>38623</v>
      </c>
      <c r="J91" s="17">
        <v>46914</v>
      </c>
      <c r="K91" s="17">
        <v>12796</v>
      </c>
      <c r="L91" s="17">
        <v>45921</v>
      </c>
      <c r="M91" s="49">
        <f>ROUND(D91/G91*100-100,2)</f>
        <v>50.71</v>
      </c>
      <c r="N91" s="49">
        <f>ROUND(E91/H91*100-100,2)</f>
        <v>7.26</v>
      </c>
      <c r="O91" s="49">
        <f t="shared" si="74"/>
        <v>7.38</v>
      </c>
      <c r="P91" s="49">
        <f>ROUND(D91/J91*100-100,2)</f>
        <v>-6.89</v>
      </c>
      <c r="Q91" s="49">
        <f t="shared" si="75"/>
        <v>-9.1199999999999992</v>
      </c>
      <c r="R91" s="49">
        <f t="shared" si="76"/>
        <v>-9.69</v>
      </c>
      <c r="S91" s="56">
        <f>E91/D91*1000</f>
        <v>266.22277413664864</v>
      </c>
      <c r="T91" s="56">
        <f>H91/G91*1000</f>
        <v>374.08135803747024</v>
      </c>
      <c r="U91" s="56">
        <f>K91/J91*1000</f>
        <v>272.75440167114294</v>
      </c>
    </row>
    <row r="92" spans="1:22" ht="21" x14ac:dyDescent="0.5">
      <c r="B92" s="4"/>
      <c r="C92" s="52"/>
      <c r="F92" s="17"/>
      <c r="I92" s="17"/>
      <c r="J92" s="17"/>
      <c r="K92" s="17"/>
      <c r="L92" s="17"/>
      <c r="M92" s="49"/>
      <c r="N92" s="49"/>
      <c r="O92" s="49"/>
      <c r="P92" s="49"/>
      <c r="Q92" s="49"/>
      <c r="R92" s="49"/>
      <c r="S92" s="55"/>
      <c r="T92" s="56"/>
      <c r="U92" s="56"/>
    </row>
    <row r="93" spans="1:22" ht="21" x14ac:dyDescent="0.5">
      <c r="A93" s="4"/>
      <c r="B93" s="4" t="s">
        <v>59</v>
      </c>
      <c r="D93" s="17"/>
      <c r="E93" s="17">
        <f t="shared" ref="E93:L93" si="77">E8-SUM(E10+E22+E34+E58+E65+E72+E79+E86)</f>
        <v>113329.77218900016</v>
      </c>
      <c r="F93" s="17">
        <f t="shared" si="77"/>
        <v>404775.53770963289</v>
      </c>
      <c r="G93" s="17"/>
      <c r="H93" s="17">
        <f t="shared" si="77"/>
        <v>105823</v>
      </c>
      <c r="I93" s="17">
        <f t="shared" si="77"/>
        <v>376982</v>
      </c>
      <c r="J93" s="17"/>
      <c r="K93" s="17">
        <f t="shared" si="77"/>
        <v>91860</v>
      </c>
      <c r="L93" s="17">
        <f t="shared" si="77"/>
        <v>329670</v>
      </c>
      <c r="M93" s="50"/>
      <c r="N93" s="49">
        <f>ROUND(E93/H93*100-100,2)</f>
        <v>7.09</v>
      </c>
      <c r="O93" s="49">
        <f t="shared" ref="O93" si="78">ROUND(F93/I93*100-100,2)</f>
        <v>7.37</v>
      </c>
      <c r="P93" s="50"/>
      <c r="Q93" s="49">
        <f t="shared" ref="Q93" si="79">ROUND(E93/K93*100-100,2)</f>
        <v>23.37</v>
      </c>
      <c r="R93" s="49">
        <f t="shared" ref="R93" si="80">ROUND(F93/L93*100-100,2)</f>
        <v>22.78</v>
      </c>
      <c r="S93" s="55"/>
      <c r="T93" s="56"/>
      <c r="U93" s="56"/>
    </row>
    <row r="94" spans="1:22" x14ac:dyDescent="0.45">
      <c r="A94" s="57"/>
      <c r="B94" s="74"/>
      <c r="C94" s="74"/>
      <c r="D94" s="74"/>
      <c r="E94" s="75"/>
      <c r="F94" s="74"/>
      <c r="G94" s="74"/>
      <c r="H94" s="75"/>
      <c r="I94" s="74"/>
      <c r="J94" s="75"/>
      <c r="K94" s="76"/>
      <c r="L94" s="75"/>
      <c r="M94" s="74"/>
      <c r="N94" s="77"/>
      <c r="O94" s="77"/>
      <c r="P94" s="78"/>
      <c r="Q94" s="74"/>
      <c r="R94" s="74"/>
      <c r="T94" s="36"/>
      <c r="U94" s="36"/>
    </row>
    <row r="95" spans="1:22" x14ac:dyDescent="0.45">
      <c r="B95" s="89" t="s">
        <v>103</v>
      </c>
      <c r="C95" s="89"/>
      <c r="D95" s="89"/>
      <c r="E95" s="89"/>
      <c r="F95" s="89"/>
      <c r="G95" s="89"/>
      <c r="H95" s="89"/>
      <c r="S95" s="35"/>
      <c r="T95" s="36"/>
      <c r="U95" s="36"/>
    </row>
    <row r="96" spans="1:22" x14ac:dyDescent="0.45">
      <c r="B96" s="89" t="s">
        <v>104</v>
      </c>
      <c r="C96" s="89"/>
      <c r="D96" s="89"/>
      <c r="E96" s="89"/>
      <c r="F96" s="89"/>
      <c r="G96" s="89"/>
      <c r="H96" s="89"/>
      <c r="S96" s="35"/>
      <c r="T96" s="36"/>
      <c r="U96" s="36"/>
    </row>
    <row r="97" spans="1:21" ht="18.5" customHeight="1" x14ac:dyDescent="0.45">
      <c r="B97" s="100" t="s">
        <v>105</v>
      </c>
      <c r="C97" s="100"/>
      <c r="D97" s="100"/>
      <c r="E97" s="100"/>
      <c r="F97" s="100"/>
      <c r="G97" s="100"/>
      <c r="H97" s="100"/>
      <c r="S97" s="35"/>
      <c r="T97" s="36"/>
      <c r="U97" s="36"/>
    </row>
    <row r="98" spans="1:21" x14ac:dyDescent="0.45">
      <c r="S98" s="35"/>
      <c r="T98" s="36"/>
      <c r="U98" s="36"/>
    </row>
    <row r="99" spans="1:21" x14ac:dyDescent="0.45">
      <c r="B99" s="4"/>
      <c r="S99" s="35"/>
      <c r="T99" s="36"/>
      <c r="U99" s="36"/>
    </row>
    <row r="100" spans="1:21" x14ac:dyDescent="0.45">
      <c r="A100" s="101" t="s">
        <v>113</v>
      </c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S100" s="35"/>
      <c r="T100" s="36"/>
      <c r="U100" s="36"/>
    </row>
    <row r="101" spans="1:21" x14ac:dyDescent="0.45">
      <c r="A101" s="3"/>
      <c r="B101" s="3"/>
      <c r="C101" s="3"/>
      <c r="D101" s="3"/>
      <c r="E101" s="35"/>
      <c r="F101" s="3"/>
      <c r="G101" s="3"/>
      <c r="H101" s="35"/>
      <c r="I101" s="3"/>
      <c r="J101" s="3"/>
      <c r="K101" s="35"/>
      <c r="L101" s="3"/>
      <c r="S101" s="35"/>
      <c r="T101" s="36"/>
      <c r="U101" s="36"/>
    </row>
    <row r="102" spans="1:21" x14ac:dyDescent="0.45">
      <c r="I102" s="4" t="s">
        <v>101</v>
      </c>
      <c r="S102" s="35"/>
      <c r="T102" s="36"/>
      <c r="U102" s="36"/>
    </row>
    <row r="103" spans="1:21" x14ac:dyDescent="0.45">
      <c r="I103" s="4" t="s">
        <v>102</v>
      </c>
      <c r="J103" s="74"/>
      <c r="K103" s="75"/>
      <c r="L103" s="74"/>
    </row>
    <row r="104" spans="1:21" x14ac:dyDescent="0.45">
      <c r="A104" s="79"/>
      <c r="B104" s="5"/>
      <c r="C104" s="6" t="s">
        <v>62</v>
      </c>
      <c r="D104" s="107" t="s">
        <v>117</v>
      </c>
      <c r="E104" s="108"/>
      <c r="F104" s="109"/>
      <c r="G104" s="107" t="s">
        <v>114</v>
      </c>
      <c r="H104" s="108"/>
      <c r="I104" s="109"/>
      <c r="J104" s="80" t="s">
        <v>115</v>
      </c>
    </row>
    <row r="105" spans="1:21" x14ac:dyDescent="0.45">
      <c r="A105" s="2" t="s">
        <v>1</v>
      </c>
      <c r="B105" s="7"/>
      <c r="C105" s="3" t="s">
        <v>63</v>
      </c>
      <c r="D105" s="8"/>
      <c r="F105" s="9"/>
      <c r="H105" s="81"/>
      <c r="J105" s="82" t="s">
        <v>116</v>
      </c>
      <c r="K105" s="75"/>
      <c r="L105" s="74"/>
    </row>
    <row r="106" spans="1:21" x14ac:dyDescent="0.45">
      <c r="A106" s="4" t="s">
        <v>2</v>
      </c>
      <c r="B106" s="7" t="s">
        <v>65</v>
      </c>
      <c r="C106" s="3" t="s">
        <v>66</v>
      </c>
      <c r="D106" s="38" t="s">
        <v>67</v>
      </c>
      <c r="E106" s="102" t="s">
        <v>68</v>
      </c>
      <c r="F106" s="103"/>
      <c r="G106" s="38" t="s">
        <v>67</v>
      </c>
      <c r="H106" s="102" t="s">
        <v>68</v>
      </c>
      <c r="I106" s="103"/>
      <c r="J106" s="38" t="s">
        <v>67</v>
      </c>
      <c r="K106" s="107" t="s">
        <v>68</v>
      </c>
      <c r="L106" s="108"/>
    </row>
    <row r="107" spans="1:21" x14ac:dyDescent="0.45">
      <c r="A107" s="74"/>
      <c r="B107" s="10"/>
      <c r="C107" s="11" t="s">
        <v>69</v>
      </c>
      <c r="D107" s="10"/>
      <c r="E107" s="42" t="s">
        <v>70</v>
      </c>
      <c r="F107" s="43" t="s">
        <v>71</v>
      </c>
      <c r="G107" s="59"/>
      <c r="H107" s="42" t="s">
        <v>70</v>
      </c>
      <c r="I107" s="43" t="s">
        <v>72</v>
      </c>
      <c r="J107" s="44"/>
      <c r="K107" s="42" t="s">
        <v>70</v>
      </c>
      <c r="L107" s="48" t="s">
        <v>72</v>
      </c>
    </row>
    <row r="108" spans="1:21" ht="21" x14ac:dyDescent="0.5">
      <c r="A108" s="4"/>
      <c r="B108" s="4" t="s">
        <v>3</v>
      </c>
      <c r="D108" s="17"/>
      <c r="E108" s="17">
        <v>11345029</v>
      </c>
      <c r="F108" s="17">
        <v>40259870</v>
      </c>
      <c r="G108" s="17"/>
      <c r="H108" s="17">
        <v>10230768</v>
      </c>
      <c r="I108" s="17">
        <v>36770776</v>
      </c>
      <c r="J108" s="49"/>
      <c r="K108" s="49">
        <f>E108/H108*100-100</f>
        <v>10.891274242559319</v>
      </c>
      <c r="L108" s="49">
        <f>F108/I108*100-100</f>
        <v>9.4887690159163327</v>
      </c>
      <c r="M108" s="14"/>
      <c r="N108" s="83"/>
    </row>
    <row r="109" spans="1:21" ht="21" x14ac:dyDescent="0.5">
      <c r="A109" s="4"/>
      <c r="D109" s="17"/>
      <c r="E109" s="17"/>
      <c r="F109" s="17"/>
      <c r="G109" s="17"/>
      <c r="H109" s="17"/>
      <c r="I109" s="17"/>
      <c r="J109" s="49"/>
      <c r="K109" s="49"/>
      <c r="L109" s="49"/>
      <c r="M109" s="14"/>
      <c r="N109" s="83"/>
    </row>
    <row r="110" spans="1:21" ht="21" x14ac:dyDescent="0.5">
      <c r="A110" s="4" t="s">
        <v>4</v>
      </c>
      <c r="B110" s="4" t="s">
        <v>5</v>
      </c>
      <c r="C110" s="52"/>
      <c r="D110" s="21"/>
      <c r="E110" s="17">
        <f t="shared" ref="E110:I110" si="81">SUM(E111:E120)</f>
        <v>1550374.9006329998</v>
      </c>
      <c r="F110" s="17">
        <f t="shared" si="81"/>
        <v>5502479.7046863623</v>
      </c>
      <c r="G110" s="53"/>
      <c r="H110" s="17">
        <f t="shared" si="81"/>
        <v>1283547</v>
      </c>
      <c r="I110" s="17">
        <f t="shared" si="81"/>
        <v>4613771</v>
      </c>
      <c r="J110" s="54"/>
      <c r="K110" s="49">
        <f t="shared" ref="K110:L111" si="82">E110/H110*100-100</f>
        <v>20.788323344061396</v>
      </c>
      <c r="L110" s="49">
        <f t="shared" si="82"/>
        <v>19.262089615769014</v>
      </c>
      <c r="M110" s="14"/>
      <c r="N110" s="83"/>
    </row>
    <row r="111" spans="1:21" ht="21" x14ac:dyDescent="0.5">
      <c r="A111" s="4" t="s">
        <v>0</v>
      </c>
      <c r="B111" s="4" t="s">
        <v>8</v>
      </c>
      <c r="C111" s="52" t="s">
        <v>9</v>
      </c>
      <c r="D111" s="17">
        <v>25851.556640000003</v>
      </c>
      <c r="E111" s="17">
        <v>23648.238363</v>
      </c>
      <c r="F111" s="17">
        <v>83897.243327244883</v>
      </c>
      <c r="G111" s="17">
        <v>22066</v>
      </c>
      <c r="H111" s="17">
        <v>22189</v>
      </c>
      <c r="I111" s="17">
        <v>79759</v>
      </c>
      <c r="J111" s="49">
        <f>D111/G111*100-100</f>
        <v>17.155608809933852</v>
      </c>
      <c r="K111" s="49">
        <f t="shared" si="82"/>
        <v>6.5764043580152247</v>
      </c>
      <c r="L111" s="49">
        <f t="shared" si="82"/>
        <v>5.1884343174373839</v>
      </c>
      <c r="M111" s="51">
        <f t="shared" ref="M111:M119" si="83">E111/D111*1000</f>
        <v>914.77038277877568</v>
      </c>
      <c r="N111" s="51">
        <f>H111/G111*1000</f>
        <v>1005.5741865313153</v>
      </c>
      <c r="O111" s="22"/>
      <c r="T111" s="1"/>
    </row>
    <row r="112" spans="1:21" ht="21" x14ac:dyDescent="0.5">
      <c r="A112" s="4" t="s">
        <v>0</v>
      </c>
      <c r="B112" s="4" t="s">
        <v>10</v>
      </c>
      <c r="C112" s="52" t="s">
        <v>9</v>
      </c>
      <c r="D112" s="17">
        <v>0</v>
      </c>
      <c r="E112" s="17">
        <v>0</v>
      </c>
      <c r="F112" s="17">
        <v>0</v>
      </c>
      <c r="G112" s="17">
        <v>127</v>
      </c>
      <c r="H112" s="17">
        <v>10</v>
      </c>
      <c r="I112" s="17">
        <v>35</v>
      </c>
      <c r="J112" s="49">
        <f>D112/G112*100-100</f>
        <v>-100</v>
      </c>
      <c r="K112" s="49">
        <f t="shared" ref="K112" si="84">E112/H112*100-100</f>
        <v>-100</v>
      </c>
      <c r="L112" s="49">
        <f t="shared" ref="L112" si="85">F112/I112*100-100</f>
        <v>-100</v>
      </c>
      <c r="M112" s="51" t="e">
        <f t="shared" si="83"/>
        <v>#DIV/0!</v>
      </c>
      <c r="N112" s="51">
        <f>H112/G112*1000</f>
        <v>78.740157480314963</v>
      </c>
      <c r="O112" s="22"/>
      <c r="T112" s="1"/>
    </row>
    <row r="113" spans="1:20" ht="21" x14ac:dyDescent="0.5">
      <c r="A113" s="4" t="s">
        <v>0</v>
      </c>
      <c r="B113" s="4" t="s">
        <v>11</v>
      </c>
      <c r="C113" s="52" t="s">
        <v>9</v>
      </c>
      <c r="D113" s="21">
        <v>110050.279144</v>
      </c>
      <c r="E113" s="17">
        <v>31261.167172000001</v>
      </c>
      <c r="F113" s="17">
        <v>111036.23257969078</v>
      </c>
      <c r="G113" s="21">
        <v>123501</v>
      </c>
      <c r="H113" s="17">
        <v>29098</v>
      </c>
      <c r="I113" s="17">
        <v>104626</v>
      </c>
      <c r="J113" s="49">
        <f>D113/G113*100-100</f>
        <v>-10.891183760455377</v>
      </c>
      <c r="K113" s="49">
        <f t="shared" ref="J113:L119" si="86">E113/H113*100-100</f>
        <v>7.43407509794487</v>
      </c>
      <c r="L113" s="49">
        <f t="shared" si="86"/>
        <v>6.1268065105143847</v>
      </c>
      <c r="M113" s="51">
        <f t="shared" si="83"/>
        <v>284.06258862001602</v>
      </c>
      <c r="N113" s="51">
        <f>H113/G113*1000</f>
        <v>235.60942826373875</v>
      </c>
      <c r="O113" s="22"/>
      <c r="T113" s="1"/>
    </row>
    <row r="114" spans="1:20" ht="21" x14ac:dyDescent="0.5">
      <c r="A114" s="4" t="s">
        <v>0</v>
      </c>
      <c r="B114" s="4" t="s">
        <v>12</v>
      </c>
      <c r="C114" s="52" t="s">
        <v>9</v>
      </c>
      <c r="D114" s="21">
        <v>152155.32212999999</v>
      </c>
      <c r="E114" s="17">
        <v>106087.37788300001</v>
      </c>
      <c r="F114" s="17">
        <v>376572.38964513812</v>
      </c>
      <c r="G114" s="21">
        <v>145451</v>
      </c>
      <c r="H114" s="17">
        <v>103588</v>
      </c>
      <c r="I114" s="17">
        <v>372355</v>
      </c>
      <c r="J114" s="49">
        <f t="shared" si="86"/>
        <v>4.6093338168867746</v>
      </c>
      <c r="K114" s="49">
        <f t="shared" si="86"/>
        <v>2.4128063897362608</v>
      </c>
      <c r="L114" s="49">
        <f t="shared" si="86"/>
        <v>1.1326260276183007</v>
      </c>
      <c r="M114" s="51">
        <f t="shared" si="83"/>
        <v>697.23080598100944</v>
      </c>
      <c r="N114" s="51">
        <f>H114/G114*1000</f>
        <v>712.1848595059505</v>
      </c>
      <c r="O114" s="22"/>
      <c r="T114" s="1"/>
    </row>
    <row r="115" spans="1:20" ht="21" x14ac:dyDescent="0.5">
      <c r="A115" s="4" t="s">
        <v>0</v>
      </c>
      <c r="B115" s="4" t="s">
        <v>13</v>
      </c>
      <c r="C115" s="52" t="s">
        <v>9</v>
      </c>
      <c r="D115" s="21">
        <v>122389.61285219999</v>
      </c>
      <c r="E115" s="17">
        <v>41224.631328999996</v>
      </c>
      <c r="F115" s="17">
        <v>146295.22198924923</v>
      </c>
      <c r="G115" s="21">
        <v>121070</v>
      </c>
      <c r="H115" s="17">
        <v>36291</v>
      </c>
      <c r="I115" s="17">
        <v>130434</v>
      </c>
      <c r="J115" s="49">
        <f t="shared" si="86"/>
        <v>1.0899585794994522</v>
      </c>
      <c r="K115" s="49">
        <f t="shared" si="86"/>
        <v>13.594641451048446</v>
      </c>
      <c r="L115" s="49">
        <f t="shared" si="86"/>
        <v>12.160343153816669</v>
      </c>
      <c r="M115" s="51">
        <f t="shared" si="83"/>
        <v>336.8311278080734</v>
      </c>
      <c r="N115" s="51">
        <f t="shared" ref="N115:N119" si="87">H115/G115*1000</f>
        <v>299.75220946559841</v>
      </c>
      <c r="O115" s="22"/>
      <c r="T115" s="1"/>
    </row>
    <row r="116" spans="1:20" ht="21" x14ac:dyDescent="0.5">
      <c r="A116" s="4" t="s">
        <v>0</v>
      </c>
      <c r="B116" s="4" t="s">
        <v>14</v>
      </c>
      <c r="C116" s="52" t="s">
        <v>9</v>
      </c>
      <c r="D116" s="21">
        <v>85771</v>
      </c>
      <c r="E116" s="17">
        <v>26820.848798999999</v>
      </c>
      <c r="F116" s="17">
        <v>94991.425782698905</v>
      </c>
      <c r="G116" s="21">
        <v>162110</v>
      </c>
      <c r="H116" s="17">
        <v>45778</v>
      </c>
      <c r="I116" s="17">
        <v>164550</v>
      </c>
      <c r="J116" s="49">
        <f t="shared" si="86"/>
        <v>-47.090864227993336</v>
      </c>
      <c r="K116" s="49">
        <f t="shared" si="86"/>
        <v>-41.411051599021363</v>
      </c>
      <c r="L116" s="49">
        <f t="shared" si="86"/>
        <v>-42.271998916621754</v>
      </c>
      <c r="M116" s="51">
        <f t="shared" si="83"/>
        <v>312.70299750498418</v>
      </c>
      <c r="N116" s="51">
        <f t="shared" si="87"/>
        <v>282.38850163469249</v>
      </c>
      <c r="O116" s="22"/>
      <c r="T116" s="1"/>
    </row>
    <row r="117" spans="1:20" ht="21" x14ac:dyDescent="0.5">
      <c r="A117" s="4" t="s">
        <v>0</v>
      </c>
      <c r="B117" s="4" t="s">
        <v>15</v>
      </c>
      <c r="C117" s="52" t="s">
        <v>9</v>
      </c>
      <c r="D117" s="21">
        <v>2182491.7629399998</v>
      </c>
      <c r="E117" s="17">
        <v>662296.66789000004</v>
      </c>
      <c r="F117" s="17">
        <v>2350495.056017397</v>
      </c>
      <c r="G117" s="21">
        <v>1887555</v>
      </c>
      <c r="H117" s="17">
        <v>524482</v>
      </c>
      <c r="I117" s="17">
        <v>1885139</v>
      </c>
      <c r="J117" s="49">
        <f t="shared" si="86"/>
        <v>15.625333457303213</v>
      </c>
      <c r="K117" s="49">
        <f t="shared" si="86"/>
        <v>26.276338919162143</v>
      </c>
      <c r="L117" s="49">
        <f t="shared" si="86"/>
        <v>24.685503616306121</v>
      </c>
      <c r="M117" s="51">
        <f t="shared" si="83"/>
        <v>303.45895418080789</v>
      </c>
      <c r="N117" s="51">
        <f t="shared" si="87"/>
        <v>277.86316160323804</v>
      </c>
      <c r="O117" s="22"/>
      <c r="T117" s="1"/>
    </row>
    <row r="118" spans="1:20" ht="21" x14ac:dyDescent="0.5">
      <c r="A118" s="4" t="s">
        <v>0</v>
      </c>
      <c r="B118" s="4" t="s">
        <v>16</v>
      </c>
      <c r="C118" s="52" t="s">
        <v>9</v>
      </c>
      <c r="D118" s="21">
        <v>308740.83</v>
      </c>
      <c r="E118" s="17">
        <v>49152.678831999998</v>
      </c>
      <c r="F118" s="17">
        <v>174614.20129109299</v>
      </c>
      <c r="G118" s="21">
        <v>2271</v>
      </c>
      <c r="H118" s="17">
        <v>607</v>
      </c>
      <c r="I118" s="17">
        <v>2181</v>
      </c>
      <c r="J118" s="49">
        <f t="shared" si="86"/>
        <v>13494.928665785998</v>
      </c>
      <c r="K118" s="49">
        <f t="shared" si="86"/>
        <v>7997.6406642504116</v>
      </c>
      <c r="L118" s="49">
        <f t="shared" si="86"/>
        <v>7906.1531999584131</v>
      </c>
      <c r="M118" s="51">
        <f t="shared" si="83"/>
        <v>159.20368819375136</v>
      </c>
      <c r="N118" s="51">
        <f t="shared" si="87"/>
        <v>267.28313518273887</v>
      </c>
      <c r="O118" s="22"/>
      <c r="T118" s="1"/>
    </row>
    <row r="119" spans="1:20" ht="21" x14ac:dyDescent="0.5">
      <c r="A119" s="4" t="s">
        <v>0</v>
      </c>
      <c r="B119" s="4" t="s">
        <v>75</v>
      </c>
      <c r="C119" s="52" t="s">
        <v>9</v>
      </c>
      <c r="D119" s="21">
        <v>795186.69887199998</v>
      </c>
      <c r="E119" s="17">
        <v>138653.13196299999</v>
      </c>
      <c r="F119" s="17">
        <v>492094.61713531433</v>
      </c>
      <c r="G119" s="21">
        <v>903508</v>
      </c>
      <c r="H119" s="17">
        <v>175253</v>
      </c>
      <c r="I119" s="17">
        <v>630019</v>
      </c>
      <c r="J119" s="49">
        <f t="shared" si="86"/>
        <v>-11.988969785325637</v>
      </c>
      <c r="K119" s="49">
        <f t="shared" si="86"/>
        <v>-20.884017983714969</v>
      </c>
      <c r="L119" s="49">
        <f t="shared" si="86"/>
        <v>-21.892098946965987</v>
      </c>
      <c r="M119" s="51">
        <f t="shared" si="83"/>
        <v>174.36550706857182</v>
      </c>
      <c r="N119" s="51">
        <f t="shared" si="87"/>
        <v>193.96950552734452</v>
      </c>
      <c r="O119" s="22"/>
      <c r="T119" s="1"/>
    </row>
    <row r="120" spans="1:20" ht="21" x14ac:dyDescent="0.5">
      <c r="A120" s="4"/>
      <c r="B120" s="4" t="s">
        <v>17</v>
      </c>
      <c r="C120" s="52" t="s">
        <v>6</v>
      </c>
      <c r="D120" s="21" t="s">
        <v>7</v>
      </c>
      <c r="E120" s="17">
        <v>471230.15840199997</v>
      </c>
      <c r="F120" s="17">
        <v>1672483.3169185356</v>
      </c>
      <c r="G120" s="21" t="s">
        <v>7</v>
      </c>
      <c r="H120" s="17">
        <v>346251</v>
      </c>
      <c r="I120" s="17">
        <v>1244673</v>
      </c>
      <c r="J120" s="54" t="s">
        <v>7</v>
      </c>
      <c r="K120" s="49">
        <f>E120/H120*100-100</f>
        <v>36.094959553040979</v>
      </c>
      <c r="L120" s="49">
        <f>F120/I120*100-100</f>
        <v>34.371302094488726</v>
      </c>
      <c r="M120" s="14"/>
      <c r="N120" s="51"/>
      <c r="O120" s="22"/>
    </row>
    <row r="121" spans="1:20" ht="21" x14ac:dyDescent="0.5">
      <c r="A121" s="4"/>
      <c r="B121" s="4"/>
      <c r="C121" s="52"/>
      <c r="D121" s="21"/>
      <c r="E121" s="13"/>
      <c r="F121" s="14"/>
      <c r="G121" s="21"/>
      <c r="H121" s="13"/>
      <c r="I121" s="14"/>
      <c r="J121" s="49"/>
      <c r="K121" s="49"/>
      <c r="L121" s="49"/>
      <c r="M121" s="14"/>
      <c r="N121" s="83"/>
    </row>
    <row r="122" spans="1:20" ht="21" x14ac:dyDescent="0.5">
      <c r="A122" s="4" t="s">
        <v>18</v>
      </c>
      <c r="B122" s="4" t="s">
        <v>19</v>
      </c>
      <c r="C122" s="52"/>
      <c r="D122" s="21" t="s">
        <v>7</v>
      </c>
      <c r="E122" s="17">
        <f t="shared" ref="E122:I122" si="88">SUM(E123:E128,E131:E132)</f>
        <v>1723777.130503</v>
      </c>
      <c r="F122" s="17">
        <f t="shared" si="88"/>
        <v>6117004.5370446257</v>
      </c>
      <c r="G122" s="21"/>
      <c r="H122" s="17">
        <f t="shared" si="88"/>
        <v>1507688</v>
      </c>
      <c r="I122" s="17">
        <f t="shared" si="88"/>
        <v>5419048</v>
      </c>
      <c r="J122" s="54" t="s">
        <v>7</v>
      </c>
      <c r="K122" s="49">
        <f t="shared" ref="K122:K132" si="89">E122/H122*100-100</f>
        <v>14.332483279232846</v>
      </c>
      <c r="L122" s="49">
        <f t="shared" ref="L122:L132" si="90">F122/I122*100-100</f>
        <v>12.879689145485074</v>
      </c>
      <c r="M122" s="14"/>
      <c r="N122" s="83"/>
    </row>
    <row r="123" spans="1:20" ht="21" x14ac:dyDescent="0.5">
      <c r="A123" s="4" t="s">
        <v>0</v>
      </c>
      <c r="B123" s="4" t="s">
        <v>20</v>
      </c>
      <c r="C123" s="52" t="s">
        <v>6</v>
      </c>
      <c r="D123" s="21" t="s">
        <v>7</v>
      </c>
      <c r="E123" s="17">
        <v>134030.031013</v>
      </c>
      <c r="F123" s="17">
        <v>475836.41656441399</v>
      </c>
      <c r="G123" s="21" t="s">
        <v>7</v>
      </c>
      <c r="H123" s="17">
        <v>120962</v>
      </c>
      <c r="I123" s="17">
        <v>434818</v>
      </c>
      <c r="J123" s="54" t="s">
        <v>7</v>
      </c>
      <c r="K123" s="49">
        <f t="shared" si="89"/>
        <v>10.803418439675269</v>
      </c>
      <c r="L123" s="49">
        <f t="shared" si="90"/>
        <v>9.433467925526088</v>
      </c>
      <c r="M123" s="14"/>
      <c r="N123" s="83"/>
    </row>
    <row r="124" spans="1:20" ht="21" x14ac:dyDescent="0.5">
      <c r="A124" s="4" t="s">
        <v>0</v>
      </c>
      <c r="B124" s="4" t="s">
        <v>21</v>
      </c>
      <c r="C124" s="52" t="s">
        <v>6</v>
      </c>
      <c r="D124" s="21" t="s">
        <v>7</v>
      </c>
      <c r="E124" s="17">
        <v>121077.48977099999</v>
      </c>
      <c r="F124" s="17">
        <v>429730.62501611712</v>
      </c>
      <c r="G124" s="21" t="s">
        <v>7</v>
      </c>
      <c r="H124" s="17">
        <v>82870</v>
      </c>
      <c r="I124" s="17">
        <v>297888</v>
      </c>
      <c r="J124" s="54" t="s">
        <v>7</v>
      </c>
      <c r="K124" s="49">
        <f t="shared" si="89"/>
        <v>46.105333378786042</v>
      </c>
      <c r="L124" s="49">
        <f t="shared" si="90"/>
        <v>44.259125918505305</v>
      </c>
      <c r="M124" s="14"/>
      <c r="N124" s="83"/>
    </row>
    <row r="125" spans="1:20" ht="21" x14ac:dyDescent="0.5">
      <c r="A125" s="4" t="s">
        <v>0</v>
      </c>
      <c r="B125" s="4" t="s">
        <v>22</v>
      </c>
      <c r="C125" s="52" t="s">
        <v>6</v>
      </c>
      <c r="D125" s="21" t="s">
        <v>7</v>
      </c>
      <c r="E125" s="17">
        <v>102913.379967</v>
      </c>
      <c r="F125" s="17">
        <v>365040.09114087431</v>
      </c>
      <c r="G125" s="21" t="s">
        <v>7</v>
      </c>
      <c r="H125" s="17">
        <v>78814</v>
      </c>
      <c r="I125" s="17">
        <v>283279</v>
      </c>
      <c r="J125" s="54" t="s">
        <v>7</v>
      </c>
      <c r="K125" s="49">
        <f t="shared" si="89"/>
        <v>30.577536943943954</v>
      </c>
      <c r="L125" s="49">
        <f t="shared" si="90"/>
        <v>28.862390484601519</v>
      </c>
      <c r="M125" s="14"/>
      <c r="N125" s="83"/>
    </row>
    <row r="126" spans="1:20" ht="21" x14ac:dyDescent="0.5">
      <c r="A126" s="4" t="s">
        <v>0</v>
      </c>
      <c r="B126" s="4" t="s">
        <v>23</v>
      </c>
      <c r="C126" s="52" t="s">
        <v>6</v>
      </c>
      <c r="D126" s="21" t="s">
        <v>7</v>
      </c>
      <c r="E126" s="17">
        <v>42242.150658999999</v>
      </c>
      <c r="F126" s="17">
        <v>150070.73221271479</v>
      </c>
      <c r="G126" s="21" t="s">
        <v>7</v>
      </c>
      <c r="H126" s="17">
        <v>21517</v>
      </c>
      <c r="I126" s="17">
        <v>77338</v>
      </c>
      <c r="J126" s="54" t="s">
        <v>7</v>
      </c>
      <c r="K126" s="49">
        <f t="shared" si="89"/>
        <v>96.319889663986601</v>
      </c>
      <c r="L126" s="49">
        <f t="shared" si="90"/>
        <v>94.045271681081488</v>
      </c>
      <c r="M126" s="14"/>
      <c r="N126" s="83"/>
    </row>
    <row r="127" spans="1:20" ht="21" x14ac:dyDescent="0.5">
      <c r="A127" s="4" t="s">
        <v>0</v>
      </c>
      <c r="B127" s="4" t="s">
        <v>24</v>
      </c>
      <c r="C127" s="52" t="s">
        <v>6</v>
      </c>
      <c r="D127" s="21" t="s">
        <v>7</v>
      </c>
      <c r="E127" s="17">
        <v>438673.04835200001</v>
      </c>
      <c r="F127" s="17">
        <v>1555497.9645419309</v>
      </c>
      <c r="G127" s="21" t="s">
        <v>7</v>
      </c>
      <c r="H127" s="17">
        <v>511744</v>
      </c>
      <c r="I127" s="17">
        <v>1839040</v>
      </c>
      <c r="J127" s="54" t="s">
        <v>7</v>
      </c>
      <c r="K127" s="49">
        <f t="shared" si="89"/>
        <v>-14.278809648574281</v>
      </c>
      <c r="L127" s="49">
        <f t="shared" si="90"/>
        <v>-15.417937372654706</v>
      </c>
      <c r="M127" s="14"/>
      <c r="N127" s="83"/>
    </row>
    <row r="128" spans="1:20" ht="21" x14ac:dyDescent="0.5">
      <c r="A128" s="4" t="s">
        <v>0</v>
      </c>
      <c r="B128" s="4" t="s">
        <v>25</v>
      </c>
      <c r="C128" s="52" t="s">
        <v>6</v>
      </c>
      <c r="D128" s="21" t="s">
        <v>7</v>
      </c>
      <c r="E128" s="17">
        <f t="shared" ref="E128:I128" si="91">SUM(E129:E130)</f>
        <v>439830.90840099996</v>
      </c>
      <c r="F128" s="17">
        <f t="shared" si="91"/>
        <v>1561182.6085360642</v>
      </c>
      <c r="G128" s="21" t="s">
        <v>7</v>
      </c>
      <c r="H128" s="17">
        <f t="shared" si="91"/>
        <v>332048</v>
      </c>
      <c r="I128" s="17">
        <f t="shared" si="91"/>
        <v>1193772</v>
      </c>
      <c r="J128" s="54" t="s">
        <v>7</v>
      </c>
      <c r="K128" s="49">
        <f t="shared" si="89"/>
        <v>32.460038428480203</v>
      </c>
      <c r="L128" s="49">
        <f t="shared" si="90"/>
        <v>30.777284819552165</v>
      </c>
      <c r="M128" s="14"/>
      <c r="N128" s="83"/>
    </row>
    <row r="129" spans="1:14" ht="21" x14ac:dyDescent="0.5">
      <c r="A129" s="4"/>
      <c r="B129" s="4" t="s">
        <v>26</v>
      </c>
      <c r="C129" s="52" t="s">
        <v>6</v>
      </c>
      <c r="D129" s="21" t="s">
        <v>7</v>
      </c>
      <c r="E129" s="17">
        <v>321136.80684899999</v>
      </c>
      <c r="F129" s="17">
        <v>1139810.5416351904</v>
      </c>
      <c r="G129" s="21" t="s">
        <v>7</v>
      </c>
      <c r="H129" s="17">
        <v>241330</v>
      </c>
      <c r="I129" s="17">
        <v>867685</v>
      </c>
      <c r="J129" s="54" t="s">
        <v>7</v>
      </c>
      <c r="K129" s="49">
        <f t="shared" si="89"/>
        <v>33.069575622177098</v>
      </c>
      <c r="L129" s="49">
        <f t="shared" si="90"/>
        <v>31.362250313787882</v>
      </c>
      <c r="M129" s="14"/>
      <c r="N129" s="83"/>
    </row>
    <row r="130" spans="1:14" ht="21" x14ac:dyDescent="0.5">
      <c r="A130" s="4"/>
      <c r="B130" s="4" t="s">
        <v>27</v>
      </c>
      <c r="C130" s="52" t="s">
        <v>6</v>
      </c>
      <c r="D130" s="21" t="s">
        <v>7</v>
      </c>
      <c r="E130" s="17">
        <v>118694.10155200001</v>
      </c>
      <c r="F130" s="17">
        <v>421372.06690087379</v>
      </c>
      <c r="G130" s="21" t="s">
        <v>7</v>
      </c>
      <c r="H130" s="17">
        <v>90718</v>
      </c>
      <c r="I130" s="17">
        <v>326087</v>
      </c>
      <c r="J130" s="54" t="s">
        <v>7</v>
      </c>
      <c r="K130" s="49">
        <f t="shared" si="89"/>
        <v>30.838534306311885</v>
      </c>
      <c r="L130" s="49">
        <f t="shared" si="90"/>
        <v>29.220749953501297</v>
      </c>
      <c r="M130" s="14"/>
      <c r="N130" s="83"/>
    </row>
    <row r="131" spans="1:14" ht="21" x14ac:dyDescent="0.5">
      <c r="A131" s="4" t="s">
        <v>0</v>
      </c>
      <c r="B131" s="4" t="s">
        <v>28</v>
      </c>
      <c r="C131" s="52" t="s">
        <v>6</v>
      </c>
      <c r="D131" s="21" t="s">
        <v>7</v>
      </c>
      <c r="E131" s="17">
        <v>21671.245048000001</v>
      </c>
      <c r="F131" s="17">
        <v>76838.621361164012</v>
      </c>
      <c r="G131" s="21" t="s">
        <v>7</v>
      </c>
      <c r="H131" s="17">
        <v>19348</v>
      </c>
      <c r="I131" s="17">
        <v>69532</v>
      </c>
      <c r="J131" s="54" t="s">
        <v>7</v>
      </c>
      <c r="K131" s="49">
        <f t="shared" si="89"/>
        <v>12.007675459995852</v>
      </c>
      <c r="L131" s="49">
        <f t="shared" si="90"/>
        <v>10.508285913196815</v>
      </c>
      <c r="M131" s="14"/>
      <c r="N131" s="83"/>
    </row>
    <row r="132" spans="1:14" ht="21" x14ac:dyDescent="0.5">
      <c r="B132" s="4" t="s">
        <v>29</v>
      </c>
      <c r="C132" s="52" t="s">
        <v>6</v>
      </c>
      <c r="D132" s="21" t="s">
        <v>7</v>
      </c>
      <c r="E132" s="17">
        <v>423338.87729199999</v>
      </c>
      <c r="F132" s="17">
        <v>1502807.4776713459</v>
      </c>
      <c r="G132" s="21" t="s">
        <v>7</v>
      </c>
      <c r="H132" s="17">
        <v>340385</v>
      </c>
      <c r="I132" s="17">
        <v>1223381</v>
      </c>
      <c r="J132" s="54" t="s">
        <v>7</v>
      </c>
      <c r="K132" s="49">
        <f t="shared" si="89"/>
        <v>24.370603079454128</v>
      </c>
      <c r="L132" s="49">
        <f t="shared" si="90"/>
        <v>22.840511473641172</v>
      </c>
      <c r="M132" s="14"/>
      <c r="N132" s="83"/>
    </row>
    <row r="133" spans="1:14" ht="21" x14ac:dyDescent="0.5">
      <c r="B133" s="4"/>
      <c r="C133" s="52"/>
      <c r="D133" s="18"/>
      <c r="E133" s="17"/>
      <c r="F133" s="17"/>
      <c r="G133" s="18"/>
      <c r="H133" s="17"/>
      <c r="I133" s="17"/>
      <c r="J133" s="49"/>
      <c r="K133" s="49"/>
      <c r="L133" s="49"/>
      <c r="M133" s="14"/>
      <c r="N133" s="83"/>
    </row>
    <row r="134" spans="1:14" ht="21" x14ac:dyDescent="0.5">
      <c r="A134" s="2" t="s">
        <v>30</v>
      </c>
      <c r="B134" s="4" t="s">
        <v>31</v>
      </c>
      <c r="C134" s="52"/>
      <c r="D134" s="53"/>
      <c r="E134" s="17">
        <f t="shared" ref="E134:F134" si="92">SUM(E135,E146,E147)</f>
        <v>647360.61321700003</v>
      </c>
      <c r="F134" s="17">
        <f t="shared" si="92"/>
        <v>2297119.2287776591</v>
      </c>
      <c r="G134" s="53"/>
      <c r="H134" s="17">
        <f t="shared" ref="H134:I134" si="93">SUM(H135,H146,H147)</f>
        <v>329031</v>
      </c>
      <c r="I134" s="17">
        <f t="shared" si="93"/>
        <v>1182587</v>
      </c>
      <c r="J134" s="54" t="s">
        <v>7</v>
      </c>
      <c r="K134" s="49">
        <f t="shared" ref="K134:K147" si="94">E134/H134*100-100</f>
        <v>96.74760530679481</v>
      </c>
      <c r="L134" s="49">
        <f t="shared" ref="L134:L147" si="95">F134/I134*100-100</f>
        <v>94.24526303584085</v>
      </c>
      <c r="M134" s="14"/>
      <c r="N134" s="83"/>
    </row>
    <row r="135" spans="1:14" ht="21" x14ac:dyDescent="0.5">
      <c r="B135" s="4" t="s">
        <v>32</v>
      </c>
      <c r="C135" s="52" t="s">
        <v>6</v>
      </c>
      <c r="D135" s="21" t="s">
        <v>7</v>
      </c>
      <c r="E135" s="17">
        <f t="shared" ref="E135:F135" si="96">SUM(E136,E140,E144,E145)</f>
        <v>610472.80665599997</v>
      </c>
      <c r="F135" s="17">
        <f t="shared" si="96"/>
        <v>2166367.2651145644</v>
      </c>
      <c r="G135" s="21" t="s">
        <v>7</v>
      </c>
      <c r="H135" s="17">
        <f t="shared" ref="H135:I135" si="97">SUM(H136,H140,H144,H145)</f>
        <v>315466</v>
      </c>
      <c r="I135" s="17">
        <f t="shared" si="97"/>
        <v>1133819</v>
      </c>
      <c r="J135" s="54" t="s">
        <v>7</v>
      </c>
      <c r="K135" s="49">
        <f t="shared" si="94"/>
        <v>93.514612242206766</v>
      </c>
      <c r="L135" s="49">
        <f t="shared" si="95"/>
        <v>91.068174471812938</v>
      </c>
      <c r="M135" s="14"/>
      <c r="N135" s="83"/>
    </row>
    <row r="136" spans="1:14" ht="21" x14ac:dyDescent="0.5">
      <c r="B136" s="4" t="s">
        <v>33</v>
      </c>
      <c r="C136" s="52" t="s">
        <v>6</v>
      </c>
      <c r="D136" s="21" t="s">
        <v>7</v>
      </c>
      <c r="E136" s="17">
        <f t="shared" ref="E136:F136" si="98">SUM(E137:E139)</f>
        <v>113811.38845500001</v>
      </c>
      <c r="F136" s="17">
        <f t="shared" si="98"/>
        <v>403726.37076012598</v>
      </c>
      <c r="G136" s="21" t="s">
        <v>7</v>
      </c>
      <c r="H136" s="17">
        <f t="shared" ref="H136:I136" si="99">SUM(H137:H139)</f>
        <v>60015</v>
      </c>
      <c r="I136" s="17">
        <f t="shared" si="99"/>
        <v>215700</v>
      </c>
      <c r="J136" s="54" t="s">
        <v>7</v>
      </c>
      <c r="K136" s="49">
        <f t="shared" si="94"/>
        <v>89.638237865533625</v>
      </c>
      <c r="L136" s="49">
        <f t="shared" si="95"/>
        <v>87.170315605065355</v>
      </c>
      <c r="M136" s="14"/>
      <c r="N136" s="83"/>
    </row>
    <row r="137" spans="1:14" ht="21" x14ac:dyDescent="0.5">
      <c r="B137" s="4" t="s">
        <v>34</v>
      </c>
      <c r="C137" s="52" t="s">
        <v>6</v>
      </c>
      <c r="D137" s="21" t="s">
        <v>7</v>
      </c>
      <c r="E137" s="17">
        <v>57989.377579</v>
      </c>
      <c r="F137" s="17">
        <v>205720.30036187687</v>
      </c>
      <c r="G137" s="21" t="s">
        <v>7</v>
      </c>
      <c r="H137" s="17">
        <v>17595</v>
      </c>
      <c r="I137" s="17">
        <v>63245</v>
      </c>
      <c r="J137" s="54" t="s">
        <v>7</v>
      </c>
      <c r="K137" s="49">
        <f t="shared" si="94"/>
        <v>229.57873020176186</v>
      </c>
      <c r="L137" s="49">
        <f t="shared" si="95"/>
        <v>225.27520019270594</v>
      </c>
      <c r="M137" s="14"/>
      <c r="N137" s="83"/>
    </row>
    <row r="138" spans="1:14" ht="21" x14ac:dyDescent="0.5">
      <c r="B138" s="4" t="s">
        <v>35</v>
      </c>
      <c r="C138" s="52" t="s">
        <v>6</v>
      </c>
      <c r="D138" s="21" t="s">
        <v>7</v>
      </c>
      <c r="E138" s="17">
        <v>55351.165604000002</v>
      </c>
      <c r="F138" s="17">
        <v>196336.00654908878</v>
      </c>
      <c r="G138" s="21" t="s">
        <v>7</v>
      </c>
      <c r="H138" s="17">
        <v>42047</v>
      </c>
      <c r="I138" s="17">
        <v>151115</v>
      </c>
      <c r="J138" s="54" t="s">
        <v>7</v>
      </c>
      <c r="K138" s="49">
        <f t="shared" si="94"/>
        <v>31.641176787880227</v>
      </c>
      <c r="L138" s="49">
        <f t="shared" si="95"/>
        <v>29.924895972662398</v>
      </c>
      <c r="M138" s="14"/>
      <c r="N138" s="83"/>
    </row>
    <row r="139" spans="1:14" ht="21" x14ac:dyDescent="0.5">
      <c r="B139" s="4" t="s">
        <v>36</v>
      </c>
      <c r="C139" s="52" t="s">
        <v>6</v>
      </c>
      <c r="D139" s="21" t="s">
        <v>7</v>
      </c>
      <c r="E139" s="17">
        <v>470.84527200000002</v>
      </c>
      <c r="F139" s="17">
        <v>1670.0638491603222</v>
      </c>
      <c r="G139" s="21" t="s">
        <v>7</v>
      </c>
      <c r="H139" s="17">
        <v>373</v>
      </c>
      <c r="I139" s="17">
        <v>1340</v>
      </c>
      <c r="J139" s="54" t="s">
        <v>7</v>
      </c>
      <c r="K139" s="49">
        <f t="shared" si="94"/>
        <v>26.231976407506721</v>
      </c>
      <c r="L139" s="49">
        <f t="shared" si="95"/>
        <v>24.631630534352396</v>
      </c>
      <c r="M139" s="14"/>
      <c r="N139" s="83"/>
    </row>
    <row r="140" spans="1:14" ht="21" x14ac:dyDescent="0.5">
      <c r="B140" s="4" t="s">
        <v>37</v>
      </c>
      <c r="C140" s="52" t="s">
        <v>6</v>
      </c>
      <c r="D140" s="21" t="s">
        <v>7</v>
      </c>
      <c r="E140" s="17">
        <f t="shared" ref="E140:I140" si="100">SUM(E141:E143)</f>
        <v>420093.24412400002</v>
      </c>
      <c r="F140" s="17">
        <f t="shared" si="100"/>
        <v>1490873.294399021</v>
      </c>
      <c r="G140" s="21" t="s">
        <v>7</v>
      </c>
      <c r="H140" s="17">
        <f t="shared" si="100"/>
        <v>196405</v>
      </c>
      <c r="I140" s="17">
        <f t="shared" si="100"/>
        <v>705877</v>
      </c>
      <c r="J140" s="54" t="s">
        <v>7</v>
      </c>
      <c r="K140" s="49">
        <f t="shared" si="94"/>
        <v>113.89131851225787</v>
      </c>
      <c r="L140" s="49">
        <f t="shared" si="95"/>
        <v>111.20865170547006</v>
      </c>
      <c r="M140" s="14"/>
      <c r="N140" s="83"/>
    </row>
    <row r="141" spans="1:14" ht="21" x14ac:dyDescent="0.5">
      <c r="B141" s="4" t="s">
        <v>34</v>
      </c>
      <c r="C141" s="52" t="s">
        <v>6</v>
      </c>
      <c r="D141" s="21" t="s">
        <v>7</v>
      </c>
      <c r="E141" s="17">
        <v>85549.100303999992</v>
      </c>
      <c r="F141" s="17">
        <v>303409.68160233222</v>
      </c>
      <c r="G141" s="21" t="s">
        <v>7</v>
      </c>
      <c r="H141" s="17">
        <v>55390</v>
      </c>
      <c r="I141" s="17">
        <v>199068</v>
      </c>
      <c r="J141" s="54" t="s">
        <v>7</v>
      </c>
      <c r="K141" s="49">
        <f t="shared" si="94"/>
        <v>54.448637486910968</v>
      </c>
      <c r="L141" s="49">
        <f t="shared" si="95"/>
        <v>52.415095144539663</v>
      </c>
      <c r="M141" s="14"/>
      <c r="N141" s="83"/>
    </row>
    <row r="142" spans="1:14" ht="21" x14ac:dyDescent="0.5">
      <c r="B142" s="4" t="s">
        <v>35</v>
      </c>
      <c r="C142" s="52" t="s">
        <v>6</v>
      </c>
      <c r="D142" s="21" t="s">
        <v>7</v>
      </c>
      <c r="E142" s="17">
        <v>322331.70258400001</v>
      </c>
      <c r="F142" s="17">
        <v>1144112.7476199348</v>
      </c>
      <c r="G142" s="21" t="s">
        <v>7</v>
      </c>
      <c r="H142" s="17">
        <v>134075</v>
      </c>
      <c r="I142" s="17">
        <v>481868</v>
      </c>
      <c r="J142" s="54" t="s">
        <v>7</v>
      </c>
      <c r="K142" s="49">
        <f t="shared" si="94"/>
        <v>140.41148803580086</v>
      </c>
      <c r="L142" s="49">
        <f t="shared" si="95"/>
        <v>137.43281305667421</v>
      </c>
      <c r="M142" s="14"/>
      <c r="N142" s="83"/>
    </row>
    <row r="143" spans="1:14" ht="21" x14ac:dyDescent="0.5">
      <c r="B143" s="4" t="s">
        <v>36</v>
      </c>
      <c r="C143" s="52" t="s">
        <v>6</v>
      </c>
      <c r="D143" s="21" t="s">
        <v>7</v>
      </c>
      <c r="E143" s="17">
        <v>12212.441236000001</v>
      </c>
      <c r="F143" s="17">
        <v>43350.865176753941</v>
      </c>
      <c r="G143" s="21" t="s">
        <v>7</v>
      </c>
      <c r="H143" s="17">
        <v>6940</v>
      </c>
      <c r="I143" s="17">
        <v>24941</v>
      </c>
      <c r="J143" s="54" t="s">
        <v>7</v>
      </c>
      <c r="K143" s="49">
        <f t="shared" si="94"/>
        <v>75.971775734870334</v>
      </c>
      <c r="L143" s="49">
        <f t="shared" si="95"/>
        <v>73.813660946850348</v>
      </c>
      <c r="M143" s="14"/>
      <c r="N143" s="83"/>
    </row>
    <row r="144" spans="1:14" ht="21" x14ac:dyDescent="0.5">
      <c r="B144" s="4" t="s">
        <v>38</v>
      </c>
      <c r="C144" s="52" t="s">
        <v>6</v>
      </c>
      <c r="D144" s="21" t="s">
        <v>7</v>
      </c>
      <c r="E144" s="17">
        <v>68794.192142999993</v>
      </c>
      <c r="F144" s="17">
        <v>244190.00744679465</v>
      </c>
      <c r="G144" s="21" t="s">
        <v>7</v>
      </c>
      <c r="H144" s="17">
        <v>53239</v>
      </c>
      <c r="I144" s="17">
        <v>191369</v>
      </c>
      <c r="J144" s="54" t="s">
        <v>7</v>
      </c>
      <c r="K144" s="49">
        <f t="shared" si="94"/>
        <v>29.21766401134505</v>
      </c>
      <c r="L144" s="49">
        <f t="shared" si="95"/>
        <v>27.601653061255817</v>
      </c>
      <c r="M144" s="14"/>
      <c r="N144" s="83"/>
    </row>
    <row r="145" spans="1:20" ht="21" x14ac:dyDescent="0.5">
      <c r="B145" s="4" t="s">
        <v>39</v>
      </c>
      <c r="C145" s="52" t="s">
        <v>6</v>
      </c>
      <c r="D145" s="21" t="s">
        <v>7</v>
      </c>
      <c r="E145" s="17">
        <v>7773.9819339999995</v>
      </c>
      <c r="F145" s="17">
        <v>27577.592508622682</v>
      </c>
      <c r="G145" s="21" t="s">
        <v>7</v>
      </c>
      <c r="H145" s="17">
        <v>5807</v>
      </c>
      <c r="I145" s="17">
        <v>20873</v>
      </c>
      <c r="J145" s="54" t="s">
        <v>7</v>
      </c>
      <c r="K145" s="49">
        <f t="shared" si="94"/>
        <v>33.872600895470981</v>
      </c>
      <c r="L145" s="49">
        <f t="shared" si="95"/>
        <v>32.120885874683466</v>
      </c>
      <c r="M145" s="14"/>
      <c r="N145" s="83"/>
    </row>
    <row r="146" spans="1:20" ht="21" x14ac:dyDescent="0.5">
      <c r="B146" s="4" t="s">
        <v>40</v>
      </c>
      <c r="C146" s="52" t="s">
        <v>6</v>
      </c>
      <c r="D146" s="21" t="s">
        <v>7</v>
      </c>
      <c r="E146" s="17">
        <v>25159.497525999999</v>
      </c>
      <c r="F146" s="17">
        <v>89227.797660049255</v>
      </c>
      <c r="G146" s="21" t="s">
        <v>7</v>
      </c>
      <c r="H146" s="17">
        <v>11727</v>
      </c>
      <c r="I146" s="17">
        <v>42161</v>
      </c>
      <c r="J146" s="54" t="s">
        <v>7</v>
      </c>
      <c r="K146" s="49">
        <f t="shared" si="94"/>
        <v>114.54334037690796</v>
      </c>
      <c r="L146" s="49">
        <f t="shared" si="95"/>
        <v>111.63586646438475</v>
      </c>
      <c r="M146" s="14"/>
      <c r="N146" s="83"/>
    </row>
    <row r="147" spans="1:20" ht="21" x14ac:dyDescent="0.5">
      <c r="B147" s="4" t="s">
        <v>41</v>
      </c>
      <c r="C147" s="52" t="s">
        <v>6</v>
      </c>
      <c r="D147" s="53" t="s">
        <v>7</v>
      </c>
      <c r="E147" s="17">
        <v>11728.309035</v>
      </c>
      <c r="F147" s="17">
        <v>41524.166003045597</v>
      </c>
      <c r="G147" s="21" t="s">
        <v>7</v>
      </c>
      <c r="H147" s="17">
        <v>1838</v>
      </c>
      <c r="I147" s="17">
        <v>6607</v>
      </c>
      <c r="J147" s="54" t="s">
        <v>7</v>
      </c>
      <c r="K147" s="49">
        <f t="shared" si="94"/>
        <v>538.10168852013055</v>
      </c>
      <c r="L147" s="49">
        <f t="shared" si="95"/>
        <v>528.48745274777662</v>
      </c>
      <c r="M147" s="14"/>
      <c r="N147" s="83"/>
    </row>
    <row r="148" spans="1:20" x14ac:dyDescent="0.45">
      <c r="A148" s="78"/>
      <c r="B148" s="74"/>
      <c r="C148" s="74"/>
      <c r="D148" s="74"/>
      <c r="E148" s="75"/>
      <c r="F148" s="74"/>
      <c r="G148" s="74"/>
      <c r="H148" s="75"/>
      <c r="I148" s="74"/>
      <c r="J148" s="74"/>
      <c r="K148" s="75"/>
      <c r="L148" s="74"/>
    </row>
    <row r="149" spans="1:20" x14ac:dyDescent="0.45">
      <c r="J149" s="2" t="s">
        <v>61</v>
      </c>
    </row>
    <row r="151" spans="1:20" x14ac:dyDescent="0.45">
      <c r="A151" s="101" t="s">
        <v>113</v>
      </c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</row>
    <row r="152" spans="1:20" x14ac:dyDescent="0.45">
      <c r="A152" s="3"/>
      <c r="B152" s="3"/>
      <c r="C152" s="3"/>
      <c r="D152" s="3"/>
      <c r="E152" s="35"/>
      <c r="F152" s="3"/>
      <c r="G152" s="3"/>
      <c r="H152" s="35"/>
      <c r="I152" s="3"/>
      <c r="J152" s="3"/>
      <c r="K152" s="35"/>
      <c r="L152" s="3"/>
    </row>
    <row r="153" spans="1:20" x14ac:dyDescent="0.45">
      <c r="I153" s="4" t="s">
        <v>101</v>
      </c>
    </row>
    <row r="154" spans="1:20" x14ac:dyDescent="0.45">
      <c r="I154" s="4" t="s">
        <v>102</v>
      </c>
      <c r="J154" s="74"/>
      <c r="K154" s="75"/>
      <c r="L154" s="74"/>
    </row>
    <row r="155" spans="1:20" x14ac:dyDescent="0.45">
      <c r="A155" s="79"/>
      <c r="B155" s="5"/>
      <c r="C155" s="6" t="s">
        <v>62</v>
      </c>
      <c r="D155" s="107" t="s">
        <v>117</v>
      </c>
      <c r="E155" s="108"/>
      <c r="F155" s="109"/>
      <c r="G155" s="107" t="s">
        <v>114</v>
      </c>
      <c r="H155" s="108"/>
      <c r="I155" s="109"/>
      <c r="J155" s="80" t="s">
        <v>115</v>
      </c>
    </row>
    <row r="156" spans="1:20" x14ac:dyDescent="0.45">
      <c r="A156" s="2" t="s">
        <v>1</v>
      </c>
      <c r="B156" s="7"/>
      <c r="C156" s="3" t="s">
        <v>63</v>
      </c>
      <c r="D156" s="8"/>
      <c r="F156" s="9"/>
      <c r="H156" s="81"/>
      <c r="J156" s="82" t="s">
        <v>116</v>
      </c>
      <c r="K156" s="75"/>
      <c r="L156" s="74"/>
    </row>
    <row r="157" spans="1:20" x14ac:dyDescent="0.45">
      <c r="A157" s="4" t="s">
        <v>2</v>
      </c>
      <c r="B157" s="7" t="s">
        <v>65</v>
      </c>
      <c r="C157" s="3" t="s">
        <v>66</v>
      </c>
      <c r="D157" s="38" t="s">
        <v>67</v>
      </c>
      <c r="E157" s="102" t="s">
        <v>68</v>
      </c>
      <c r="F157" s="103"/>
      <c r="G157" s="38" t="s">
        <v>67</v>
      </c>
      <c r="H157" s="102" t="s">
        <v>68</v>
      </c>
      <c r="I157" s="103"/>
      <c r="J157" s="38" t="s">
        <v>67</v>
      </c>
      <c r="K157" s="107" t="s">
        <v>68</v>
      </c>
      <c r="L157" s="108"/>
    </row>
    <row r="158" spans="1:20" x14ac:dyDescent="0.45">
      <c r="A158" s="74"/>
      <c r="B158" s="10"/>
      <c r="C158" s="11" t="s">
        <v>69</v>
      </c>
      <c r="D158" s="10"/>
      <c r="E158" s="42" t="s">
        <v>70</v>
      </c>
      <c r="F158" s="43" t="s">
        <v>71</v>
      </c>
      <c r="G158" s="59"/>
      <c r="H158" s="42" t="s">
        <v>70</v>
      </c>
      <c r="I158" s="43" t="s">
        <v>72</v>
      </c>
      <c r="J158" s="44"/>
      <c r="K158" s="42" t="s">
        <v>70</v>
      </c>
      <c r="L158" s="48" t="s">
        <v>72</v>
      </c>
    </row>
    <row r="159" spans="1:20" ht="21" x14ac:dyDescent="0.5">
      <c r="A159" s="4" t="s">
        <v>43</v>
      </c>
      <c r="B159" s="4" t="s">
        <v>44</v>
      </c>
      <c r="C159" s="52"/>
      <c r="D159" s="53"/>
      <c r="E159" s="17">
        <f t="shared" ref="E159:I159" si="101">SUM(E160:E164)</f>
        <v>2549595.7729340005</v>
      </c>
      <c r="F159" s="17">
        <f t="shared" si="101"/>
        <v>9046783.006236637</v>
      </c>
      <c r="G159" s="53"/>
      <c r="H159" s="17">
        <f t="shared" si="101"/>
        <v>2632459</v>
      </c>
      <c r="I159" s="17">
        <f t="shared" si="101"/>
        <v>9461924</v>
      </c>
      <c r="J159" s="54"/>
      <c r="K159" s="49">
        <f t="shared" ref="K159:L164" si="102">E159/H159*100-100</f>
        <v>-3.1477499579670365</v>
      </c>
      <c r="L159" s="49">
        <f t="shared" si="102"/>
        <v>-4.3874902584650073</v>
      </c>
      <c r="M159" s="14"/>
      <c r="N159" s="83"/>
      <c r="O159" s="83"/>
    </row>
    <row r="160" spans="1:20" ht="21" x14ac:dyDescent="0.5">
      <c r="A160" s="4" t="s">
        <v>0</v>
      </c>
      <c r="B160" s="4" t="s">
        <v>45</v>
      </c>
      <c r="C160" s="52" t="s">
        <v>9</v>
      </c>
      <c r="D160" s="17">
        <v>6629578.4717500005</v>
      </c>
      <c r="E160" s="73">
        <v>966330.31808799994</v>
      </c>
      <c r="F160" s="17">
        <v>3428471.5126329926</v>
      </c>
      <c r="G160" s="17">
        <v>6154512</v>
      </c>
      <c r="H160" s="73">
        <v>971315</v>
      </c>
      <c r="I160" s="17">
        <v>3491572</v>
      </c>
      <c r="J160" s="49">
        <f>D160/G160*100-100</f>
        <v>7.7189949706816634</v>
      </c>
      <c r="K160" s="49">
        <f t="shared" si="102"/>
        <v>-0.5131890181866936</v>
      </c>
      <c r="L160" s="49">
        <f t="shared" si="102"/>
        <v>-1.8072228602763261</v>
      </c>
      <c r="M160" s="20">
        <f>E160/D160*1000</f>
        <v>145.76044649078858</v>
      </c>
      <c r="N160" s="51">
        <f>H160/G160*1000</f>
        <v>157.82161120166799</v>
      </c>
      <c r="O160" s="51"/>
      <c r="T160" s="1"/>
    </row>
    <row r="161" spans="1:20" ht="21" x14ac:dyDescent="0.5">
      <c r="A161" s="4" t="s">
        <v>0</v>
      </c>
      <c r="B161" s="4" t="s">
        <v>46</v>
      </c>
      <c r="C161" s="52" t="s">
        <v>9</v>
      </c>
      <c r="D161" s="17">
        <v>6763366.1899999995</v>
      </c>
      <c r="E161" s="73">
        <v>953471.93411300005</v>
      </c>
      <c r="F161" s="17">
        <v>3382990.5144980857</v>
      </c>
      <c r="G161" s="17">
        <v>5784871</v>
      </c>
      <c r="H161" s="73">
        <v>869742</v>
      </c>
      <c r="I161" s="17">
        <v>3125918</v>
      </c>
      <c r="J161" s="49">
        <f>D161/G161*100-100</f>
        <v>16.914727917009714</v>
      </c>
      <c r="K161" s="49">
        <f t="shared" si="102"/>
        <v>9.6269852568922687</v>
      </c>
      <c r="L161" s="49">
        <f t="shared" si="102"/>
        <v>8.2239046097206057</v>
      </c>
      <c r="M161" s="20">
        <f>E161/D161*1000</f>
        <v>140.97594412716549</v>
      </c>
      <c r="N161" s="51">
        <f>H161/G161*1000</f>
        <v>150.34769141783801</v>
      </c>
      <c r="O161" s="51"/>
      <c r="T161" s="1"/>
    </row>
    <row r="162" spans="1:20" ht="21" x14ac:dyDescent="0.5">
      <c r="A162" s="4"/>
      <c r="B162" s="4" t="s">
        <v>76</v>
      </c>
      <c r="C162" s="52" t="s">
        <v>6</v>
      </c>
      <c r="D162" s="53" t="s">
        <v>7</v>
      </c>
      <c r="E162" s="17">
        <v>457948.02232600003</v>
      </c>
      <c r="F162" s="17">
        <v>1625298.1475269862</v>
      </c>
      <c r="G162" s="21"/>
      <c r="H162" s="17">
        <v>612790</v>
      </c>
      <c r="I162" s="17">
        <v>2202415</v>
      </c>
      <c r="J162" s="54" t="s">
        <v>7</v>
      </c>
      <c r="K162" s="49">
        <f t="shared" si="102"/>
        <v>-25.268359091042598</v>
      </c>
      <c r="L162" s="49">
        <f t="shared" si="102"/>
        <v>-26.20381955594263</v>
      </c>
      <c r="M162" s="14"/>
      <c r="N162" s="51"/>
      <c r="O162" s="51"/>
      <c r="T162" s="1"/>
    </row>
    <row r="163" spans="1:20" ht="21" x14ac:dyDescent="0.5">
      <c r="A163" s="4"/>
      <c r="B163" s="4" t="s">
        <v>77</v>
      </c>
      <c r="C163" s="52" t="s">
        <v>6</v>
      </c>
      <c r="D163" s="53" t="s">
        <v>7</v>
      </c>
      <c r="E163" s="17">
        <v>171794.49464200001</v>
      </c>
      <c r="F163" s="17">
        <v>609843.15978153911</v>
      </c>
      <c r="G163" s="21" t="s">
        <v>7</v>
      </c>
      <c r="H163" s="17">
        <v>178549</v>
      </c>
      <c r="I163" s="17">
        <v>641792</v>
      </c>
      <c r="J163" s="54" t="s">
        <v>7</v>
      </c>
      <c r="K163" s="49">
        <f t="shared" si="102"/>
        <v>-3.7829981450470171</v>
      </c>
      <c r="L163" s="49">
        <f t="shared" si="102"/>
        <v>-4.9780676945896545</v>
      </c>
      <c r="M163" s="14"/>
      <c r="N163" s="51"/>
      <c r="O163" s="51"/>
      <c r="T163" s="1"/>
    </row>
    <row r="164" spans="1:20" ht="21" x14ac:dyDescent="0.5">
      <c r="A164" s="4"/>
      <c r="B164" s="4" t="s">
        <v>78</v>
      </c>
      <c r="C164" s="52" t="s">
        <v>6</v>
      </c>
      <c r="D164" s="53" t="s">
        <v>7</v>
      </c>
      <c r="E164" s="17">
        <v>51.003765000000001</v>
      </c>
      <c r="F164" s="17">
        <v>179.67179703175663</v>
      </c>
      <c r="G164" s="21" t="s">
        <v>7</v>
      </c>
      <c r="H164" s="17">
        <v>63</v>
      </c>
      <c r="I164" s="17">
        <v>227</v>
      </c>
      <c r="J164" s="54" t="s">
        <v>7</v>
      </c>
      <c r="K164" s="49">
        <f t="shared" si="102"/>
        <v>-19.041642857142861</v>
      </c>
      <c r="L164" s="49">
        <f t="shared" si="102"/>
        <v>-20.84942862037154</v>
      </c>
      <c r="M164" s="14"/>
      <c r="N164" s="51"/>
      <c r="O164" s="51"/>
      <c r="T164" s="1"/>
    </row>
    <row r="165" spans="1:20" ht="21" x14ac:dyDescent="0.5">
      <c r="A165" s="4"/>
      <c r="B165" s="4"/>
      <c r="C165" s="52"/>
      <c r="D165" s="17"/>
      <c r="E165" s="73"/>
      <c r="F165" s="17"/>
      <c r="G165" s="17"/>
      <c r="H165" s="73"/>
      <c r="I165" s="17"/>
      <c r="J165" s="49"/>
      <c r="K165" s="49"/>
      <c r="L165" s="49"/>
      <c r="M165" s="14"/>
      <c r="N165" s="83"/>
      <c r="O165" s="83"/>
    </row>
    <row r="166" spans="1:20" ht="21" x14ac:dyDescent="0.5">
      <c r="A166" s="4" t="s">
        <v>47</v>
      </c>
      <c r="B166" s="4" t="s">
        <v>48</v>
      </c>
      <c r="C166" s="52"/>
      <c r="D166" s="53"/>
      <c r="E166" s="17">
        <f t="shared" ref="E166:I166" si="103">SUM(E167:E171)</f>
        <v>1112947.770368</v>
      </c>
      <c r="F166" s="17">
        <f t="shared" si="103"/>
        <v>3949152.5792938769</v>
      </c>
      <c r="G166" s="53"/>
      <c r="H166" s="17">
        <f t="shared" si="103"/>
        <v>1147106</v>
      </c>
      <c r="I166" s="17">
        <f t="shared" si="103"/>
        <v>4123201</v>
      </c>
      <c r="J166" s="54"/>
      <c r="K166" s="49">
        <f t="shared" ref="K166:L171" si="104">E166/H166*100-100</f>
        <v>-2.9777744717576269</v>
      </c>
      <c r="L166" s="49">
        <f t="shared" si="104"/>
        <v>-4.2211966068625486</v>
      </c>
      <c r="M166" s="14"/>
      <c r="N166" s="83"/>
      <c r="O166" s="83"/>
    </row>
    <row r="167" spans="1:20" ht="21" x14ac:dyDescent="0.5">
      <c r="A167" s="4"/>
      <c r="B167" s="4" t="s">
        <v>79</v>
      </c>
      <c r="C167" s="52" t="s">
        <v>9</v>
      </c>
      <c r="D167" s="17">
        <v>488601.44094530004</v>
      </c>
      <c r="E167" s="17">
        <v>242470.15596</v>
      </c>
      <c r="F167" s="17">
        <v>860217.87859718082</v>
      </c>
      <c r="G167" s="17">
        <v>729119</v>
      </c>
      <c r="H167" s="17">
        <v>389451</v>
      </c>
      <c r="I167" s="17">
        <v>1399874</v>
      </c>
      <c r="J167" s="49">
        <f>D167/G167*100-100</f>
        <v>-32.98742167666731</v>
      </c>
      <c r="K167" s="49">
        <f t="shared" si="104"/>
        <v>-37.740522951539482</v>
      </c>
      <c r="L167" s="49">
        <f t="shared" si="104"/>
        <v>-38.550335344668106</v>
      </c>
      <c r="M167" s="20">
        <f>E167/D167*1000</f>
        <v>496.25346067521127</v>
      </c>
      <c r="N167" s="51">
        <f>H167/G167*1000</f>
        <v>534.13914601045917</v>
      </c>
      <c r="O167" s="51"/>
      <c r="T167" s="1"/>
    </row>
    <row r="168" spans="1:20" ht="21" x14ac:dyDescent="0.5">
      <c r="B168" s="4" t="s">
        <v>80</v>
      </c>
      <c r="C168" s="52" t="s">
        <v>9</v>
      </c>
      <c r="D168" s="17">
        <v>335012.60402089998</v>
      </c>
      <c r="E168" s="17">
        <v>123649.910697</v>
      </c>
      <c r="F168" s="17">
        <v>438524.55739353993</v>
      </c>
      <c r="G168" s="17">
        <v>305133</v>
      </c>
      <c r="H168" s="17">
        <v>106390</v>
      </c>
      <c r="I168" s="17">
        <v>382345</v>
      </c>
      <c r="J168" s="49">
        <f>D168/G168*100-100</f>
        <v>9.7923213880176689</v>
      </c>
      <c r="K168" s="49">
        <f t="shared" si="104"/>
        <v>16.223245320988823</v>
      </c>
      <c r="L168" s="49">
        <f t="shared" si="104"/>
        <v>14.693420181652669</v>
      </c>
      <c r="M168" s="20">
        <f>E168/D168*1000</f>
        <v>369.09032440249928</v>
      </c>
      <c r="N168" s="51">
        <f>H168/G168*1000</f>
        <v>348.66763018093752</v>
      </c>
      <c r="O168" s="51"/>
      <c r="T168" s="1"/>
    </row>
    <row r="169" spans="1:20" ht="21" x14ac:dyDescent="0.5">
      <c r="A169" s="4" t="s">
        <v>0</v>
      </c>
      <c r="B169" s="4" t="s">
        <v>81</v>
      </c>
      <c r="C169" s="52" t="s">
        <v>9</v>
      </c>
      <c r="D169" s="17">
        <v>392462.97199770005</v>
      </c>
      <c r="E169" s="17">
        <v>179189.144202</v>
      </c>
      <c r="F169" s="17">
        <v>635766.14683860866</v>
      </c>
      <c r="G169" s="17">
        <v>353210</v>
      </c>
      <c r="H169" s="17">
        <v>172126</v>
      </c>
      <c r="I169" s="17">
        <v>618716</v>
      </c>
      <c r="J169" s="49">
        <f>D169/G169*100-100</f>
        <v>11.113210837094087</v>
      </c>
      <c r="K169" s="49">
        <f t="shared" si="104"/>
        <v>4.103473154549576</v>
      </c>
      <c r="L169" s="49">
        <f t="shared" si="104"/>
        <v>2.7557307130587674</v>
      </c>
      <c r="M169" s="20">
        <f>E169/D169*1000</f>
        <v>456.5759243219768</v>
      </c>
      <c r="N169" s="51">
        <f>H169/G169*1000</f>
        <v>487.31915857421933</v>
      </c>
      <c r="O169" s="51"/>
      <c r="T169" s="1"/>
    </row>
    <row r="170" spans="1:20" ht="21" x14ac:dyDescent="0.5">
      <c r="A170" s="4" t="s">
        <v>0</v>
      </c>
      <c r="B170" s="4" t="s">
        <v>82</v>
      </c>
      <c r="C170" s="52" t="s">
        <v>9</v>
      </c>
      <c r="D170" s="17">
        <v>777499.33599239995</v>
      </c>
      <c r="E170" s="17">
        <v>106772.135223</v>
      </c>
      <c r="F170" s="17">
        <v>379082.00497251668</v>
      </c>
      <c r="G170" s="17">
        <v>709682</v>
      </c>
      <c r="H170" s="17">
        <v>88143</v>
      </c>
      <c r="I170" s="17">
        <v>316823</v>
      </c>
      <c r="J170" s="49">
        <f>D170/G170*100-100</f>
        <v>9.5560174828162445</v>
      </c>
      <c r="K170" s="49">
        <f t="shared" si="104"/>
        <v>21.135127262516605</v>
      </c>
      <c r="L170" s="49">
        <f t="shared" si="104"/>
        <v>19.65103700568352</v>
      </c>
      <c r="M170" s="20">
        <f>E170/D170*1000</f>
        <v>137.32762239174914</v>
      </c>
      <c r="N170" s="51">
        <f>H170/G170*1000</f>
        <v>124.20069834094707</v>
      </c>
      <c r="O170" s="51"/>
      <c r="T170" s="1"/>
    </row>
    <row r="171" spans="1:20" ht="21" x14ac:dyDescent="0.5">
      <c r="A171" s="4"/>
      <c r="B171" s="4" t="s">
        <v>83</v>
      </c>
      <c r="C171" s="52" t="s">
        <v>49</v>
      </c>
      <c r="D171" s="53" t="s">
        <v>7</v>
      </c>
      <c r="E171" s="17">
        <v>460866.42428600002</v>
      </c>
      <c r="F171" s="17">
        <v>1635561.9914920309</v>
      </c>
      <c r="G171" s="21" t="s">
        <v>7</v>
      </c>
      <c r="H171" s="17">
        <v>390996</v>
      </c>
      <c r="I171" s="17">
        <v>1405443</v>
      </c>
      <c r="J171" s="54"/>
      <c r="K171" s="49">
        <f t="shared" si="104"/>
        <v>17.869856542266433</v>
      </c>
      <c r="L171" s="49">
        <f t="shared" si="104"/>
        <v>16.373413328895651</v>
      </c>
      <c r="M171" s="14"/>
      <c r="N171" s="83"/>
      <c r="O171" s="83"/>
      <c r="T171" s="1"/>
    </row>
    <row r="172" spans="1:20" ht="21" x14ac:dyDescent="0.5">
      <c r="A172" s="4"/>
      <c r="B172" s="4"/>
      <c r="C172" s="52"/>
      <c r="D172" s="17"/>
      <c r="E172" s="17"/>
      <c r="F172" s="17"/>
      <c r="G172" s="17"/>
      <c r="H172" s="17"/>
      <c r="I172" s="17"/>
      <c r="J172" s="49"/>
      <c r="K172" s="49"/>
      <c r="L172" s="49"/>
      <c r="M172" s="14"/>
      <c r="N172" s="83"/>
      <c r="O172" s="83"/>
    </row>
    <row r="173" spans="1:20" ht="21" x14ac:dyDescent="0.5">
      <c r="A173" s="4" t="s">
        <v>50</v>
      </c>
      <c r="B173" s="4" t="s">
        <v>51</v>
      </c>
      <c r="C173" s="52"/>
      <c r="D173" s="53"/>
      <c r="E173" s="17">
        <f t="shared" ref="E173:I173" si="105">SUM(E174:E178)</f>
        <v>1767245.4563160001</v>
      </c>
      <c r="F173" s="17">
        <f t="shared" si="105"/>
        <v>6271133.9535799315</v>
      </c>
      <c r="G173" s="53"/>
      <c r="H173" s="17">
        <f t="shared" si="105"/>
        <v>1602650</v>
      </c>
      <c r="I173" s="17">
        <f t="shared" si="105"/>
        <v>5758713</v>
      </c>
      <c r="J173" s="54"/>
      <c r="K173" s="49">
        <f t="shared" ref="K173:L178" si="106">E173/H173*100-100</f>
        <v>10.27020599107729</v>
      </c>
      <c r="L173" s="49">
        <f t="shared" si="106"/>
        <v>8.8981852990404491</v>
      </c>
      <c r="M173" s="14"/>
      <c r="N173" s="83"/>
      <c r="O173" s="83"/>
    </row>
    <row r="174" spans="1:20" ht="21" x14ac:dyDescent="0.5">
      <c r="A174" s="4" t="s">
        <v>0</v>
      </c>
      <c r="B174" s="4" t="s">
        <v>84</v>
      </c>
      <c r="C174" s="52" t="s">
        <v>52</v>
      </c>
      <c r="D174" s="17">
        <v>740164.53850000002</v>
      </c>
      <c r="E174" s="17">
        <v>136344.27561000001</v>
      </c>
      <c r="F174" s="17">
        <v>483951.56196083582</v>
      </c>
      <c r="G174" s="17">
        <v>749195</v>
      </c>
      <c r="H174" s="17">
        <v>127600</v>
      </c>
      <c r="I174" s="17">
        <v>458708</v>
      </c>
      <c r="J174" s="49">
        <f>D174/G174*100-100</f>
        <v>-1.2053552813353008</v>
      </c>
      <c r="K174" s="49">
        <f t="shared" si="106"/>
        <v>6.8528805721003181</v>
      </c>
      <c r="L174" s="49">
        <f t="shared" si="106"/>
        <v>5.5031876402495357</v>
      </c>
      <c r="M174" s="20">
        <f>E174/D174*1000</f>
        <v>184.20806255635011</v>
      </c>
      <c r="N174" s="51">
        <f>H174/G174*1000</f>
        <v>170.3161393228732</v>
      </c>
      <c r="O174" s="51"/>
      <c r="T174" s="1"/>
    </row>
    <row r="175" spans="1:20" ht="21" x14ac:dyDescent="0.5">
      <c r="B175" s="4" t="s">
        <v>85</v>
      </c>
      <c r="C175" s="52" t="s">
        <v>52</v>
      </c>
      <c r="D175" s="17">
        <v>23202.968142999998</v>
      </c>
      <c r="E175" s="17">
        <v>31788.615379999999</v>
      </c>
      <c r="F175" s="17">
        <v>112857.02141947944</v>
      </c>
      <c r="G175" s="17">
        <v>15380</v>
      </c>
      <c r="H175" s="17">
        <v>23103</v>
      </c>
      <c r="I175" s="17">
        <v>83040</v>
      </c>
      <c r="J175" s="49">
        <f>D175/G175*100-100</f>
        <v>50.864552295188531</v>
      </c>
      <c r="K175" s="49">
        <f t="shared" si="106"/>
        <v>37.595184088646477</v>
      </c>
      <c r="L175" s="49">
        <f t="shared" si="106"/>
        <v>35.90681770168527</v>
      </c>
      <c r="M175" s="20">
        <f>E175/D175*1000</f>
        <v>1370.0236618042406</v>
      </c>
      <c r="N175" s="51">
        <f>H175/G175*1000</f>
        <v>1502.145643693108</v>
      </c>
      <c r="O175" s="51"/>
      <c r="T175" s="1"/>
    </row>
    <row r="176" spans="1:20" ht="21" x14ac:dyDescent="0.5">
      <c r="B176" s="4" t="s">
        <v>86</v>
      </c>
      <c r="C176" s="52" t="s">
        <v>52</v>
      </c>
      <c r="D176" s="17">
        <v>1505482.3387589999</v>
      </c>
      <c r="E176" s="17">
        <v>485345.695871</v>
      </c>
      <c r="F176" s="17">
        <v>1722141.6410633582</v>
      </c>
      <c r="G176" s="17">
        <v>1262866</v>
      </c>
      <c r="H176" s="17">
        <v>441341</v>
      </c>
      <c r="I176" s="17">
        <v>1586449</v>
      </c>
      <c r="J176" s="49">
        <f>D176/G176*100-100</f>
        <v>19.211566291197954</v>
      </c>
      <c r="K176" s="49">
        <f t="shared" si="106"/>
        <v>9.9706793320810903</v>
      </c>
      <c r="L176" s="49">
        <f t="shared" si="106"/>
        <v>8.5532305837350009</v>
      </c>
      <c r="M176" s="20">
        <f>E176/D176*1000</f>
        <v>322.38551285236628</v>
      </c>
      <c r="N176" s="51">
        <f>H176/G176*1000</f>
        <v>349.47571634678582</v>
      </c>
      <c r="O176" s="51"/>
      <c r="T176" s="1"/>
    </row>
    <row r="177" spans="1:20" ht="21" x14ac:dyDescent="0.5">
      <c r="B177" s="4" t="s">
        <v>87</v>
      </c>
      <c r="C177" s="52" t="s">
        <v>52</v>
      </c>
      <c r="D177" s="17">
        <v>26313.1987912</v>
      </c>
      <c r="E177" s="17">
        <v>237052.208384</v>
      </c>
      <c r="F177" s="17">
        <v>841100.44574894756</v>
      </c>
      <c r="G177" s="17">
        <v>21868</v>
      </c>
      <c r="H177" s="17">
        <v>205828</v>
      </c>
      <c r="I177" s="17">
        <v>739851</v>
      </c>
      <c r="J177" s="49">
        <f>D177/G177*100-100</f>
        <v>20.327413532101701</v>
      </c>
      <c r="K177" s="49">
        <f t="shared" si="106"/>
        <v>15.170048965155374</v>
      </c>
      <c r="L177" s="49">
        <f t="shared" si="106"/>
        <v>13.685113049647498</v>
      </c>
      <c r="M177" s="20">
        <f>E177/D177*1000</f>
        <v>9008.8708052963175</v>
      </c>
      <c r="N177" s="51">
        <f>H177/G177*1000</f>
        <v>9412.2919334186936</v>
      </c>
      <c r="O177" s="51"/>
      <c r="T177" s="1"/>
    </row>
    <row r="178" spans="1:20" ht="21" x14ac:dyDescent="0.5">
      <c r="B178" s="4" t="s">
        <v>88</v>
      </c>
      <c r="C178" s="52" t="s">
        <v>49</v>
      </c>
      <c r="D178" s="53" t="s">
        <v>7</v>
      </c>
      <c r="E178" s="17">
        <v>876714.66107100004</v>
      </c>
      <c r="F178" s="17">
        <v>3111083.2833873108</v>
      </c>
      <c r="G178" s="21" t="s">
        <v>7</v>
      </c>
      <c r="H178" s="17">
        <v>804778</v>
      </c>
      <c r="I178" s="17">
        <v>2890665</v>
      </c>
      <c r="J178" s="54"/>
      <c r="K178" s="49">
        <f t="shared" si="106"/>
        <v>8.9386962704000439</v>
      </c>
      <c r="L178" s="49">
        <f t="shared" si="106"/>
        <v>7.6251756390765024</v>
      </c>
      <c r="M178" s="14"/>
      <c r="N178" s="83"/>
      <c r="O178" s="83"/>
    </row>
    <row r="179" spans="1:20" ht="21" x14ac:dyDescent="0.5">
      <c r="B179" s="4"/>
      <c r="C179" s="52"/>
      <c r="D179" s="18"/>
      <c r="E179" s="17"/>
      <c r="F179" s="17"/>
      <c r="G179" s="18"/>
      <c r="H179" s="17"/>
      <c r="I179" s="17"/>
      <c r="J179" s="49"/>
      <c r="K179" s="49"/>
      <c r="L179" s="49"/>
      <c r="M179" s="14"/>
      <c r="N179" s="83"/>
      <c r="O179" s="83"/>
    </row>
    <row r="180" spans="1:20" ht="21" x14ac:dyDescent="0.5">
      <c r="A180" s="4" t="s">
        <v>53</v>
      </c>
      <c r="B180" s="4" t="s">
        <v>54</v>
      </c>
      <c r="C180" s="52"/>
      <c r="D180" s="53"/>
      <c r="E180" s="17">
        <f t="shared" ref="E180:I180" si="107">SUM(E181:E185)</f>
        <v>1092239.4221310001</v>
      </c>
      <c r="F180" s="17">
        <f t="shared" si="107"/>
        <v>3876563.1869278653</v>
      </c>
      <c r="G180" s="53"/>
      <c r="H180" s="17">
        <f t="shared" si="107"/>
        <v>908110</v>
      </c>
      <c r="I180" s="17">
        <f t="shared" si="107"/>
        <v>3263365</v>
      </c>
      <c r="J180" s="54"/>
      <c r="K180" s="49">
        <f t="shared" ref="K180:L185" si="108">E180/H180*100-100</f>
        <v>20.276114361806407</v>
      </c>
      <c r="L180" s="49">
        <f t="shared" si="108"/>
        <v>18.79036475931639</v>
      </c>
      <c r="M180" s="14"/>
      <c r="N180" s="83"/>
      <c r="O180" s="83"/>
    </row>
    <row r="181" spans="1:20" ht="21" x14ac:dyDescent="0.5">
      <c r="A181" s="4"/>
      <c r="B181" s="4" t="s">
        <v>89</v>
      </c>
      <c r="C181" s="52" t="s">
        <v>55</v>
      </c>
      <c r="D181" s="17">
        <v>45</v>
      </c>
      <c r="E181" s="17">
        <v>1785.0617609999999</v>
      </c>
      <c r="F181" s="17">
        <v>6363.4926151209775</v>
      </c>
      <c r="G181" s="17">
        <v>303</v>
      </c>
      <c r="H181" s="17">
        <v>6152</v>
      </c>
      <c r="I181" s="17">
        <v>22119</v>
      </c>
      <c r="J181" s="49">
        <f>D181/G181*100-100</f>
        <v>-85.148514851485146</v>
      </c>
      <c r="K181" s="49">
        <f t="shared" ref="K181" si="109">E181/H181*100-100</f>
        <v>-70.984041596228877</v>
      </c>
      <c r="L181" s="49">
        <f t="shared" ref="L181" si="110">F181/I181*100-100</f>
        <v>-71.230649599344559</v>
      </c>
      <c r="M181" s="20">
        <f>E181/D181*1000</f>
        <v>39668.039133333332</v>
      </c>
      <c r="N181" s="51">
        <f>H181/G181*1000</f>
        <v>20303.630363036304</v>
      </c>
      <c r="O181" s="51"/>
      <c r="T181" s="1"/>
    </row>
    <row r="182" spans="1:20" ht="21" x14ac:dyDescent="0.5">
      <c r="B182" s="4" t="s">
        <v>90</v>
      </c>
      <c r="C182" s="52" t="s">
        <v>52</v>
      </c>
      <c r="D182" s="17">
        <v>2418678.8561195</v>
      </c>
      <c r="E182" s="17">
        <v>350501.56650299998</v>
      </c>
      <c r="F182" s="17">
        <v>1244350.9391950774</v>
      </c>
      <c r="G182" s="17">
        <v>2080267</v>
      </c>
      <c r="H182" s="17">
        <v>322342</v>
      </c>
      <c r="I182" s="17">
        <v>1157849</v>
      </c>
      <c r="J182" s="49">
        <f>D182/G182*100-100</f>
        <v>16.267712563795882</v>
      </c>
      <c r="K182" s="49">
        <f t="shared" si="108"/>
        <v>8.7359284558015986</v>
      </c>
      <c r="L182" s="49">
        <f t="shared" si="108"/>
        <v>7.4709171226193973</v>
      </c>
      <c r="M182" s="20">
        <f>E182/D182*1000</f>
        <v>144.91447081376506</v>
      </c>
      <c r="N182" s="51">
        <f>H182/G182*1000</f>
        <v>154.95222488267132</v>
      </c>
      <c r="O182" s="51"/>
      <c r="T182" s="1"/>
    </row>
    <row r="183" spans="1:20" ht="21" x14ac:dyDescent="0.5">
      <c r="B183" s="4" t="s">
        <v>91</v>
      </c>
      <c r="C183" s="52" t="s">
        <v>52</v>
      </c>
      <c r="D183" s="17">
        <v>2623871.8858135999</v>
      </c>
      <c r="E183" s="17">
        <v>459259.31584699999</v>
      </c>
      <c r="F183" s="17">
        <v>1629696.6697247315</v>
      </c>
      <c r="G183" s="17">
        <v>1797526</v>
      </c>
      <c r="H183" s="17">
        <v>346044</v>
      </c>
      <c r="I183" s="17">
        <v>1243895</v>
      </c>
      <c r="J183" s="49">
        <f>D183/G183*100-100</f>
        <v>45.971289751224731</v>
      </c>
      <c r="K183" s="49">
        <f t="shared" si="108"/>
        <v>32.717029004115091</v>
      </c>
      <c r="L183" s="49">
        <f t="shared" si="108"/>
        <v>31.015613835953303</v>
      </c>
      <c r="M183" s="20">
        <f>E183/D183*1000</f>
        <v>175.03115084622152</v>
      </c>
      <c r="N183" s="51">
        <f>H183/G183*1000</f>
        <v>192.51126270218066</v>
      </c>
      <c r="O183" s="51"/>
      <c r="T183" s="1"/>
    </row>
    <row r="184" spans="1:20" ht="21" x14ac:dyDescent="0.5">
      <c r="B184" s="4" t="s">
        <v>92</v>
      </c>
      <c r="C184" s="52" t="s">
        <v>49</v>
      </c>
      <c r="D184" s="53" t="s">
        <v>7</v>
      </c>
      <c r="E184" s="17">
        <v>42098.815801999997</v>
      </c>
      <c r="F184" s="17">
        <v>149341.17156361337</v>
      </c>
      <c r="G184" s="21" t="s">
        <v>7</v>
      </c>
      <c r="H184" s="17">
        <v>42425</v>
      </c>
      <c r="I184" s="17">
        <v>152467</v>
      </c>
      <c r="J184" s="54"/>
      <c r="K184" s="49">
        <f t="shared" si="108"/>
        <v>-0.7688490229817404</v>
      </c>
      <c r="L184" s="49">
        <f t="shared" si="108"/>
        <v>-2.0501672075836836</v>
      </c>
      <c r="M184" s="14"/>
      <c r="N184" s="83"/>
      <c r="O184" s="83"/>
    </row>
    <row r="185" spans="1:20" ht="21" x14ac:dyDescent="0.5">
      <c r="B185" s="4" t="s">
        <v>93</v>
      </c>
      <c r="C185" s="52" t="s">
        <v>49</v>
      </c>
      <c r="D185" s="53" t="s">
        <v>7</v>
      </c>
      <c r="E185" s="17">
        <v>238594.66221799998</v>
      </c>
      <c r="F185" s="17">
        <v>846810.91382932197</v>
      </c>
      <c r="G185" s="21" t="s">
        <v>7</v>
      </c>
      <c r="H185" s="17">
        <v>191147</v>
      </c>
      <c r="I185" s="17">
        <v>687035</v>
      </c>
      <c r="J185" s="54"/>
      <c r="K185" s="49">
        <f t="shared" si="108"/>
        <v>24.822603660010344</v>
      </c>
      <c r="L185" s="49">
        <f t="shared" si="108"/>
        <v>23.255862340247873</v>
      </c>
      <c r="M185" s="14"/>
      <c r="N185" s="83"/>
      <c r="O185" s="83"/>
    </row>
    <row r="186" spans="1:20" ht="21" x14ac:dyDescent="0.5">
      <c r="B186" s="4"/>
      <c r="C186" s="52"/>
      <c r="D186" s="18"/>
      <c r="E186" s="17"/>
      <c r="F186" s="17"/>
      <c r="G186" s="18"/>
      <c r="H186" s="17"/>
      <c r="I186" s="17"/>
      <c r="J186" s="49"/>
      <c r="K186" s="49"/>
      <c r="L186" s="49"/>
      <c r="M186" s="14"/>
      <c r="N186" s="83"/>
      <c r="O186" s="83"/>
    </row>
    <row r="187" spans="1:20" ht="21" x14ac:dyDescent="0.5">
      <c r="A187" s="4" t="s">
        <v>56</v>
      </c>
      <c r="B187" s="4" t="s">
        <v>57</v>
      </c>
      <c r="C187" s="52"/>
      <c r="D187" s="53"/>
      <c r="E187" s="17">
        <f t="shared" ref="E187:I187" si="111">SUM(E188:E192)</f>
        <v>195813.16170900001</v>
      </c>
      <c r="F187" s="17">
        <f t="shared" si="111"/>
        <v>694629.26574341115</v>
      </c>
      <c r="G187" s="53"/>
      <c r="H187" s="17">
        <f t="shared" si="111"/>
        <v>174610</v>
      </c>
      <c r="I187" s="17">
        <f t="shared" si="111"/>
        <v>627581</v>
      </c>
      <c r="J187" s="84"/>
      <c r="K187" s="49">
        <f t="shared" ref="K187:L192" si="112">E187/H187*100-100</f>
        <v>12.143154291850422</v>
      </c>
      <c r="L187" s="49">
        <f t="shared" si="112"/>
        <v>10.683603509891327</v>
      </c>
      <c r="M187" s="14"/>
      <c r="N187" s="83"/>
      <c r="O187" s="83"/>
    </row>
    <row r="188" spans="1:20" ht="21" x14ac:dyDescent="0.5">
      <c r="B188" s="4" t="s">
        <v>94</v>
      </c>
      <c r="C188" s="52" t="s">
        <v>52</v>
      </c>
      <c r="D188" s="17">
        <v>301999.53912700003</v>
      </c>
      <c r="E188" s="17">
        <v>55032.977101999997</v>
      </c>
      <c r="F188" s="17">
        <v>195199.75993105528</v>
      </c>
      <c r="G188" s="17">
        <v>330988</v>
      </c>
      <c r="H188" s="17">
        <v>52231</v>
      </c>
      <c r="I188" s="17">
        <v>187715</v>
      </c>
      <c r="J188" s="49">
        <f>D188/G188*100-100</f>
        <v>-8.7581606804476309</v>
      </c>
      <c r="K188" s="49">
        <f t="shared" si="112"/>
        <v>5.3645863605904509</v>
      </c>
      <c r="L188" s="49">
        <f t="shared" si="112"/>
        <v>3.9872998593907027</v>
      </c>
      <c r="M188" s="20">
        <f>E188/D188*1000</f>
        <v>182.2286790936358</v>
      </c>
      <c r="N188" s="51">
        <f>H188/G188*1000</f>
        <v>157.80330404727664</v>
      </c>
      <c r="O188" s="51"/>
      <c r="T188" s="1"/>
    </row>
    <row r="189" spans="1:20" ht="21" x14ac:dyDescent="0.5">
      <c r="B189" s="4" t="s">
        <v>95</v>
      </c>
      <c r="C189" s="52" t="s">
        <v>58</v>
      </c>
      <c r="D189" s="17">
        <v>5945099.4720750004</v>
      </c>
      <c r="E189" s="17">
        <v>36621.213541999998</v>
      </c>
      <c r="F189" s="17">
        <v>129858.81903394038</v>
      </c>
      <c r="G189" s="17">
        <v>4569471</v>
      </c>
      <c r="H189" s="17">
        <v>25873</v>
      </c>
      <c r="I189" s="17">
        <v>92997</v>
      </c>
      <c r="J189" s="49">
        <f>D189/G189*100-100</f>
        <v>30.10476425115732</v>
      </c>
      <c r="K189" s="49">
        <f t="shared" si="112"/>
        <v>41.542200525644489</v>
      </c>
      <c r="L189" s="49">
        <f t="shared" si="112"/>
        <v>39.637643186275227</v>
      </c>
      <c r="M189" s="20">
        <f>E189/D189*1000000</f>
        <v>6159.8992100998785</v>
      </c>
      <c r="N189" s="51">
        <f>H189/G189*1000000</f>
        <v>5662.1433859630579</v>
      </c>
      <c r="O189" s="51"/>
      <c r="T189" s="1"/>
    </row>
    <row r="190" spans="1:20" ht="21" x14ac:dyDescent="0.5">
      <c r="B190" s="4" t="s">
        <v>96</v>
      </c>
      <c r="C190" s="52" t="s">
        <v>49</v>
      </c>
      <c r="D190" s="53" t="s">
        <v>7</v>
      </c>
      <c r="E190" s="17">
        <v>21120.205447</v>
      </c>
      <c r="F190" s="17">
        <v>74972.19803457371</v>
      </c>
      <c r="G190" s="21" t="s">
        <v>7</v>
      </c>
      <c r="H190" s="17">
        <v>15540</v>
      </c>
      <c r="I190" s="17">
        <v>55849</v>
      </c>
      <c r="J190" s="54"/>
      <c r="K190" s="49">
        <f t="shared" si="112"/>
        <v>35.908657960102971</v>
      </c>
      <c r="L190" s="49">
        <f t="shared" si="112"/>
        <v>34.240896049300261</v>
      </c>
      <c r="M190" s="14"/>
      <c r="N190" s="83"/>
      <c r="O190" s="83"/>
    </row>
    <row r="191" spans="1:20" ht="21" x14ac:dyDescent="0.5">
      <c r="B191" s="4" t="s">
        <v>97</v>
      </c>
      <c r="C191" s="52" t="s">
        <v>52</v>
      </c>
      <c r="D191" s="17">
        <v>6853</v>
      </c>
      <c r="E191" s="17">
        <v>1594</v>
      </c>
      <c r="F191" s="17">
        <v>5635</v>
      </c>
      <c r="G191" s="17">
        <v>21466</v>
      </c>
      <c r="H191" s="17">
        <v>4684</v>
      </c>
      <c r="I191" s="17">
        <v>16841</v>
      </c>
      <c r="J191" s="49">
        <f>D191/G191*100-100</f>
        <v>-68.07509549986024</v>
      </c>
      <c r="K191" s="49">
        <f t="shared" si="112"/>
        <v>-65.969257045260463</v>
      </c>
      <c r="L191" s="49">
        <f t="shared" si="112"/>
        <v>-66.539991686954465</v>
      </c>
      <c r="M191" s="20">
        <f>E191/D191*1000</f>
        <v>232.59886181234495</v>
      </c>
      <c r="N191" s="51">
        <f>H191/G191*1000</f>
        <v>218.2055343333644</v>
      </c>
      <c r="O191" s="51"/>
      <c r="T191" s="1"/>
    </row>
    <row r="192" spans="1:20" ht="21" x14ac:dyDescent="0.5">
      <c r="B192" s="4" t="s">
        <v>98</v>
      </c>
      <c r="C192" s="52" t="s">
        <v>52</v>
      </c>
      <c r="D192" s="17">
        <v>301567.58163209999</v>
      </c>
      <c r="E192" s="17">
        <v>81444.765618000005</v>
      </c>
      <c r="F192" s="17">
        <v>288963.48874384171</v>
      </c>
      <c r="G192" s="17">
        <v>283001</v>
      </c>
      <c r="H192" s="17">
        <v>76282</v>
      </c>
      <c r="I192" s="17">
        <v>274179</v>
      </c>
      <c r="J192" s="49">
        <f>D192/G192*100-100</f>
        <v>6.560606369624125</v>
      </c>
      <c r="K192" s="49">
        <f t="shared" si="112"/>
        <v>6.7679998138486184</v>
      </c>
      <c r="L192" s="49">
        <f t="shared" si="112"/>
        <v>5.3922761202870078</v>
      </c>
      <c r="M192" s="20">
        <f>E192/D192*1000</f>
        <v>270.07135573796273</v>
      </c>
      <c r="N192" s="51">
        <f>H192/G192*1000</f>
        <v>269.54675071819531</v>
      </c>
      <c r="O192" s="51"/>
      <c r="T192" s="1"/>
    </row>
    <row r="193" spans="1:15" ht="21" x14ac:dyDescent="0.5">
      <c r="B193" s="4"/>
      <c r="C193" s="52"/>
      <c r="D193" s="17"/>
      <c r="E193" s="17"/>
      <c r="F193" s="17"/>
      <c r="G193" s="17"/>
      <c r="H193" s="17"/>
      <c r="I193" s="17"/>
      <c r="J193" s="49"/>
      <c r="K193" s="49"/>
      <c r="L193" s="49"/>
      <c r="M193" s="14"/>
      <c r="N193" s="83"/>
      <c r="O193" s="83"/>
    </row>
    <row r="194" spans="1:15" ht="21" x14ac:dyDescent="0.5">
      <c r="A194" s="4"/>
      <c r="B194" s="4" t="s">
        <v>59</v>
      </c>
      <c r="D194" s="18"/>
      <c r="E194" s="17">
        <f t="shared" ref="E194:I194" si="113">E108-E110-E122-E134-E159-E166-E173-E180-E187</f>
        <v>705674.77218900027</v>
      </c>
      <c r="F194" s="17">
        <f t="shared" si="113"/>
        <v>2505004.5377096375</v>
      </c>
      <c r="G194" s="53"/>
      <c r="H194" s="17">
        <f t="shared" si="113"/>
        <v>645567</v>
      </c>
      <c r="I194" s="17">
        <f t="shared" si="113"/>
        <v>2320586</v>
      </c>
      <c r="J194" s="54"/>
      <c r="K194" s="49">
        <f>E194/H194*100-100</f>
        <v>9.3108495615482667</v>
      </c>
      <c r="L194" s="49">
        <f>F194/I194*100-100</f>
        <v>7.9470675816210985</v>
      </c>
      <c r="M194" s="14"/>
      <c r="N194" s="83"/>
      <c r="O194" s="83"/>
    </row>
    <row r="195" spans="1:15" ht="21" x14ac:dyDescent="0.5">
      <c r="A195" s="78"/>
      <c r="B195" s="74"/>
      <c r="C195" s="74"/>
      <c r="D195" s="85"/>
      <c r="E195" s="86"/>
      <c r="F195" s="85"/>
      <c r="G195" s="85"/>
      <c r="H195" s="86"/>
      <c r="I195" s="85"/>
      <c r="J195" s="85"/>
      <c r="K195" s="86"/>
      <c r="L195" s="85"/>
      <c r="M195" s="14"/>
      <c r="N195" s="83"/>
      <c r="O195" s="83"/>
    </row>
    <row r="196" spans="1:15" x14ac:dyDescent="0.45">
      <c r="A196" s="2" t="s">
        <v>60</v>
      </c>
    </row>
    <row r="199" spans="1:15" x14ac:dyDescent="0.45">
      <c r="E199" s="87"/>
      <c r="F199" s="87"/>
      <c r="H199" s="2"/>
      <c r="K199" s="2"/>
      <c r="N199" s="2"/>
      <c r="O199" s="2"/>
    </row>
    <row r="200" spans="1:15" x14ac:dyDescent="0.45">
      <c r="B200" s="4"/>
      <c r="E200" s="88"/>
      <c r="F200" s="88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5"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B97:H97"/>
    <mergeCell ref="A100:L100"/>
    <mergeCell ref="E106:F106"/>
    <mergeCell ref="A1:R1"/>
    <mergeCell ref="G4:I4"/>
    <mergeCell ref="M5:O5"/>
    <mergeCell ref="P5:R5"/>
    <mergeCell ref="D4:F4"/>
    <mergeCell ref="E5:F6"/>
    <mergeCell ref="H5:I6"/>
    <mergeCell ref="K5:L6"/>
    <mergeCell ref="N6:O6"/>
    <mergeCell ref="A51:R51"/>
    <mergeCell ref="M55:O55"/>
    <mergeCell ref="P55:R55"/>
    <mergeCell ref="Q6:R6"/>
  </mergeCells>
  <phoneticPr fontId="0" type="noConversion"/>
  <printOptions horizontalCentered="1"/>
  <pageMargins left="0.118110236220472" right="3.9370078740157501E-2" top="0.74803149606299202" bottom="0.74803149606299202" header="0" footer="0"/>
  <pageSetup scale="35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E97F-9310-4329-9275-141663757679}">
  <dimension ref="A1:V189"/>
  <sheetViews>
    <sheetView zoomScale="50" zoomScaleNormal="50" zoomScaleSheetLayoutView="70" workbookViewId="0">
      <selection activeCell="E26" sqref="E26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23.90625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customWidth="1"/>
    <col min="9" max="9" width="23" style="2" customWidth="1"/>
    <col min="10" max="10" width="18.453125" style="2" customWidth="1"/>
    <col min="11" max="11" width="16.1796875" style="1" customWidth="1"/>
    <col min="12" max="12" width="18.453125" style="2" customWidth="1"/>
    <col min="13" max="13" width="14.54296875" style="2" customWidth="1"/>
    <col min="14" max="14" width="16.26953125" style="23" customWidth="1"/>
    <col min="15" max="15" width="20.54296875" style="23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customWidth="1"/>
    <col min="20" max="20" width="14.90625" style="22" customWidth="1"/>
    <col min="21" max="21" width="12.1796875" style="22" customWidth="1"/>
    <col min="22" max="22" width="12.54296875" style="22" customWidth="1"/>
    <col min="23" max="16384" width="11.54296875" style="2"/>
  </cols>
  <sheetData>
    <row r="1" spans="1:21" x14ac:dyDescent="0.45">
      <c r="A1" s="101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21" x14ac:dyDescent="0.45">
      <c r="O2" s="24" t="s">
        <v>74</v>
      </c>
    </row>
    <row r="3" spans="1:21" x14ac:dyDescent="0.45">
      <c r="O3" s="24" t="s">
        <v>99</v>
      </c>
    </row>
    <row r="4" spans="1:21" x14ac:dyDescent="0.45">
      <c r="A4" s="19"/>
      <c r="B4" s="114" t="s">
        <v>65</v>
      </c>
      <c r="C4" s="6" t="s">
        <v>62</v>
      </c>
      <c r="D4" s="104" t="s">
        <v>108</v>
      </c>
      <c r="E4" s="105"/>
      <c r="F4" s="106"/>
      <c r="G4" s="104" t="s">
        <v>106</v>
      </c>
      <c r="H4" s="105"/>
      <c r="I4" s="106"/>
      <c r="J4" s="97" t="s">
        <v>109</v>
      </c>
      <c r="K4" s="98"/>
      <c r="L4" s="99"/>
      <c r="M4" s="28"/>
      <c r="N4" s="29" t="s">
        <v>110</v>
      </c>
      <c r="O4" s="30"/>
      <c r="P4" s="31"/>
      <c r="Q4" s="31"/>
      <c r="R4" s="32" t="s">
        <v>100</v>
      </c>
      <c r="S4" s="33"/>
    </row>
    <row r="5" spans="1:21" x14ac:dyDescent="0.45">
      <c r="A5" s="9" t="s">
        <v>1</v>
      </c>
      <c r="B5" s="115"/>
      <c r="C5" s="3" t="s">
        <v>63</v>
      </c>
      <c r="D5" s="8" t="s">
        <v>64</v>
      </c>
      <c r="E5" s="110" t="s">
        <v>68</v>
      </c>
      <c r="F5" s="111"/>
      <c r="G5" s="8"/>
      <c r="H5" s="110" t="s">
        <v>68</v>
      </c>
      <c r="I5" s="111"/>
      <c r="J5" s="34"/>
      <c r="K5" s="110" t="s">
        <v>68</v>
      </c>
      <c r="L5" s="111"/>
      <c r="M5" s="107" t="s">
        <v>107</v>
      </c>
      <c r="N5" s="108"/>
      <c r="O5" s="109"/>
      <c r="P5" s="107" t="s">
        <v>111</v>
      </c>
      <c r="Q5" s="108"/>
      <c r="R5" s="108"/>
      <c r="S5" s="35"/>
      <c r="T5" s="36"/>
      <c r="U5" s="36"/>
    </row>
    <row r="6" spans="1:21" x14ac:dyDescent="0.45">
      <c r="A6" s="37" t="s">
        <v>2</v>
      </c>
      <c r="B6" s="115"/>
      <c r="C6" s="3" t="s">
        <v>66</v>
      </c>
      <c r="D6" s="38" t="s">
        <v>67</v>
      </c>
      <c r="E6" s="112"/>
      <c r="F6" s="113"/>
      <c r="G6" s="38" t="s">
        <v>67</v>
      </c>
      <c r="H6" s="112"/>
      <c r="I6" s="113"/>
      <c r="J6" s="39" t="s">
        <v>67</v>
      </c>
      <c r="K6" s="112"/>
      <c r="L6" s="113"/>
      <c r="M6" s="39" t="s">
        <v>67</v>
      </c>
      <c r="N6" s="107" t="s">
        <v>68</v>
      </c>
      <c r="O6" s="109"/>
      <c r="P6" s="39" t="s">
        <v>67</v>
      </c>
      <c r="Q6" s="107" t="s">
        <v>68</v>
      </c>
      <c r="R6" s="108"/>
      <c r="S6" s="33"/>
      <c r="T6" s="40"/>
      <c r="U6" s="40"/>
    </row>
    <row r="7" spans="1:21" x14ac:dyDescent="0.45">
      <c r="A7" s="41"/>
      <c r="B7" s="116"/>
      <c r="C7" s="11" t="s">
        <v>69</v>
      </c>
      <c r="D7" s="10"/>
      <c r="E7" s="42" t="s">
        <v>70</v>
      </c>
      <c r="F7" s="43" t="s">
        <v>71</v>
      </c>
      <c r="G7" s="10"/>
      <c r="H7" s="42" t="s">
        <v>70</v>
      </c>
      <c r="I7" s="43" t="s">
        <v>71</v>
      </c>
      <c r="J7" s="44"/>
      <c r="K7" s="42" t="s">
        <v>70</v>
      </c>
      <c r="L7" s="43" t="s">
        <v>72</v>
      </c>
      <c r="M7" s="44"/>
      <c r="N7" s="45" t="s">
        <v>73</v>
      </c>
      <c r="O7" s="46" t="s">
        <v>72</v>
      </c>
      <c r="P7" s="47"/>
      <c r="Q7" s="44" t="s">
        <v>73</v>
      </c>
      <c r="R7" s="48" t="s">
        <v>72</v>
      </c>
      <c r="S7" s="33"/>
      <c r="T7" s="40"/>
      <c r="U7" s="40"/>
    </row>
    <row r="8" spans="1:21" ht="21" x14ac:dyDescent="0.5">
      <c r="A8" s="4"/>
      <c r="B8" s="4" t="s">
        <v>3</v>
      </c>
      <c r="D8" s="17"/>
      <c r="E8" s="13">
        <v>1629640</v>
      </c>
      <c r="F8" s="13">
        <v>5812972</v>
      </c>
      <c r="G8" s="17"/>
      <c r="H8" s="13">
        <v>1707035</v>
      </c>
      <c r="I8" s="13">
        <v>6080787</v>
      </c>
      <c r="J8" s="17"/>
      <c r="K8" s="17">
        <v>1635355</v>
      </c>
      <c r="L8" s="17">
        <v>5868970</v>
      </c>
      <c r="M8" s="49"/>
      <c r="N8" s="49">
        <v>-4.53</v>
      </c>
      <c r="O8" s="49">
        <v>-4.4000000000000004</v>
      </c>
      <c r="P8" s="50"/>
      <c r="Q8" s="49">
        <v>-0.35</v>
      </c>
      <c r="R8" s="49">
        <v>-0.95</v>
      </c>
      <c r="S8" s="13"/>
      <c r="T8" s="51"/>
      <c r="U8" s="51"/>
    </row>
    <row r="9" spans="1:21" ht="21" x14ac:dyDescent="0.5">
      <c r="A9" s="4"/>
      <c r="D9" s="17"/>
      <c r="E9" s="17"/>
      <c r="F9" s="17"/>
      <c r="G9" s="17"/>
      <c r="H9" s="17"/>
      <c r="I9" s="17"/>
      <c r="J9" s="17"/>
      <c r="K9" s="17"/>
      <c r="L9" s="17"/>
      <c r="M9" s="49"/>
      <c r="N9" s="49"/>
      <c r="O9" s="49"/>
      <c r="P9" s="49"/>
      <c r="Q9" s="49"/>
      <c r="R9" s="49"/>
      <c r="S9" s="13"/>
      <c r="T9" s="51"/>
      <c r="U9" s="51"/>
    </row>
    <row r="10" spans="1:21" s="22" customFormat="1" ht="21" x14ac:dyDescent="0.5">
      <c r="A10" s="2"/>
      <c r="B10" s="4" t="s">
        <v>88</v>
      </c>
      <c r="C10" s="3" t="s">
        <v>49</v>
      </c>
      <c r="D10" s="21"/>
      <c r="E10" s="17">
        <v>129250.66107099999</v>
      </c>
      <c r="F10" s="13">
        <v>460977.2833873108</v>
      </c>
      <c r="G10" s="16"/>
      <c r="H10" s="17">
        <v>128884</v>
      </c>
      <c r="I10" s="13">
        <v>459133</v>
      </c>
      <c r="J10" s="21"/>
      <c r="K10" s="17">
        <v>123182</v>
      </c>
      <c r="L10" s="17">
        <v>442075</v>
      </c>
      <c r="M10" s="54"/>
      <c r="N10" s="49">
        <v>0.28000000000000003</v>
      </c>
      <c r="O10" s="49">
        <v>0.4</v>
      </c>
      <c r="P10" s="54" t="s">
        <v>7</v>
      </c>
      <c r="Q10" s="49">
        <v>4.93</v>
      </c>
      <c r="R10" s="49">
        <v>4.28</v>
      </c>
      <c r="S10" s="56">
        <v>794.71529824061247</v>
      </c>
      <c r="T10" s="56">
        <v>1070.3253368386461</v>
      </c>
      <c r="U10" s="56">
        <v>1023.1185440236104</v>
      </c>
    </row>
    <row r="11" spans="1:21" s="22" customFormat="1" ht="21" x14ac:dyDescent="0.5">
      <c r="A11" s="4" t="s">
        <v>0</v>
      </c>
      <c r="B11" s="4" t="s">
        <v>46</v>
      </c>
      <c r="C11" s="3" t="s">
        <v>9</v>
      </c>
      <c r="D11" s="17">
        <v>859634.19</v>
      </c>
      <c r="E11" s="17">
        <v>109677.934113</v>
      </c>
      <c r="F11" s="13">
        <v>391107.51449808595</v>
      </c>
      <c r="G11" s="17">
        <v>1112444</v>
      </c>
      <c r="H11" s="17">
        <v>151111</v>
      </c>
      <c r="I11" s="13">
        <v>538126</v>
      </c>
      <c r="J11" s="17">
        <v>796192</v>
      </c>
      <c r="K11" s="73">
        <v>121365</v>
      </c>
      <c r="L11" s="73">
        <v>435555</v>
      </c>
      <c r="M11" s="49">
        <v>-22.73</v>
      </c>
      <c r="N11" s="49">
        <v>-27.42</v>
      </c>
      <c r="O11" s="49">
        <v>-27.32</v>
      </c>
      <c r="P11" s="49">
        <v>7.97</v>
      </c>
      <c r="Q11" s="49">
        <v>-9.6300000000000008</v>
      </c>
      <c r="R11" s="49">
        <v>-10.199999999999999</v>
      </c>
      <c r="S11" s="56" t="e">
        <v>#DIV/0!</v>
      </c>
      <c r="T11" s="56" t="e">
        <v>#DIV/0!</v>
      </c>
      <c r="U11" s="56" t="e">
        <v>#DIV/0!</v>
      </c>
    </row>
    <row r="12" spans="1:21" s="22" customFormat="1" ht="21" x14ac:dyDescent="0.5">
      <c r="A12" s="4" t="s">
        <v>0</v>
      </c>
      <c r="B12" s="4" t="s">
        <v>15</v>
      </c>
      <c r="C12" s="3" t="s">
        <v>9</v>
      </c>
      <c r="D12" s="17">
        <v>337666.76293999993</v>
      </c>
      <c r="E12" s="17">
        <v>102870.66789</v>
      </c>
      <c r="F12" s="13">
        <v>366920.05601739697</v>
      </c>
      <c r="G12" s="17">
        <v>276989</v>
      </c>
      <c r="H12" s="17">
        <v>85881</v>
      </c>
      <c r="I12" s="13">
        <v>305926</v>
      </c>
      <c r="J12" s="17">
        <v>304844</v>
      </c>
      <c r="K12" s="17">
        <v>96059</v>
      </c>
      <c r="L12" s="17">
        <v>344737</v>
      </c>
      <c r="M12" s="49">
        <v>21.91</v>
      </c>
      <c r="N12" s="49">
        <v>19.78</v>
      </c>
      <c r="O12" s="49">
        <v>19.940000000000001</v>
      </c>
      <c r="P12" s="49">
        <v>10.77</v>
      </c>
      <c r="Q12" s="49">
        <v>7.09</v>
      </c>
      <c r="R12" s="49">
        <v>6.43</v>
      </c>
      <c r="S12" s="56">
        <v>293.87262031173185</v>
      </c>
      <c r="T12" s="56">
        <v>313.73245691952388</v>
      </c>
      <c r="U12" s="56">
        <v>285.95672464997881</v>
      </c>
    </row>
    <row r="13" spans="1:21" s="22" customFormat="1" ht="21" x14ac:dyDescent="0.5">
      <c r="A13" s="4" t="s">
        <v>0</v>
      </c>
      <c r="B13" s="4" t="s">
        <v>45</v>
      </c>
      <c r="C13" s="3" t="s">
        <v>9</v>
      </c>
      <c r="D13" s="17">
        <v>662872.47175000003</v>
      </c>
      <c r="E13" s="17">
        <v>85740.318088</v>
      </c>
      <c r="F13" s="13">
        <v>305865.51263299276</v>
      </c>
      <c r="G13" s="17">
        <v>1218871</v>
      </c>
      <c r="H13" s="17">
        <v>179645</v>
      </c>
      <c r="I13" s="13">
        <v>640015</v>
      </c>
      <c r="J13" s="17">
        <v>906536</v>
      </c>
      <c r="K13" s="73">
        <v>144642</v>
      </c>
      <c r="L13" s="73">
        <v>519091</v>
      </c>
      <c r="M13" s="49">
        <v>-45.62</v>
      </c>
      <c r="N13" s="49">
        <v>-52.27</v>
      </c>
      <c r="O13" s="49">
        <v>-52.21</v>
      </c>
      <c r="P13" s="49">
        <v>-26.88</v>
      </c>
      <c r="Q13" s="49">
        <v>-40.72</v>
      </c>
      <c r="R13" s="49">
        <v>-41.08</v>
      </c>
      <c r="S13" s="56">
        <v>708.28380162114956</v>
      </c>
      <c r="T13" s="56">
        <v>774.8133951987088</v>
      </c>
      <c r="U13" s="56">
        <v>701.47705379637409</v>
      </c>
    </row>
    <row r="14" spans="1:21" s="22" customFormat="1" ht="21" x14ac:dyDescent="0.5">
      <c r="A14" s="2"/>
      <c r="B14" s="4" t="s">
        <v>32</v>
      </c>
      <c r="C14" s="3" t="s">
        <v>6</v>
      </c>
      <c r="D14" s="21"/>
      <c r="E14" s="17">
        <v>82208.806655999986</v>
      </c>
      <c r="F14" s="17">
        <v>293198.26511456445</v>
      </c>
      <c r="G14" s="21" t="s">
        <v>7</v>
      </c>
      <c r="H14" s="17">
        <v>85955</v>
      </c>
      <c r="I14" s="17">
        <v>306190</v>
      </c>
      <c r="J14" s="21" t="s">
        <v>7</v>
      </c>
      <c r="K14" s="17">
        <v>56070</v>
      </c>
      <c r="L14" s="17">
        <v>201222</v>
      </c>
      <c r="M14" s="54" t="s">
        <v>7</v>
      </c>
      <c r="N14" s="49">
        <v>-4.3600000000000003</v>
      </c>
      <c r="O14" s="49">
        <v>-4.24</v>
      </c>
      <c r="P14" s="54" t="s">
        <v>7</v>
      </c>
      <c r="Q14" s="49">
        <v>46.62</v>
      </c>
      <c r="R14" s="49">
        <v>45.71</v>
      </c>
      <c r="S14" s="56">
        <v>300.23293938446488</v>
      </c>
      <c r="T14" s="56">
        <v>333.72534345432194</v>
      </c>
      <c r="U14" s="56">
        <v>271.89675817109406</v>
      </c>
    </row>
    <row r="15" spans="1:21" s="22" customFormat="1" ht="21" x14ac:dyDescent="0.5">
      <c r="A15" s="4"/>
      <c r="B15" s="4" t="s">
        <v>17</v>
      </c>
      <c r="C15" s="3" t="s">
        <v>6</v>
      </c>
      <c r="D15" s="21"/>
      <c r="E15" s="17">
        <v>80415.158402000001</v>
      </c>
      <c r="F15" s="13">
        <v>286819.31691853568</v>
      </c>
      <c r="G15" s="21"/>
      <c r="H15" s="17">
        <v>78123</v>
      </c>
      <c r="I15" s="13">
        <v>278286</v>
      </c>
      <c r="J15" s="21"/>
      <c r="K15" s="17">
        <v>60983</v>
      </c>
      <c r="L15" s="17">
        <v>218856</v>
      </c>
      <c r="M15" s="54" t="s">
        <v>7</v>
      </c>
      <c r="N15" s="49">
        <v>2.93</v>
      </c>
      <c r="O15" s="49">
        <v>3.07</v>
      </c>
      <c r="P15" s="54" t="s">
        <v>7</v>
      </c>
      <c r="Q15" s="49">
        <v>31.86</v>
      </c>
      <c r="R15" s="49">
        <v>31.05</v>
      </c>
      <c r="S15" s="56">
        <v>327.20929504761909</v>
      </c>
      <c r="T15" s="56">
        <v>325.36189924724954</v>
      </c>
      <c r="U15" s="56">
        <v>301.67613015942345</v>
      </c>
    </row>
    <row r="16" spans="1:21" s="22" customFormat="1" ht="21" x14ac:dyDescent="0.5">
      <c r="A16" s="2"/>
      <c r="B16" s="4" t="s">
        <v>86</v>
      </c>
      <c r="C16" s="3" t="s">
        <v>52</v>
      </c>
      <c r="D16" s="17">
        <v>254203.33875899995</v>
      </c>
      <c r="E16" s="17">
        <v>76774.695871000004</v>
      </c>
      <c r="F16" s="13">
        <v>273824.64106335811</v>
      </c>
      <c r="G16" s="17">
        <v>228499</v>
      </c>
      <c r="H16" s="17">
        <v>73657</v>
      </c>
      <c r="I16" s="13">
        <v>262378</v>
      </c>
      <c r="J16" s="17">
        <v>203176</v>
      </c>
      <c r="K16" s="17">
        <v>69830</v>
      </c>
      <c r="L16" s="17">
        <v>250606</v>
      </c>
      <c r="M16" s="49">
        <v>11.25</v>
      </c>
      <c r="N16" s="49">
        <v>4.2300000000000004</v>
      </c>
      <c r="O16" s="49">
        <v>4.3600000000000003</v>
      </c>
      <c r="P16" s="49">
        <v>25.11</v>
      </c>
      <c r="Q16" s="49">
        <v>9.9499999999999993</v>
      </c>
      <c r="R16" s="49">
        <v>9.26</v>
      </c>
      <c r="S16" s="56">
        <v>304.65144687124302</v>
      </c>
      <c r="T16" s="56">
        <v>310.05202372657396</v>
      </c>
      <c r="U16" s="56">
        <v>315.10871134088251</v>
      </c>
    </row>
    <row r="17" spans="1:21" s="22" customFormat="1" ht="21" x14ac:dyDescent="0.5">
      <c r="A17" s="2"/>
      <c r="B17" s="4" t="s">
        <v>91</v>
      </c>
      <c r="C17" s="3" t="s">
        <v>52</v>
      </c>
      <c r="D17" s="17">
        <v>447065.88581359986</v>
      </c>
      <c r="E17" s="17">
        <v>74944.315847000005</v>
      </c>
      <c r="F17" s="13">
        <v>267297.66972473147</v>
      </c>
      <c r="G17" s="17">
        <v>354839</v>
      </c>
      <c r="H17" s="17">
        <v>61021</v>
      </c>
      <c r="I17" s="13">
        <v>217378</v>
      </c>
      <c r="J17" s="17">
        <v>308267</v>
      </c>
      <c r="K17" s="17">
        <v>62005</v>
      </c>
      <c r="L17" s="17">
        <v>222525</v>
      </c>
      <c r="M17" s="49">
        <v>25.99</v>
      </c>
      <c r="N17" s="49">
        <v>22.82</v>
      </c>
      <c r="O17" s="49">
        <v>22.96</v>
      </c>
      <c r="P17" s="49">
        <v>45.03</v>
      </c>
      <c r="Q17" s="49">
        <v>20.87</v>
      </c>
      <c r="R17" s="49">
        <v>20.12</v>
      </c>
      <c r="S17" s="56">
        <v>194.99103999049967</v>
      </c>
      <c r="T17" s="56">
        <v>190.67796610169492</v>
      </c>
      <c r="U17" s="56">
        <v>256.02409638554218</v>
      </c>
    </row>
    <row r="18" spans="1:21" s="22" customFormat="1" ht="21" x14ac:dyDescent="0.5">
      <c r="A18" s="4"/>
      <c r="B18" s="4" t="s">
        <v>76</v>
      </c>
      <c r="C18" s="3" t="s">
        <v>6</v>
      </c>
      <c r="D18" s="21"/>
      <c r="E18" s="21">
        <v>74841.022326000006</v>
      </c>
      <c r="F18" s="13">
        <v>266991.14752698626</v>
      </c>
      <c r="G18" s="54"/>
      <c r="H18" s="17">
        <v>77529</v>
      </c>
      <c r="I18" s="13">
        <v>276249</v>
      </c>
      <c r="J18" s="21"/>
      <c r="K18" s="73">
        <v>87295</v>
      </c>
      <c r="L18" s="73">
        <v>313283</v>
      </c>
      <c r="M18" s="54"/>
      <c r="N18" s="49">
        <v>-3.47</v>
      </c>
      <c r="O18" s="49">
        <v>-3.35</v>
      </c>
      <c r="P18" s="54" t="s">
        <v>7</v>
      </c>
      <c r="Q18" s="49">
        <v>-14.27</v>
      </c>
      <c r="R18" s="49">
        <v>-14.78</v>
      </c>
      <c r="S18" s="56">
        <v>158.58614475424403</v>
      </c>
      <c r="T18" s="56">
        <v>172.47709570051128</v>
      </c>
      <c r="U18" s="56">
        <v>198.40937927514761</v>
      </c>
    </row>
    <row r="19" spans="1:21" s="22" customFormat="1" ht="21" x14ac:dyDescent="0.5">
      <c r="A19" s="2"/>
      <c r="B19" s="4" t="s">
        <v>29</v>
      </c>
      <c r="C19" s="3" t="s">
        <v>6</v>
      </c>
      <c r="D19" s="21"/>
      <c r="E19" s="17">
        <v>71873.877292000005</v>
      </c>
      <c r="F19" s="13">
        <v>256354.47767134593</v>
      </c>
      <c r="G19" s="21" t="s">
        <v>7</v>
      </c>
      <c r="H19" s="17">
        <v>70869</v>
      </c>
      <c r="I19" s="13">
        <v>252448</v>
      </c>
      <c r="J19" s="21" t="s">
        <v>7</v>
      </c>
      <c r="K19" s="17">
        <v>67258</v>
      </c>
      <c r="L19" s="17">
        <v>241377</v>
      </c>
      <c r="M19" s="54" t="s">
        <v>7</v>
      </c>
      <c r="N19" s="49">
        <v>1.42</v>
      </c>
      <c r="O19" s="49">
        <v>1.55</v>
      </c>
      <c r="P19" s="54" t="s">
        <v>7</v>
      </c>
      <c r="Q19" s="49">
        <v>6.86</v>
      </c>
      <c r="R19" s="49">
        <v>6.21</v>
      </c>
      <c r="S19" s="55"/>
      <c r="T19" s="56"/>
      <c r="U19" s="56"/>
    </row>
    <row r="20" spans="1:21" s="22" customFormat="1" ht="21" x14ac:dyDescent="0.5">
      <c r="A20" s="4" t="s">
        <v>0</v>
      </c>
      <c r="B20" s="4" t="s">
        <v>25</v>
      </c>
      <c r="C20" s="3" t="s">
        <v>6</v>
      </c>
      <c r="D20" s="21"/>
      <c r="E20" s="17">
        <v>68993.908400999993</v>
      </c>
      <c r="F20" s="17">
        <v>246097.60853606422</v>
      </c>
      <c r="G20" s="21" t="s">
        <v>7</v>
      </c>
      <c r="H20" s="17">
        <v>64326</v>
      </c>
      <c r="I20" s="17">
        <v>229145</v>
      </c>
      <c r="J20" s="21" t="s">
        <v>7</v>
      </c>
      <c r="K20" s="17">
        <v>54120</v>
      </c>
      <c r="L20" s="17">
        <v>194227</v>
      </c>
      <c r="M20" s="54" t="s">
        <v>7</v>
      </c>
      <c r="N20" s="49">
        <v>7.26</v>
      </c>
      <c r="O20" s="49">
        <v>7.4</v>
      </c>
      <c r="P20" s="54" t="s">
        <v>7</v>
      </c>
      <c r="Q20" s="49">
        <v>27.48</v>
      </c>
      <c r="R20" s="49">
        <v>26.71</v>
      </c>
      <c r="S20" s="56"/>
      <c r="T20" s="56"/>
      <c r="U20" s="56"/>
    </row>
    <row r="21" spans="1:21" s="22" customFormat="1" ht="21" x14ac:dyDescent="0.5">
      <c r="A21" s="4"/>
      <c r="B21" s="4" t="s">
        <v>83</v>
      </c>
      <c r="C21" s="3" t="s">
        <v>49</v>
      </c>
      <c r="D21" s="21"/>
      <c r="E21" s="17">
        <v>65038.424286000001</v>
      </c>
      <c r="F21" s="13">
        <v>231965.99149203091</v>
      </c>
      <c r="G21" s="21"/>
      <c r="H21" s="17">
        <v>67815</v>
      </c>
      <c r="I21" s="13">
        <v>241562</v>
      </c>
      <c r="J21" s="21"/>
      <c r="K21" s="17">
        <v>69104</v>
      </c>
      <c r="L21" s="17">
        <v>248003</v>
      </c>
      <c r="M21" s="54"/>
      <c r="N21" s="49">
        <v>-4.09</v>
      </c>
      <c r="O21" s="49">
        <v>-3.97</v>
      </c>
      <c r="P21" s="54" t="s">
        <v>7</v>
      </c>
      <c r="Q21" s="49">
        <v>-5.88</v>
      </c>
      <c r="R21" s="49">
        <v>-6.47</v>
      </c>
      <c r="S21" s="56"/>
      <c r="T21" s="56"/>
      <c r="U21" s="56"/>
    </row>
    <row r="22" spans="1:21" s="22" customFormat="1" ht="21" x14ac:dyDescent="0.5">
      <c r="A22" s="4" t="s">
        <v>0</v>
      </c>
      <c r="B22" s="4" t="s">
        <v>24</v>
      </c>
      <c r="C22" s="3" t="s">
        <v>6</v>
      </c>
      <c r="D22" s="21"/>
      <c r="E22" s="17">
        <v>59963.048351999998</v>
      </c>
      <c r="F22" s="13">
        <v>213858.96454193097</v>
      </c>
      <c r="G22" s="21" t="s">
        <v>7</v>
      </c>
      <c r="H22" s="17">
        <v>45820</v>
      </c>
      <c r="I22" s="13">
        <v>163202</v>
      </c>
      <c r="J22" s="21" t="s">
        <v>7</v>
      </c>
      <c r="K22" s="17">
        <v>87234</v>
      </c>
      <c r="L22" s="17">
        <v>313065</v>
      </c>
      <c r="M22" s="54" t="s">
        <v>7</v>
      </c>
      <c r="N22" s="49">
        <v>30.87</v>
      </c>
      <c r="O22" s="49">
        <v>31.04</v>
      </c>
      <c r="P22" s="54" t="s">
        <v>7</v>
      </c>
      <c r="Q22" s="49">
        <v>-31.26</v>
      </c>
      <c r="R22" s="49">
        <v>-31.69</v>
      </c>
      <c r="S22" s="56"/>
      <c r="T22" s="56"/>
      <c r="U22" s="56"/>
    </row>
    <row r="23" spans="1:21" s="22" customFormat="1" ht="21" x14ac:dyDescent="0.5">
      <c r="A23" s="2"/>
      <c r="B23" s="4" t="s">
        <v>90</v>
      </c>
      <c r="C23" s="3" t="s">
        <v>52</v>
      </c>
      <c r="D23" s="17">
        <v>386668.85611950001</v>
      </c>
      <c r="E23" s="17">
        <v>56187.566503000002</v>
      </c>
      <c r="F23" s="13">
        <v>200400.93919507749</v>
      </c>
      <c r="G23" s="17">
        <v>383767</v>
      </c>
      <c r="H23" s="17">
        <v>55075</v>
      </c>
      <c r="I23" s="13">
        <v>196184</v>
      </c>
      <c r="J23" s="17">
        <v>341293</v>
      </c>
      <c r="K23" s="17">
        <v>47171</v>
      </c>
      <c r="L23" s="17">
        <v>169287</v>
      </c>
      <c r="M23" s="49">
        <v>0.76</v>
      </c>
      <c r="N23" s="49">
        <v>2.02</v>
      </c>
      <c r="O23" s="49">
        <v>2.15</v>
      </c>
      <c r="P23" s="49">
        <v>13.3</v>
      </c>
      <c r="Q23" s="49">
        <v>19.11</v>
      </c>
      <c r="R23" s="49">
        <v>18.38</v>
      </c>
      <c r="S23" s="56"/>
      <c r="T23" s="56"/>
      <c r="U23" s="56"/>
    </row>
    <row r="24" spans="1:21" s="22" customFormat="1" ht="21" x14ac:dyDescent="0.5">
      <c r="A24" s="4"/>
      <c r="B24" s="4" t="s">
        <v>26</v>
      </c>
      <c r="C24" s="3" t="s">
        <v>6</v>
      </c>
      <c r="D24" s="21"/>
      <c r="E24" s="17">
        <v>50286.806849000001</v>
      </c>
      <c r="F24" s="13">
        <v>179379.54163519043</v>
      </c>
      <c r="G24" s="21" t="s">
        <v>7</v>
      </c>
      <c r="H24" s="17">
        <v>44720</v>
      </c>
      <c r="I24" s="13">
        <v>159304</v>
      </c>
      <c r="J24" s="21" t="s">
        <v>7</v>
      </c>
      <c r="K24" s="17">
        <v>37406</v>
      </c>
      <c r="L24" s="17">
        <v>134243</v>
      </c>
      <c r="M24" s="54" t="s">
        <v>7</v>
      </c>
      <c r="N24" s="49">
        <v>12.45</v>
      </c>
      <c r="O24" s="49">
        <v>12.6</v>
      </c>
      <c r="P24" s="54" t="s">
        <v>7</v>
      </c>
      <c r="Q24" s="49">
        <v>34.44</v>
      </c>
      <c r="R24" s="49">
        <v>33.619999999999997</v>
      </c>
      <c r="S24" s="56"/>
      <c r="T24" s="56"/>
      <c r="U24" s="56"/>
    </row>
    <row r="25" spans="1:21" s="22" customFormat="1" ht="21" x14ac:dyDescent="0.5">
      <c r="A25" s="2"/>
      <c r="B25" s="4" t="s">
        <v>93</v>
      </c>
      <c r="C25" s="3" t="s">
        <v>49</v>
      </c>
      <c r="D25" s="21"/>
      <c r="E25" s="17">
        <v>43138.662217999998</v>
      </c>
      <c r="F25" s="13">
        <v>153850.91382932191</v>
      </c>
      <c r="G25" s="16"/>
      <c r="H25" s="17">
        <v>33378</v>
      </c>
      <c r="I25" s="13">
        <v>118894</v>
      </c>
      <c r="J25" s="21"/>
      <c r="K25" s="17">
        <v>28527</v>
      </c>
      <c r="L25" s="17">
        <v>102377</v>
      </c>
      <c r="M25" s="54" t="s">
        <v>7</v>
      </c>
      <c r="N25" s="49">
        <v>29.24</v>
      </c>
      <c r="O25" s="49">
        <v>29.4</v>
      </c>
      <c r="P25" s="54" t="s">
        <v>7</v>
      </c>
      <c r="Q25" s="49">
        <v>51.22</v>
      </c>
      <c r="R25" s="49">
        <v>50.28</v>
      </c>
      <c r="S25" s="56"/>
      <c r="T25" s="56"/>
      <c r="U25" s="56"/>
    </row>
    <row r="26" spans="1:21" s="22" customFormat="1" ht="21" x14ac:dyDescent="0.5">
      <c r="A26" s="4"/>
      <c r="B26" s="4" t="s">
        <v>79</v>
      </c>
      <c r="C26" s="3" t="s">
        <v>9</v>
      </c>
      <c r="D26" s="17">
        <v>81872.440945300012</v>
      </c>
      <c r="E26" s="17">
        <v>39051.155959999996</v>
      </c>
      <c r="F26" s="13">
        <v>139287.87859718082</v>
      </c>
      <c r="G26" s="17">
        <v>66433</v>
      </c>
      <c r="H26" s="17">
        <v>32184</v>
      </c>
      <c r="I26" s="13">
        <v>114653</v>
      </c>
      <c r="J26" s="17">
        <v>142514</v>
      </c>
      <c r="K26" s="17">
        <v>73199</v>
      </c>
      <c r="L26" s="13">
        <v>262699</v>
      </c>
      <c r="M26" s="49">
        <v>23.24</v>
      </c>
      <c r="N26" s="49">
        <v>21.34</v>
      </c>
      <c r="O26" s="49">
        <v>21.49</v>
      </c>
      <c r="P26" s="49">
        <v>-42.55</v>
      </c>
      <c r="Q26" s="49">
        <v>-46.65</v>
      </c>
      <c r="R26" s="49">
        <v>-46.98</v>
      </c>
      <c r="S26" s="56"/>
      <c r="T26" s="56"/>
      <c r="U26" s="56"/>
    </row>
    <row r="27" spans="1:21" s="22" customFormat="1" ht="21" x14ac:dyDescent="0.5">
      <c r="A27" s="4" t="s">
        <v>0</v>
      </c>
      <c r="B27" s="4" t="s">
        <v>75</v>
      </c>
      <c r="C27" s="3" t="s">
        <v>9</v>
      </c>
      <c r="D27" s="17">
        <v>172676.69887200001</v>
      </c>
      <c r="E27" s="17">
        <v>27384.131963</v>
      </c>
      <c r="F27" s="13">
        <v>97686.617135314344</v>
      </c>
      <c r="G27" s="17">
        <v>116572</v>
      </c>
      <c r="H27" s="17">
        <v>20106</v>
      </c>
      <c r="I27" s="13">
        <v>71609</v>
      </c>
      <c r="J27" s="17">
        <v>141077</v>
      </c>
      <c r="K27" s="17">
        <v>27991</v>
      </c>
      <c r="L27" s="17">
        <v>100456</v>
      </c>
      <c r="M27" s="49">
        <v>48.13</v>
      </c>
      <c r="N27" s="49">
        <v>36.200000000000003</v>
      </c>
      <c r="O27" s="49">
        <v>36.42</v>
      </c>
      <c r="P27" s="49">
        <v>22.4</v>
      </c>
      <c r="Q27" s="49">
        <v>-2.17</v>
      </c>
      <c r="R27" s="49">
        <v>-2.76</v>
      </c>
      <c r="S27" s="56"/>
      <c r="T27" s="56"/>
      <c r="U27" s="56"/>
    </row>
    <row r="28" spans="1:21" s="22" customFormat="1" ht="21" x14ac:dyDescent="0.5">
      <c r="A28" s="4"/>
      <c r="B28" s="4" t="s">
        <v>77</v>
      </c>
      <c r="C28" s="3" t="s">
        <v>6</v>
      </c>
      <c r="D28" s="21"/>
      <c r="E28" s="17">
        <v>27001.494642000001</v>
      </c>
      <c r="F28" s="13">
        <v>96305.159781539129</v>
      </c>
      <c r="G28" s="54" t="s">
        <v>7</v>
      </c>
      <c r="H28" s="17">
        <v>32524</v>
      </c>
      <c r="I28" s="13">
        <v>115850</v>
      </c>
      <c r="J28" s="21"/>
      <c r="K28" s="73">
        <v>29498</v>
      </c>
      <c r="L28" s="73">
        <v>105863</v>
      </c>
      <c r="M28" s="54"/>
      <c r="N28" s="49">
        <v>-16.98</v>
      </c>
      <c r="O28" s="49">
        <v>-16.87</v>
      </c>
      <c r="P28" s="54" t="s">
        <v>7</v>
      </c>
      <c r="Q28" s="49">
        <v>-8.4600000000000009</v>
      </c>
      <c r="R28" s="49">
        <v>-9.0299999999999994</v>
      </c>
      <c r="S28" s="56"/>
      <c r="T28" s="56"/>
      <c r="U28" s="56"/>
    </row>
    <row r="29" spans="1:21" s="22" customFormat="1" ht="21" x14ac:dyDescent="0.5">
      <c r="A29" s="2"/>
      <c r="B29" s="4" t="s">
        <v>87</v>
      </c>
      <c r="C29" s="3" t="s">
        <v>52</v>
      </c>
      <c r="D29" s="17">
        <v>3901.1987912000009</v>
      </c>
      <c r="E29" s="17">
        <v>26003.208384000001</v>
      </c>
      <c r="F29" s="13">
        <v>92744.445748947561</v>
      </c>
      <c r="G29" s="17">
        <v>4638</v>
      </c>
      <c r="H29" s="17">
        <v>37741</v>
      </c>
      <c r="I29" s="13">
        <v>134432</v>
      </c>
      <c r="J29" s="17">
        <v>3166</v>
      </c>
      <c r="K29" s="17">
        <v>28913</v>
      </c>
      <c r="L29" s="17">
        <v>103764</v>
      </c>
      <c r="M29" s="49">
        <v>-15.89</v>
      </c>
      <c r="N29" s="49">
        <v>-31.1</v>
      </c>
      <c r="O29" s="49">
        <v>-31.01</v>
      </c>
      <c r="P29" s="49">
        <v>23.22</v>
      </c>
      <c r="Q29" s="49">
        <v>-10.06</v>
      </c>
      <c r="R29" s="49">
        <v>-10.62</v>
      </c>
      <c r="S29" s="56"/>
      <c r="T29" s="56"/>
      <c r="U29" s="56"/>
    </row>
    <row r="30" spans="1:21" s="22" customFormat="1" ht="21" x14ac:dyDescent="0.5">
      <c r="A30" s="4" t="s">
        <v>0</v>
      </c>
      <c r="B30" s="4" t="s">
        <v>81</v>
      </c>
      <c r="C30" s="3" t="s">
        <v>9</v>
      </c>
      <c r="D30" s="17">
        <v>56515.97199770002</v>
      </c>
      <c r="E30" s="17">
        <v>25104.144201999999</v>
      </c>
      <c r="F30" s="13">
        <v>89535.146838608664</v>
      </c>
      <c r="G30" s="17">
        <v>53211</v>
      </c>
      <c r="H30" s="17">
        <v>24481</v>
      </c>
      <c r="I30" s="13">
        <v>87204</v>
      </c>
      <c r="J30" s="17">
        <v>62159</v>
      </c>
      <c r="K30" s="17">
        <v>28980</v>
      </c>
      <c r="L30" s="13">
        <v>104002</v>
      </c>
      <c r="M30" s="49">
        <v>6.21</v>
      </c>
      <c r="N30" s="49">
        <v>2.5499999999999998</v>
      </c>
      <c r="O30" s="49">
        <v>2.67</v>
      </c>
      <c r="P30" s="49">
        <v>-9.08</v>
      </c>
      <c r="Q30" s="49">
        <v>-13.37</v>
      </c>
      <c r="R30" s="49">
        <v>-13.91</v>
      </c>
      <c r="S30" s="56"/>
      <c r="T30" s="56"/>
      <c r="U30" s="56"/>
    </row>
    <row r="31" spans="1:21" s="22" customFormat="1" ht="21" x14ac:dyDescent="0.5">
      <c r="A31" s="4" t="s">
        <v>0</v>
      </c>
      <c r="B31" s="4" t="s">
        <v>20</v>
      </c>
      <c r="C31" s="3" t="s">
        <v>6</v>
      </c>
      <c r="D31" s="21"/>
      <c r="E31" s="17">
        <v>23250.031013</v>
      </c>
      <c r="F31" s="13">
        <v>82923.416564414001</v>
      </c>
      <c r="G31" s="21" t="s">
        <v>7</v>
      </c>
      <c r="H31" s="17">
        <v>24731</v>
      </c>
      <c r="I31" s="13">
        <v>88086</v>
      </c>
      <c r="J31" s="21" t="s">
        <v>7</v>
      </c>
      <c r="K31" s="17">
        <v>20168</v>
      </c>
      <c r="L31" s="17">
        <v>72378</v>
      </c>
      <c r="M31" s="54" t="s">
        <v>7</v>
      </c>
      <c r="N31" s="49">
        <v>-5.99</v>
      </c>
      <c r="O31" s="49">
        <v>-5.86</v>
      </c>
      <c r="P31" s="54" t="s">
        <v>7</v>
      </c>
      <c r="Q31" s="49">
        <v>15.28</v>
      </c>
      <c r="R31" s="49">
        <v>14.57</v>
      </c>
      <c r="S31" s="56"/>
      <c r="T31" s="56"/>
      <c r="U31" s="56"/>
    </row>
    <row r="32" spans="1:21" s="22" customFormat="1" ht="21" x14ac:dyDescent="0.5">
      <c r="A32" s="4"/>
      <c r="B32" s="4" t="s">
        <v>27</v>
      </c>
      <c r="C32" s="3" t="s">
        <v>6</v>
      </c>
      <c r="D32" s="21"/>
      <c r="E32" s="17">
        <v>18707.101552</v>
      </c>
      <c r="F32" s="13">
        <v>66718.066900873775</v>
      </c>
      <c r="G32" s="21" t="s">
        <v>7</v>
      </c>
      <c r="H32" s="17">
        <v>19606</v>
      </c>
      <c r="I32" s="13">
        <v>69841</v>
      </c>
      <c r="J32" s="21" t="s">
        <v>7</v>
      </c>
      <c r="K32" s="17">
        <v>16714</v>
      </c>
      <c r="L32" s="17">
        <v>59984</v>
      </c>
      <c r="M32" s="54" t="s">
        <v>7</v>
      </c>
      <c r="N32" s="49">
        <v>-4.58</v>
      </c>
      <c r="O32" s="49">
        <v>-4.47</v>
      </c>
      <c r="P32" s="54" t="s">
        <v>7</v>
      </c>
      <c r="Q32" s="49">
        <v>11.92</v>
      </c>
      <c r="R32" s="49">
        <v>11.23</v>
      </c>
      <c r="S32" s="56"/>
      <c r="T32" s="56"/>
      <c r="U32" s="56"/>
    </row>
    <row r="33" spans="1:21" s="22" customFormat="1" ht="21" x14ac:dyDescent="0.5">
      <c r="A33" s="4" t="s">
        <v>0</v>
      </c>
      <c r="B33" s="4" t="s">
        <v>82</v>
      </c>
      <c r="C33" s="3" t="s">
        <v>9</v>
      </c>
      <c r="D33" s="17">
        <v>110258.33599239994</v>
      </c>
      <c r="E33" s="17">
        <v>18318.135223000001</v>
      </c>
      <c r="F33" s="13">
        <v>65329.004972516661</v>
      </c>
      <c r="G33" s="17">
        <v>115286</v>
      </c>
      <c r="H33" s="17">
        <v>15542</v>
      </c>
      <c r="I33" s="13">
        <v>55366</v>
      </c>
      <c r="J33" s="17">
        <v>113868</v>
      </c>
      <c r="K33" s="17">
        <v>14126</v>
      </c>
      <c r="L33" s="13">
        <v>50697</v>
      </c>
      <c r="M33" s="49">
        <v>-4.3600000000000003</v>
      </c>
      <c r="N33" s="49">
        <v>17.86</v>
      </c>
      <c r="O33" s="49">
        <v>17.989999999999998</v>
      </c>
      <c r="P33" s="49">
        <v>-3.17</v>
      </c>
      <c r="Q33" s="49">
        <v>29.68</v>
      </c>
      <c r="R33" s="49">
        <v>28.86</v>
      </c>
      <c r="S33" s="56">
        <v>129.34662660171028</v>
      </c>
      <c r="T33" s="56">
        <v>147.38639281761564</v>
      </c>
      <c r="U33" s="56">
        <v>159.55461228235833</v>
      </c>
    </row>
    <row r="34" spans="1:21" s="22" customFormat="1" ht="21" x14ac:dyDescent="0.5">
      <c r="A34" s="4" t="s">
        <v>0</v>
      </c>
      <c r="B34" s="4" t="s">
        <v>12</v>
      </c>
      <c r="C34" s="3" t="s">
        <v>9</v>
      </c>
      <c r="D34" s="17">
        <v>23896.322129999993</v>
      </c>
      <c r="E34" s="17">
        <v>16925.377883000001</v>
      </c>
      <c r="F34" s="13">
        <v>60360.389645138101</v>
      </c>
      <c r="G34" s="17">
        <v>19828</v>
      </c>
      <c r="H34" s="17">
        <v>15363</v>
      </c>
      <c r="I34" s="13">
        <v>54720</v>
      </c>
      <c r="J34" s="17">
        <v>20243</v>
      </c>
      <c r="K34" s="17">
        <v>14200</v>
      </c>
      <c r="L34" s="17">
        <v>50961</v>
      </c>
      <c r="M34" s="49">
        <v>20.52</v>
      </c>
      <c r="N34" s="49">
        <v>10.17</v>
      </c>
      <c r="O34" s="49">
        <v>10.31</v>
      </c>
      <c r="P34" s="49">
        <v>18.05</v>
      </c>
      <c r="Q34" s="49">
        <v>19.190000000000001</v>
      </c>
      <c r="R34" s="49">
        <v>18.440000000000001</v>
      </c>
      <c r="S34" s="56">
        <v>127.58675188686946</v>
      </c>
      <c r="T34" s="56">
        <v>135.83694999478627</v>
      </c>
      <c r="U34" s="56">
        <v>152.43182548932921</v>
      </c>
    </row>
    <row r="35" spans="1:21" s="22" customFormat="1" ht="21" x14ac:dyDescent="0.5">
      <c r="A35" s="4" t="s">
        <v>0</v>
      </c>
      <c r="B35" s="4" t="s">
        <v>22</v>
      </c>
      <c r="C35" s="3" t="s">
        <v>6</v>
      </c>
      <c r="D35" s="21"/>
      <c r="E35" s="17">
        <v>16249.379967000001</v>
      </c>
      <c r="F35" s="13">
        <v>57953.09114087429</v>
      </c>
      <c r="G35" s="21" t="s">
        <v>7</v>
      </c>
      <c r="H35" s="17">
        <v>14079</v>
      </c>
      <c r="I35" s="13">
        <v>50154</v>
      </c>
      <c r="J35" s="21" t="s">
        <v>7</v>
      </c>
      <c r="K35" s="17">
        <v>15228</v>
      </c>
      <c r="L35" s="17">
        <v>54652</v>
      </c>
      <c r="M35" s="54" t="s">
        <v>7</v>
      </c>
      <c r="N35" s="49">
        <v>15.42</v>
      </c>
      <c r="O35" s="49">
        <v>15.55</v>
      </c>
      <c r="P35" s="54" t="s">
        <v>7</v>
      </c>
      <c r="Q35" s="49">
        <v>6.71</v>
      </c>
      <c r="R35" s="49">
        <v>6.04</v>
      </c>
      <c r="S35" s="56"/>
      <c r="T35" s="56"/>
      <c r="U35" s="56"/>
    </row>
    <row r="36" spans="1:21" s="22" customFormat="1" ht="21" x14ac:dyDescent="0.5">
      <c r="A36" s="4" t="s">
        <v>0</v>
      </c>
      <c r="B36" s="4" t="s">
        <v>84</v>
      </c>
      <c r="C36" s="3" t="s">
        <v>52</v>
      </c>
      <c r="D36" s="17">
        <v>78846.538499999995</v>
      </c>
      <c r="E36" s="17">
        <v>15465.275610000001</v>
      </c>
      <c r="F36" s="13">
        <v>55161.561960835796</v>
      </c>
      <c r="G36" s="17">
        <v>122039</v>
      </c>
      <c r="H36" s="17">
        <v>20129</v>
      </c>
      <c r="I36" s="13">
        <v>71716</v>
      </c>
      <c r="J36" s="17">
        <v>29612</v>
      </c>
      <c r="K36" s="17">
        <v>5118</v>
      </c>
      <c r="L36" s="17">
        <v>18368</v>
      </c>
      <c r="M36" s="49">
        <v>-35.39</v>
      </c>
      <c r="N36" s="49">
        <v>-23.17</v>
      </c>
      <c r="O36" s="49">
        <v>-23.08</v>
      </c>
      <c r="P36" s="49">
        <v>166.27</v>
      </c>
      <c r="Q36" s="49">
        <v>202.17</v>
      </c>
      <c r="R36" s="49">
        <v>200.31</v>
      </c>
      <c r="S36" s="56"/>
      <c r="T36" s="56"/>
      <c r="U36" s="56"/>
    </row>
    <row r="37" spans="1:21" s="22" customFormat="1" ht="21" x14ac:dyDescent="0.5">
      <c r="A37" s="2"/>
      <c r="B37" s="4" t="s">
        <v>80</v>
      </c>
      <c r="C37" s="3" t="s">
        <v>9</v>
      </c>
      <c r="D37" s="17">
        <v>41454.604020900006</v>
      </c>
      <c r="E37" s="17">
        <v>14773.910696999999</v>
      </c>
      <c r="F37" s="13">
        <v>52694.557393539915</v>
      </c>
      <c r="G37" s="17">
        <v>39783</v>
      </c>
      <c r="H37" s="17">
        <v>13618</v>
      </c>
      <c r="I37" s="13">
        <v>48511</v>
      </c>
      <c r="J37" s="17">
        <v>80557</v>
      </c>
      <c r="K37" s="17">
        <v>18923</v>
      </c>
      <c r="L37" s="13">
        <v>67909</v>
      </c>
      <c r="M37" s="49">
        <v>4.2</v>
      </c>
      <c r="N37" s="49">
        <v>8.49</v>
      </c>
      <c r="O37" s="49">
        <v>8.6199999999999992</v>
      </c>
      <c r="P37" s="49">
        <v>-48.54</v>
      </c>
      <c r="Q37" s="49">
        <v>-21.93</v>
      </c>
      <c r="R37" s="49">
        <v>-22.4</v>
      </c>
      <c r="S37" s="56"/>
      <c r="T37" s="56"/>
      <c r="U37" s="56"/>
    </row>
    <row r="38" spans="1:21" s="22" customFormat="1" ht="21" x14ac:dyDescent="0.5">
      <c r="A38" s="4" t="s">
        <v>0</v>
      </c>
      <c r="B38" s="4" t="s">
        <v>21</v>
      </c>
      <c r="C38" s="3" t="s">
        <v>6</v>
      </c>
      <c r="D38" s="21"/>
      <c r="E38" s="17">
        <v>13973.489771</v>
      </c>
      <c r="F38" s="13">
        <v>49837.625016117119</v>
      </c>
      <c r="G38" s="21" t="s">
        <v>7</v>
      </c>
      <c r="H38" s="17">
        <v>23389</v>
      </c>
      <c r="I38" s="13">
        <v>83314</v>
      </c>
      <c r="J38" s="21" t="s">
        <v>7</v>
      </c>
      <c r="K38" s="17">
        <v>13950</v>
      </c>
      <c r="L38" s="17">
        <v>50064</v>
      </c>
      <c r="M38" s="54" t="s">
        <v>7</v>
      </c>
      <c r="N38" s="49">
        <v>-40.26</v>
      </c>
      <c r="O38" s="49">
        <v>-40.18</v>
      </c>
      <c r="P38" s="54" t="s">
        <v>7</v>
      </c>
      <c r="Q38" s="49">
        <v>0.17</v>
      </c>
      <c r="R38" s="49">
        <v>-0.45</v>
      </c>
      <c r="S38" s="56">
        <v>476.97559165349122</v>
      </c>
      <c r="T38" s="56">
        <v>484.45802537895321</v>
      </c>
      <c r="U38" s="56">
        <v>513.62673140884408</v>
      </c>
    </row>
    <row r="39" spans="1:21" s="22" customFormat="1" ht="21" x14ac:dyDescent="0.5">
      <c r="A39" s="2"/>
      <c r="B39" s="4" t="s">
        <v>98</v>
      </c>
      <c r="C39" s="3" t="s">
        <v>52</v>
      </c>
      <c r="D39" s="17">
        <v>43680.581632099995</v>
      </c>
      <c r="E39" s="17">
        <v>11628.765617999999</v>
      </c>
      <c r="F39" s="13">
        <v>41473.488743841692</v>
      </c>
      <c r="G39" s="17">
        <v>28983</v>
      </c>
      <c r="H39" s="17">
        <v>10842</v>
      </c>
      <c r="I39" s="13">
        <v>38623</v>
      </c>
      <c r="J39" s="17">
        <v>46914</v>
      </c>
      <c r="K39" s="17">
        <v>12796</v>
      </c>
      <c r="L39" s="17">
        <v>45921</v>
      </c>
      <c r="M39" s="49">
        <v>50.71</v>
      </c>
      <c r="N39" s="49">
        <v>7.26</v>
      </c>
      <c r="O39" s="49">
        <v>7.38</v>
      </c>
      <c r="P39" s="49">
        <v>-6.89</v>
      </c>
      <c r="Q39" s="49">
        <v>-9.1199999999999992</v>
      </c>
      <c r="R39" s="49">
        <v>-9.69</v>
      </c>
      <c r="S39" s="56">
        <v>356.3876931390177</v>
      </c>
      <c r="T39" s="56">
        <v>342.30701555940976</v>
      </c>
      <c r="U39" s="56">
        <v>234.9019948607818</v>
      </c>
    </row>
    <row r="40" spans="1:21" s="22" customFormat="1" ht="21" x14ac:dyDescent="0.5">
      <c r="A40" s="4" t="s">
        <v>0</v>
      </c>
      <c r="B40" s="4" t="s">
        <v>23</v>
      </c>
      <c r="C40" s="3" t="s">
        <v>6</v>
      </c>
      <c r="D40" s="21"/>
      <c r="E40" s="17">
        <v>10083.150659000001</v>
      </c>
      <c r="F40" s="13">
        <v>35969.732212714778</v>
      </c>
      <c r="G40" s="21" t="s">
        <v>7</v>
      </c>
      <c r="H40" s="17">
        <v>4622</v>
      </c>
      <c r="I40" s="13">
        <v>16462</v>
      </c>
      <c r="J40" s="21" t="s">
        <v>7</v>
      </c>
      <c r="K40" s="17">
        <v>3916</v>
      </c>
      <c r="L40" s="17">
        <v>14053</v>
      </c>
      <c r="M40" s="54" t="s">
        <v>7</v>
      </c>
      <c r="N40" s="49">
        <v>118.16</v>
      </c>
      <c r="O40" s="49">
        <v>118.5</v>
      </c>
      <c r="P40" s="54" t="s">
        <v>7</v>
      </c>
      <c r="Q40" s="49">
        <v>157.49</v>
      </c>
      <c r="R40" s="49">
        <v>155.96</v>
      </c>
      <c r="S40" s="56">
        <v>444.19556657402336</v>
      </c>
      <c r="T40" s="56">
        <v>460.0740448403526</v>
      </c>
      <c r="U40" s="56">
        <v>466.22371659775735</v>
      </c>
    </row>
    <row r="41" spans="1:21" s="22" customFormat="1" ht="21" x14ac:dyDescent="0.5">
      <c r="A41" s="4" t="s">
        <v>0</v>
      </c>
      <c r="B41" s="4" t="s">
        <v>13</v>
      </c>
      <c r="C41" s="3" t="s">
        <v>9</v>
      </c>
      <c r="D41" s="17">
        <v>21668.6128522</v>
      </c>
      <c r="E41" s="17">
        <v>6505.6313289999998</v>
      </c>
      <c r="F41" s="13">
        <v>23203.221989249218</v>
      </c>
      <c r="G41" s="17">
        <v>18707</v>
      </c>
      <c r="H41" s="17">
        <v>6243</v>
      </c>
      <c r="I41" s="13">
        <v>22240</v>
      </c>
      <c r="J41" s="17">
        <v>22549</v>
      </c>
      <c r="K41" s="17">
        <v>6131</v>
      </c>
      <c r="L41" s="17">
        <v>22002</v>
      </c>
      <c r="M41" s="49">
        <v>15.83</v>
      </c>
      <c r="N41" s="49">
        <v>4.21</v>
      </c>
      <c r="O41" s="49">
        <v>4.33</v>
      </c>
      <c r="P41" s="49">
        <v>-3.9</v>
      </c>
      <c r="Q41" s="49">
        <v>6.11</v>
      </c>
      <c r="R41" s="49">
        <v>5.46</v>
      </c>
      <c r="S41" s="56">
        <v>166.13832467290877</v>
      </c>
      <c r="T41" s="56">
        <v>134.81255312874069</v>
      </c>
      <c r="U41" s="56">
        <v>124.0559244036955</v>
      </c>
    </row>
    <row r="42" spans="1:21" s="22" customFormat="1" ht="21" x14ac:dyDescent="0.5">
      <c r="A42" s="2"/>
      <c r="B42" s="4" t="s">
        <v>94</v>
      </c>
      <c r="C42" s="3" t="s">
        <v>52</v>
      </c>
      <c r="D42" s="17">
        <v>16011.539127</v>
      </c>
      <c r="E42" s="17">
        <v>6436.9771019999998</v>
      </c>
      <c r="F42" s="13">
        <v>22957.75993105528</v>
      </c>
      <c r="G42" s="17">
        <v>20712</v>
      </c>
      <c r="H42" s="17">
        <v>7564</v>
      </c>
      <c r="I42" s="13">
        <v>26942</v>
      </c>
      <c r="J42" s="17">
        <v>57976</v>
      </c>
      <c r="K42" s="17">
        <v>9396</v>
      </c>
      <c r="L42" s="17">
        <v>33722</v>
      </c>
      <c r="M42" s="49">
        <v>-22.69</v>
      </c>
      <c r="N42" s="49">
        <v>-14.9</v>
      </c>
      <c r="O42" s="49">
        <v>-14.79</v>
      </c>
      <c r="P42" s="49">
        <v>-72.38</v>
      </c>
      <c r="Q42" s="49">
        <v>-31.49</v>
      </c>
      <c r="R42" s="49">
        <v>-31.92</v>
      </c>
      <c r="S42" s="56"/>
      <c r="T42" s="56"/>
      <c r="U42" s="56"/>
    </row>
    <row r="43" spans="1:21" s="22" customFormat="1" ht="21" x14ac:dyDescent="0.5">
      <c r="A43" s="2"/>
      <c r="B43" s="4" t="s">
        <v>92</v>
      </c>
      <c r="C43" s="3" t="s">
        <v>49</v>
      </c>
      <c r="D43" s="21"/>
      <c r="E43" s="17">
        <v>5881.8158020000001</v>
      </c>
      <c r="F43" s="13">
        <v>20979.17156361337</v>
      </c>
      <c r="G43" s="16"/>
      <c r="H43" s="17">
        <v>5492</v>
      </c>
      <c r="I43" s="13">
        <v>19561</v>
      </c>
      <c r="J43" s="21"/>
      <c r="K43" s="17">
        <v>6529</v>
      </c>
      <c r="L43" s="17">
        <v>23430</v>
      </c>
      <c r="M43" s="54" t="s">
        <v>7</v>
      </c>
      <c r="N43" s="49">
        <v>7.1</v>
      </c>
      <c r="O43" s="49">
        <v>7.25</v>
      </c>
      <c r="P43" s="54" t="s">
        <v>7</v>
      </c>
      <c r="Q43" s="49">
        <v>-9.91</v>
      </c>
      <c r="R43" s="49">
        <v>-10.46</v>
      </c>
      <c r="S43" s="56">
        <v>196.14400206040753</v>
      </c>
      <c r="T43" s="56">
        <v>164.93907685248158</v>
      </c>
      <c r="U43" s="56">
        <v>172.83533702553021</v>
      </c>
    </row>
    <row r="44" spans="1:21" s="22" customFormat="1" ht="21" x14ac:dyDescent="0.5">
      <c r="A44" s="4" t="s">
        <v>0</v>
      </c>
      <c r="B44" s="4" t="s">
        <v>11</v>
      </c>
      <c r="C44" s="3" t="s">
        <v>9</v>
      </c>
      <c r="D44" s="13">
        <v>15017.279143999996</v>
      </c>
      <c r="E44" s="17">
        <v>4413.1671720000004</v>
      </c>
      <c r="F44" s="13">
        <v>15740.23257969079</v>
      </c>
      <c r="G44" s="13">
        <v>16887</v>
      </c>
      <c r="H44" s="17">
        <v>5298</v>
      </c>
      <c r="I44" s="13">
        <v>18871</v>
      </c>
      <c r="J44" s="17">
        <v>16499</v>
      </c>
      <c r="K44" s="17">
        <v>4718</v>
      </c>
      <c r="L44" s="17">
        <v>16933</v>
      </c>
      <c r="M44" s="49">
        <v>-11.07</v>
      </c>
      <c r="N44" s="49">
        <v>-16.7</v>
      </c>
      <c r="O44" s="49">
        <v>-16.59</v>
      </c>
      <c r="P44" s="49">
        <v>-8.98</v>
      </c>
      <c r="Q44" s="49">
        <v>-6.46</v>
      </c>
      <c r="R44" s="49">
        <v>-7.04</v>
      </c>
      <c r="S44" s="56">
        <v>1019.9044054350668</v>
      </c>
      <c r="T44" s="56">
        <v>1132.1812237272302</v>
      </c>
      <c r="U44" s="56">
        <v>1630.4591265397537</v>
      </c>
    </row>
    <row r="45" spans="1:21" s="22" customFormat="1" ht="21" x14ac:dyDescent="0.5">
      <c r="A45" s="2"/>
      <c r="B45" s="4" t="s">
        <v>85</v>
      </c>
      <c r="C45" s="3" t="s">
        <v>52</v>
      </c>
      <c r="D45" s="17">
        <v>4101.9681430000001</v>
      </c>
      <c r="E45" s="17">
        <v>4183.6153800000002</v>
      </c>
      <c r="F45" s="13">
        <v>14921.021419479437</v>
      </c>
      <c r="G45" s="17">
        <v>4282</v>
      </c>
      <c r="H45" s="17">
        <v>4848</v>
      </c>
      <c r="I45" s="13">
        <v>17269</v>
      </c>
      <c r="J45" s="17">
        <v>2679</v>
      </c>
      <c r="K45" s="17">
        <v>4368</v>
      </c>
      <c r="L45" s="17">
        <v>15676</v>
      </c>
      <c r="M45" s="49">
        <v>-4.2</v>
      </c>
      <c r="N45" s="49">
        <v>-13.7</v>
      </c>
      <c r="O45" s="49">
        <v>-13.6</v>
      </c>
      <c r="P45" s="49">
        <v>53.12</v>
      </c>
      <c r="Q45" s="49">
        <v>-4.22</v>
      </c>
      <c r="R45" s="49">
        <v>-4.82</v>
      </c>
      <c r="S45" s="56">
        <v>302.02080053632591</v>
      </c>
      <c r="T45" s="56">
        <v>322.35152013794374</v>
      </c>
      <c r="U45" s="56">
        <v>343.69216836634246</v>
      </c>
    </row>
    <row r="46" spans="1:21" s="22" customFormat="1" ht="21" x14ac:dyDescent="0.5">
      <c r="A46" s="90"/>
      <c r="B46" s="91" t="s">
        <v>95</v>
      </c>
      <c r="C46" s="92" t="s">
        <v>58</v>
      </c>
      <c r="D46" s="15">
        <v>693472</v>
      </c>
      <c r="E46" s="15">
        <v>4138.2135420000004</v>
      </c>
      <c r="F46" s="93">
        <v>14758.819033940383</v>
      </c>
      <c r="G46" s="15">
        <v>566111</v>
      </c>
      <c r="H46" s="15">
        <v>4619</v>
      </c>
      <c r="I46" s="93">
        <v>16452</v>
      </c>
      <c r="J46" s="15">
        <v>612383</v>
      </c>
      <c r="K46" s="15">
        <v>3556</v>
      </c>
      <c r="L46" s="15">
        <v>12763</v>
      </c>
      <c r="M46" s="94">
        <v>22.5</v>
      </c>
      <c r="N46" s="94">
        <v>-10.41</v>
      </c>
      <c r="O46" s="94">
        <v>-10.29</v>
      </c>
      <c r="P46" s="94">
        <v>13.24</v>
      </c>
      <c r="Q46" s="94">
        <v>16.37</v>
      </c>
      <c r="R46" s="94">
        <v>15.64</v>
      </c>
      <c r="S46" s="56">
        <v>6665.4404904092225</v>
      </c>
      <c r="T46" s="56">
        <v>8137.3436826218203</v>
      </c>
      <c r="U46" s="56">
        <v>9132.3436512950102</v>
      </c>
    </row>
    <row r="47" spans="1:21" s="22" customFormat="1" ht="21" x14ac:dyDescent="0.5">
      <c r="A47" s="4" t="s">
        <v>0</v>
      </c>
      <c r="B47" s="4" t="s">
        <v>8</v>
      </c>
      <c r="C47" s="3" t="s">
        <v>9</v>
      </c>
      <c r="D47" s="17">
        <v>5072.5566400000007</v>
      </c>
      <c r="E47" s="17">
        <v>4031.2383629999999</v>
      </c>
      <c r="F47" s="13">
        <v>14378.243327244882</v>
      </c>
      <c r="G47" s="17">
        <v>3043</v>
      </c>
      <c r="H47" s="17">
        <v>3257</v>
      </c>
      <c r="I47" s="13">
        <v>11602</v>
      </c>
      <c r="J47" s="17">
        <v>4066</v>
      </c>
      <c r="K47" s="17">
        <v>4160</v>
      </c>
      <c r="L47" s="17">
        <v>14929</v>
      </c>
      <c r="M47" s="49">
        <v>66.7</v>
      </c>
      <c r="N47" s="49">
        <v>23.77</v>
      </c>
      <c r="O47" s="49">
        <v>23.93</v>
      </c>
      <c r="P47" s="49">
        <v>24.76</v>
      </c>
      <c r="Q47" s="49">
        <v>-3.1</v>
      </c>
      <c r="R47" s="49">
        <v>-3.69</v>
      </c>
      <c r="S47" s="56"/>
      <c r="T47" s="56"/>
      <c r="U47" s="56"/>
    </row>
    <row r="48" spans="1:21" s="22" customFormat="1" ht="21" x14ac:dyDescent="0.5">
      <c r="A48" s="2"/>
      <c r="B48" s="4" t="s">
        <v>41</v>
      </c>
      <c r="C48" s="3" t="s">
        <v>6</v>
      </c>
      <c r="D48" s="21"/>
      <c r="E48" s="17">
        <v>3329.3090350000002</v>
      </c>
      <c r="F48" s="13">
        <v>11874.166003045597</v>
      </c>
      <c r="G48" s="21" t="s">
        <v>7</v>
      </c>
      <c r="H48" s="17">
        <v>1095</v>
      </c>
      <c r="I48" s="13">
        <v>3902</v>
      </c>
      <c r="J48" s="21" t="s">
        <v>7</v>
      </c>
      <c r="K48" s="17">
        <v>432</v>
      </c>
      <c r="L48" s="17">
        <v>1552</v>
      </c>
      <c r="M48" s="54" t="s">
        <v>7</v>
      </c>
      <c r="N48" s="49">
        <v>204.05</v>
      </c>
      <c r="O48" s="49">
        <v>204.31</v>
      </c>
      <c r="P48" s="54" t="s">
        <v>7</v>
      </c>
      <c r="Q48" s="49">
        <v>670.67</v>
      </c>
      <c r="R48" s="49">
        <v>665.09</v>
      </c>
      <c r="S48" s="56">
        <v>40945.249916897512</v>
      </c>
      <c r="T48" s="56">
        <v>38740.740740740737</v>
      </c>
      <c r="U48" s="56">
        <v>24481.481481481482</v>
      </c>
    </row>
    <row r="49" spans="1:22" ht="21" x14ac:dyDescent="0.5">
      <c r="B49" s="4" t="s">
        <v>96</v>
      </c>
      <c r="C49" s="3" t="s">
        <v>49</v>
      </c>
      <c r="D49" s="21"/>
      <c r="E49" s="17">
        <v>3143.2054469999998</v>
      </c>
      <c r="F49" s="13">
        <v>11211.198034573716</v>
      </c>
      <c r="G49" s="21"/>
      <c r="H49" s="17">
        <v>3468</v>
      </c>
      <c r="I49" s="13">
        <v>12352</v>
      </c>
      <c r="J49" s="21"/>
      <c r="K49" s="17">
        <v>2636</v>
      </c>
      <c r="L49" s="17">
        <v>9461</v>
      </c>
      <c r="M49" s="54"/>
      <c r="N49" s="49">
        <v>-9.3699999999999992</v>
      </c>
      <c r="O49" s="49">
        <v>-9.24</v>
      </c>
      <c r="P49" s="54" t="s">
        <v>7</v>
      </c>
      <c r="Q49" s="49">
        <v>19.239999999999998</v>
      </c>
      <c r="R49" s="49">
        <v>18.5</v>
      </c>
      <c r="S49" s="56">
        <v>145.31184917989683</v>
      </c>
      <c r="T49" s="56">
        <v>143.51155779418241</v>
      </c>
      <c r="U49" s="56">
        <v>138.21262082726571</v>
      </c>
    </row>
    <row r="50" spans="1:22" ht="21" x14ac:dyDescent="0.5">
      <c r="A50" s="4" t="s">
        <v>0</v>
      </c>
      <c r="B50" s="4" t="s">
        <v>28</v>
      </c>
      <c r="C50" s="3" t="s">
        <v>6</v>
      </c>
      <c r="D50" s="21"/>
      <c r="E50" s="17">
        <v>3106.2450480000002</v>
      </c>
      <c r="F50" s="13">
        <v>11078.621361164016</v>
      </c>
      <c r="G50" s="21" t="s">
        <v>7</v>
      </c>
      <c r="H50" s="17">
        <v>2191</v>
      </c>
      <c r="I50" s="13">
        <v>7806</v>
      </c>
      <c r="J50" s="21" t="s">
        <v>7</v>
      </c>
      <c r="K50" s="17">
        <v>4312</v>
      </c>
      <c r="L50" s="17">
        <v>15473</v>
      </c>
      <c r="M50" s="54" t="s">
        <v>7</v>
      </c>
      <c r="N50" s="49">
        <v>41.77</v>
      </c>
      <c r="O50" s="49">
        <v>41.92</v>
      </c>
      <c r="P50" s="54" t="s">
        <v>7</v>
      </c>
      <c r="Q50" s="49">
        <v>-27.96</v>
      </c>
      <c r="R50" s="49">
        <v>-28.4</v>
      </c>
      <c r="S50" s="56">
        <v>167.63595305558022</v>
      </c>
      <c r="T50" s="56">
        <v>171.96813202607382</v>
      </c>
      <c r="U50" s="56">
        <v>201.14056970094109</v>
      </c>
    </row>
    <row r="51" spans="1:22" ht="21" x14ac:dyDescent="0.5">
      <c r="A51" s="4" t="s">
        <v>0</v>
      </c>
      <c r="B51" s="4" t="s">
        <v>14</v>
      </c>
      <c r="C51" s="3" t="s">
        <v>9</v>
      </c>
      <c r="D51" s="17">
        <v>5250</v>
      </c>
      <c r="E51" s="17">
        <v>1717.8487990000001</v>
      </c>
      <c r="F51" s="13">
        <v>6125.4257826989015</v>
      </c>
      <c r="G51" s="17">
        <v>17270</v>
      </c>
      <c r="H51" s="17">
        <v>5619</v>
      </c>
      <c r="I51" s="13">
        <v>20024</v>
      </c>
      <c r="J51" s="17">
        <v>36632</v>
      </c>
      <c r="K51" s="17">
        <v>11051</v>
      </c>
      <c r="L51" s="17">
        <v>39659</v>
      </c>
      <c r="M51" s="49">
        <v>-69.599999999999994</v>
      </c>
      <c r="N51" s="49">
        <v>-69.430000000000007</v>
      </c>
      <c r="O51" s="49">
        <v>-69.41</v>
      </c>
      <c r="P51" s="49">
        <v>-85.67</v>
      </c>
      <c r="Q51" s="49">
        <v>-84.46</v>
      </c>
      <c r="R51" s="49">
        <v>-84.55</v>
      </c>
      <c r="S51" s="56"/>
      <c r="T51" s="56"/>
      <c r="U51" s="56"/>
    </row>
    <row r="52" spans="1:22" ht="21" x14ac:dyDescent="0.5">
      <c r="B52" s="4" t="s">
        <v>40</v>
      </c>
      <c r="C52" s="3" t="s">
        <v>6</v>
      </c>
      <c r="D52" s="21"/>
      <c r="E52" s="17">
        <v>1470.4975260000001</v>
      </c>
      <c r="F52" s="13">
        <v>5245.7976600492593</v>
      </c>
      <c r="G52" s="21" t="s">
        <v>7</v>
      </c>
      <c r="H52" s="17">
        <v>1977</v>
      </c>
      <c r="I52" s="13">
        <v>7046</v>
      </c>
      <c r="J52" s="21" t="s">
        <v>7</v>
      </c>
      <c r="K52" s="17">
        <v>2599</v>
      </c>
      <c r="L52" s="17">
        <v>9327</v>
      </c>
      <c r="M52" s="54" t="s">
        <v>7</v>
      </c>
      <c r="N52" s="49">
        <v>-25.62</v>
      </c>
      <c r="O52" s="49">
        <v>-25.55</v>
      </c>
      <c r="P52" s="54" t="s">
        <v>7</v>
      </c>
      <c r="Q52" s="49">
        <v>-43.42</v>
      </c>
      <c r="R52" s="49">
        <v>-43.76</v>
      </c>
      <c r="S52" s="56"/>
      <c r="T52" s="56"/>
      <c r="U52" s="56"/>
    </row>
    <row r="53" spans="1:22" ht="21" x14ac:dyDescent="0.5">
      <c r="A53" s="4"/>
      <c r="B53" s="4" t="s">
        <v>89</v>
      </c>
      <c r="C53" s="3" t="s">
        <v>55</v>
      </c>
      <c r="D53" s="17">
        <v>18.05</v>
      </c>
      <c r="E53" s="17">
        <v>739.06176100000005</v>
      </c>
      <c r="F53" s="13">
        <v>2635.4926151209775</v>
      </c>
      <c r="G53" s="17">
        <v>27</v>
      </c>
      <c r="H53" s="17">
        <v>1046</v>
      </c>
      <c r="I53" s="17">
        <v>3728</v>
      </c>
      <c r="J53" s="17">
        <v>27</v>
      </c>
      <c r="K53" s="17">
        <v>661</v>
      </c>
      <c r="L53" s="17">
        <v>2371</v>
      </c>
      <c r="M53" s="17">
        <v>100</v>
      </c>
      <c r="N53" s="17">
        <v>100</v>
      </c>
      <c r="O53" s="17">
        <v>100</v>
      </c>
      <c r="P53" s="49">
        <v>-33.15</v>
      </c>
      <c r="Q53" s="49">
        <v>11.81</v>
      </c>
      <c r="R53" s="49">
        <v>11.16</v>
      </c>
      <c r="S53" s="56">
        <v>402.02113306805268</v>
      </c>
      <c r="T53" s="56">
        <v>365.1989185013519</v>
      </c>
      <c r="U53" s="56">
        <v>162.067062232648</v>
      </c>
    </row>
    <row r="54" spans="1:22" s="90" customFormat="1" ht="21" x14ac:dyDescent="0.5">
      <c r="A54" s="4" t="s">
        <v>0</v>
      </c>
      <c r="B54" s="4" t="s">
        <v>16</v>
      </c>
      <c r="C54" s="3" t="s">
        <v>9</v>
      </c>
      <c r="D54" s="17">
        <v>336.83</v>
      </c>
      <c r="E54" s="17">
        <v>65.678832</v>
      </c>
      <c r="F54" s="13">
        <v>234.20129109299151</v>
      </c>
      <c r="G54" s="17">
        <v>236</v>
      </c>
      <c r="H54" s="17">
        <v>45</v>
      </c>
      <c r="I54" s="13">
        <v>160</v>
      </c>
      <c r="J54" s="17">
        <v>332</v>
      </c>
      <c r="K54" s="17">
        <v>85</v>
      </c>
      <c r="L54" s="17">
        <v>304</v>
      </c>
      <c r="M54" s="49">
        <v>42.72</v>
      </c>
      <c r="N54" s="49">
        <v>45.95</v>
      </c>
      <c r="O54" s="49">
        <v>46.38</v>
      </c>
      <c r="P54" s="49">
        <v>1.45</v>
      </c>
      <c r="Q54" s="49">
        <v>-22.73</v>
      </c>
      <c r="R54" s="49">
        <v>-22.96</v>
      </c>
      <c r="S54" s="95">
        <v>5967.3837472890045</v>
      </c>
      <c r="T54" s="95">
        <v>8159.1772638228194</v>
      </c>
      <c r="U54" s="95">
        <v>5806.8235075108223</v>
      </c>
      <c r="V54" s="96"/>
    </row>
    <row r="55" spans="1:22" ht="21" x14ac:dyDescent="0.5">
      <c r="A55" s="4"/>
      <c r="B55" s="4" t="s">
        <v>78</v>
      </c>
      <c r="C55" s="3" t="s">
        <v>6</v>
      </c>
      <c r="D55" s="21"/>
      <c r="E55" s="17">
        <v>17.003765000000001</v>
      </c>
      <c r="F55" s="13">
        <v>60.67179703175664</v>
      </c>
      <c r="G55" s="54" t="s">
        <v>7</v>
      </c>
      <c r="H55" s="17">
        <v>10</v>
      </c>
      <c r="I55" s="13">
        <v>34</v>
      </c>
      <c r="J55" s="21"/>
      <c r="K55" s="73">
        <v>8</v>
      </c>
      <c r="L55" s="73">
        <v>28</v>
      </c>
      <c r="M55" s="54"/>
      <c r="N55" s="49">
        <v>70.040000000000006</v>
      </c>
      <c r="O55" s="49">
        <v>78.45</v>
      </c>
      <c r="P55" s="54" t="s">
        <v>7</v>
      </c>
      <c r="Q55" s="49">
        <v>112.55</v>
      </c>
      <c r="R55" s="49">
        <v>116.68</v>
      </c>
      <c r="S55" s="56"/>
      <c r="T55" s="56"/>
      <c r="U55" s="56"/>
    </row>
    <row r="56" spans="1:22" ht="21" x14ac:dyDescent="0.5">
      <c r="A56" s="4" t="s">
        <v>0</v>
      </c>
      <c r="B56" s="4" t="s">
        <v>10</v>
      </c>
      <c r="C56" s="3" t="s">
        <v>9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56" t="e">
        <v>#DIV/0!</v>
      </c>
      <c r="T56" s="56" t="e">
        <v>#DIV/0!</v>
      </c>
      <c r="U56" s="56">
        <v>228.61054072553048</v>
      </c>
    </row>
    <row r="57" spans="1:22" ht="21" x14ac:dyDescent="0.5">
      <c r="B57" s="4" t="s">
        <v>97</v>
      </c>
      <c r="C57" s="3" t="s">
        <v>52</v>
      </c>
      <c r="D57" s="17">
        <v>0</v>
      </c>
      <c r="E57" s="17">
        <v>0</v>
      </c>
      <c r="F57" s="13">
        <v>0</v>
      </c>
      <c r="G57" s="17">
        <v>0</v>
      </c>
      <c r="H57" s="17">
        <v>0</v>
      </c>
      <c r="I57" s="13">
        <v>0</v>
      </c>
      <c r="J57" s="17">
        <v>4383</v>
      </c>
      <c r="K57" s="17">
        <v>1002</v>
      </c>
      <c r="L57" s="17">
        <v>3597</v>
      </c>
      <c r="M57" s="49">
        <v>0</v>
      </c>
      <c r="N57" s="49">
        <v>0</v>
      </c>
      <c r="O57" s="49">
        <v>0</v>
      </c>
      <c r="P57" s="49">
        <v>-100</v>
      </c>
      <c r="Q57" s="49">
        <v>-100</v>
      </c>
      <c r="R57" s="49">
        <v>-100</v>
      </c>
      <c r="S57" s="56">
        <v>266.22277413664864</v>
      </c>
      <c r="T57" s="56">
        <v>374.08135803747024</v>
      </c>
      <c r="U57" s="56">
        <v>272.75440167114294</v>
      </c>
    </row>
    <row r="58" spans="1:22" ht="21" x14ac:dyDescent="0.5">
      <c r="B58" s="4"/>
      <c r="C58" s="52"/>
      <c r="F58" s="17"/>
      <c r="I58" s="17"/>
      <c r="J58" s="17"/>
      <c r="K58" s="17"/>
      <c r="L58" s="17"/>
      <c r="M58" s="49"/>
      <c r="N58" s="49"/>
      <c r="O58" s="49"/>
      <c r="P58" s="49"/>
      <c r="Q58" s="49"/>
      <c r="R58" s="49"/>
      <c r="S58" s="55"/>
      <c r="T58" s="56"/>
      <c r="U58" s="56"/>
    </row>
    <row r="59" spans="1:22" ht="21" x14ac:dyDescent="0.5">
      <c r="A59" s="4"/>
      <c r="B59" s="4" t="s">
        <v>59</v>
      </c>
      <c r="D59" s="17"/>
      <c r="E59" s="17">
        <v>113329.77218900016</v>
      </c>
      <c r="F59" s="17">
        <v>404775.53770963289</v>
      </c>
      <c r="G59" s="17"/>
      <c r="H59" s="17">
        <v>105823</v>
      </c>
      <c r="I59" s="17">
        <v>376982</v>
      </c>
      <c r="J59" s="17"/>
      <c r="K59" s="17">
        <v>91860</v>
      </c>
      <c r="L59" s="17">
        <v>329670</v>
      </c>
      <c r="M59" s="50"/>
      <c r="N59" s="49">
        <v>7.09</v>
      </c>
      <c r="O59" s="49">
        <v>7.37</v>
      </c>
      <c r="P59" s="50"/>
      <c r="Q59" s="49">
        <v>23.37</v>
      </c>
      <c r="R59" s="49">
        <v>22.78</v>
      </c>
      <c r="S59" s="55"/>
      <c r="T59" s="56"/>
      <c r="U59" s="56"/>
    </row>
    <row r="60" spans="1:22" x14ac:dyDescent="0.45">
      <c r="A60" s="57"/>
      <c r="B60" s="74"/>
      <c r="C60" s="74"/>
      <c r="D60" s="74"/>
      <c r="E60" s="75"/>
      <c r="F60" s="74"/>
      <c r="G60" s="74"/>
      <c r="H60" s="75"/>
      <c r="I60" s="74"/>
      <c r="J60" s="75"/>
      <c r="K60" s="76"/>
      <c r="L60" s="75"/>
      <c r="M60" s="74"/>
      <c r="N60" s="77"/>
      <c r="O60" s="77"/>
      <c r="P60" s="78"/>
      <c r="Q60" s="74"/>
      <c r="R60" s="74"/>
      <c r="T60" s="36"/>
      <c r="U60" s="36"/>
    </row>
    <row r="61" spans="1:22" x14ac:dyDescent="0.45">
      <c r="B61" s="89" t="s">
        <v>103</v>
      </c>
      <c r="C61" s="89"/>
      <c r="D61" s="89"/>
      <c r="E61" s="89"/>
      <c r="F61" s="89"/>
      <c r="G61" s="89"/>
      <c r="H61" s="89"/>
      <c r="S61" s="35"/>
      <c r="T61" s="36"/>
      <c r="U61" s="36"/>
    </row>
    <row r="62" spans="1:22" x14ac:dyDescent="0.45">
      <c r="B62" s="89" t="s">
        <v>104</v>
      </c>
      <c r="C62" s="89"/>
      <c r="D62" s="89"/>
      <c r="E62" s="89"/>
      <c r="F62" s="89"/>
      <c r="G62" s="89"/>
      <c r="H62" s="89"/>
      <c r="S62" s="35"/>
      <c r="T62" s="36"/>
      <c r="U62" s="36"/>
    </row>
    <row r="63" spans="1:22" s="22" customFormat="1" ht="18.5" customHeight="1" x14ac:dyDescent="0.45">
      <c r="A63" s="2"/>
      <c r="B63" s="100" t="s">
        <v>105</v>
      </c>
      <c r="C63" s="100"/>
      <c r="D63" s="100"/>
      <c r="E63" s="100"/>
      <c r="F63" s="100"/>
      <c r="G63" s="100"/>
      <c r="H63" s="100"/>
      <c r="I63" s="2"/>
      <c r="J63" s="2"/>
      <c r="K63" s="1"/>
      <c r="L63" s="2"/>
      <c r="M63" s="2"/>
      <c r="N63" s="23"/>
      <c r="O63" s="23"/>
      <c r="P63" s="2"/>
      <c r="Q63" s="2"/>
      <c r="R63" s="2"/>
      <c r="S63" s="35"/>
      <c r="T63" s="36"/>
      <c r="U63" s="36"/>
    </row>
    <row r="64" spans="1:22" s="22" customFormat="1" x14ac:dyDescent="0.45">
      <c r="A64" s="2"/>
      <c r="B64" s="2"/>
      <c r="C64" s="2"/>
      <c r="D64" s="2"/>
      <c r="E64" s="1"/>
      <c r="F64" s="2"/>
      <c r="G64" s="2"/>
      <c r="H64" s="1"/>
      <c r="I64" s="2"/>
      <c r="J64" s="2"/>
      <c r="K64" s="1"/>
      <c r="L64" s="2"/>
      <c r="M64" s="2"/>
      <c r="N64" s="23"/>
      <c r="O64" s="23"/>
      <c r="P64" s="2"/>
      <c r="Q64" s="2"/>
      <c r="R64" s="2"/>
      <c r="S64" s="35"/>
      <c r="T64" s="36"/>
      <c r="U64" s="36"/>
    </row>
    <row r="65" spans="1:21" s="22" customFormat="1" x14ac:dyDescent="0.45">
      <c r="A65" s="2"/>
      <c r="B65" s="4"/>
      <c r="C65" s="2"/>
      <c r="D65" s="2"/>
      <c r="E65" s="1"/>
      <c r="F65" s="2"/>
      <c r="G65" s="2"/>
      <c r="H65" s="1"/>
      <c r="I65" s="2"/>
      <c r="J65" s="2"/>
      <c r="K65" s="1"/>
      <c r="L65" s="2"/>
      <c r="M65" s="2"/>
      <c r="N65" s="23"/>
      <c r="O65" s="23"/>
      <c r="P65" s="2"/>
      <c r="Q65" s="2"/>
      <c r="R65" s="2"/>
      <c r="S65" s="35"/>
      <c r="T65" s="36"/>
      <c r="U65" s="36"/>
    </row>
    <row r="66" spans="1:21" s="22" customFormat="1" x14ac:dyDescent="0.45">
      <c r="A66" s="101" t="s">
        <v>113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2"/>
      <c r="N66" s="23"/>
      <c r="O66" s="23"/>
      <c r="P66" s="2"/>
      <c r="Q66" s="2"/>
      <c r="R66" s="2"/>
      <c r="S66" s="35"/>
      <c r="T66" s="36"/>
      <c r="U66" s="36"/>
    </row>
    <row r="67" spans="1:21" s="22" customFormat="1" x14ac:dyDescent="0.45">
      <c r="A67" s="3"/>
      <c r="B67" s="3"/>
      <c r="C67" s="3"/>
      <c r="D67" s="3"/>
      <c r="E67" s="35"/>
      <c r="F67" s="3"/>
      <c r="G67" s="3"/>
      <c r="H67" s="35"/>
      <c r="I67" s="3"/>
      <c r="J67" s="3"/>
      <c r="K67" s="35"/>
      <c r="L67" s="3"/>
      <c r="M67" s="2"/>
      <c r="N67" s="23"/>
      <c r="O67" s="23"/>
      <c r="P67" s="2"/>
      <c r="Q67" s="2"/>
      <c r="R67" s="2"/>
      <c r="S67" s="35"/>
      <c r="T67" s="36"/>
      <c r="U67" s="36"/>
    </row>
    <row r="68" spans="1:21" s="22" customFormat="1" x14ac:dyDescent="0.45">
      <c r="A68" s="2"/>
      <c r="B68" s="2"/>
      <c r="C68" s="2"/>
      <c r="D68" s="2"/>
      <c r="E68" s="1"/>
      <c r="F68" s="2"/>
      <c r="G68" s="2"/>
      <c r="H68" s="1"/>
      <c r="I68" s="4" t="s">
        <v>101</v>
      </c>
      <c r="J68" s="2"/>
      <c r="K68" s="1"/>
      <c r="L68" s="2"/>
      <c r="M68" s="2"/>
      <c r="N68" s="23"/>
      <c r="O68" s="23"/>
      <c r="P68" s="2"/>
      <c r="Q68" s="2"/>
      <c r="R68" s="2"/>
      <c r="S68" s="35"/>
      <c r="T68" s="36"/>
      <c r="U68" s="36"/>
    </row>
    <row r="69" spans="1:21" s="22" customFormat="1" x14ac:dyDescent="0.45">
      <c r="A69" s="2"/>
      <c r="B69" s="2"/>
      <c r="C69" s="2"/>
      <c r="D69" s="2"/>
      <c r="E69" s="1"/>
      <c r="F69" s="2"/>
      <c r="G69" s="2"/>
      <c r="H69" s="1"/>
      <c r="I69" s="4" t="s">
        <v>102</v>
      </c>
      <c r="J69" s="74"/>
      <c r="K69" s="75"/>
      <c r="L69" s="74"/>
      <c r="M69" s="2"/>
      <c r="N69" s="23"/>
      <c r="O69" s="23"/>
      <c r="P69" s="2"/>
      <c r="Q69" s="2"/>
      <c r="R69" s="2"/>
      <c r="S69" s="1"/>
    </row>
    <row r="70" spans="1:21" s="22" customFormat="1" x14ac:dyDescent="0.45">
      <c r="A70" s="79"/>
      <c r="B70" s="5"/>
      <c r="C70" s="6" t="s">
        <v>62</v>
      </c>
      <c r="D70" s="107" t="s">
        <v>117</v>
      </c>
      <c r="E70" s="108"/>
      <c r="F70" s="109"/>
      <c r="G70" s="107" t="s">
        <v>114</v>
      </c>
      <c r="H70" s="108"/>
      <c r="I70" s="109"/>
      <c r="J70" s="80" t="s">
        <v>115</v>
      </c>
      <c r="K70" s="1"/>
      <c r="L70" s="2"/>
      <c r="M70" s="2"/>
      <c r="N70" s="23"/>
      <c r="O70" s="23"/>
      <c r="P70" s="2"/>
      <c r="Q70" s="2"/>
      <c r="R70" s="2"/>
      <c r="S70" s="1"/>
    </row>
    <row r="71" spans="1:21" s="22" customFormat="1" x14ac:dyDescent="0.45">
      <c r="A71" s="2" t="s">
        <v>1</v>
      </c>
      <c r="B71" s="7"/>
      <c r="C71" s="3" t="s">
        <v>63</v>
      </c>
      <c r="D71" s="8"/>
      <c r="E71" s="1"/>
      <c r="F71" s="9"/>
      <c r="G71" s="2"/>
      <c r="H71" s="81"/>
      <c r="I71" s="2"/>
      <c r="J71" s="82" t="s">
        <v>116</v>
      </c>
      <c r="K71" s="75"/>
      <c r="L71" s="74"/>
      <c r="M71" s="2"/>
      <c r="N71" s="23"/>
      <c r="O71" s="23"/>
      <c r="P71" s="2"/>
      <c r="Q71" s="2"/>
      <c r="R71" s="2"/>
      <c r="S71" s="1"/>
    </row>
    <row r="72" spans="1:21" s="22" customFormat="1" x14ac:dyDescent="0.45">
      <c r="A72" s="4" t="s">
        <v>2</v>
      </c>
      <c r="B72" s="7" t="s">
        <v>65</v>
      </c>
      <c r="C72" s="3" t="s">
        <v>66</v>
      </c>
      <c r="D72" s="38" t="s">
        <v>67</v>
      </c>
      <c r="E72" s="102" t="s">
        <v>68</v>
      </c>
      <c r="F72" s="103"/>
      <c r="G72" s="38" t="s">
        <v>67</v>
      </c>
      <c r="H72" s="102" t="s">
        <v>68</v>
      </c>
      <c r="I72" s="103"/>
      <c r="J72" s="38" t="s">
        <v>67</v>
      </c>
      <c r="K72" s="107" t="s">
        <v>68</v>
      </c>
      <c r="L72" s="108"/>
      <c r="M72" s="2"/>
      <c r="N72" s="23"/>
      <c r="O72" s="23"/>
      <c r="P72" s="2"/>
      <c r="Q72" s="2"/>
      <c r="R72" s="2"/>
      <c r="S72" s="1"/>
    </row>
    <row r="73" spans="1:21" s="22" customFormat="1" x14ac:dyDescent="0.45">
      <c r="A73" s="74"/>
      <c r="B73" s="10"/>
      <c r="C73" s="11" t="s">
        <v>69</v>
      </c>
      <c r="D73" s="10"/>
      <c r="E73" s="42" t="s">
        <v>70</v>
      </c>
      <c r="F73" s="43" t="s">
        <v>71</v>
      </c>
      <c r="G73" s="59"/>
      <c r="H73" s="42" t="s">
        <v>70</v>
      </c>
      <c r="I73" s="43" t="s">
        <v>72</v>
      </c>
      <c r="J73" s="44"/>
      <c r="K73" s="42" t="s">
        <v>70</v>
      </c>
      <c r="L73" s="48" t="s">
        <v>72</v>
      </c>
      <c r="M73" s="2"/>
      <c r="N73" s="23"/>
      <c r="O73" s="23"/>
      <c r="P73" s="2"/>
      <c r="Q73" s="2"/>
      <c r="R73" s="2"/>
      <c r="S73" s="1"/>
    </row>
    <row r="74" spans="1:21" s="22" customFormat="1" ht="21" x14ac:dyDescent="0.5">
      <c r="A74" s="4"/>
      <c r="B74" s="4" t="s">
        <v>3</v>
      </c>
      <c r="C74" s="2"/>
      <c r="D74" s="17"/>
      <c r="E74" s="17">
        <v>11345029</v>
      </c>
      <c r="F74" s="17">
        <v>40259870</v>
      </c>
      <c r="G74" s="17"/>
      <c r="H74" s="17">
        <v>10230768</v>
      </c>
      <c r="I74" s="17">
        <v>36770776</v>
      </c>
      <c r="J74" s="49"/>
      <c r="K74" s="49">
        <v>10.891274242559319</v>
      </c>
      <c r="L74" s="49">
        <v>9.4887690159163327</v>
      </c>
      <c r="M74" s="14"/>
      <c r="N74" s="83"/>
      <c r="O74" s="23"/>
      <c r="P74" s="2"/>
      <c r="Q74" s="2"/>
      <c r="R74" s="2"/>
      <c r="S74" s="1"/>
    </row>
    <row r="75" spans="1:21" s="22" customFormat="1" ht="21" x14ac:dyDescent="0.5">
      <c r="A75" s="4"/>
      <c r="B75" s="2"/>
      <c r="C75" s="2"/>
      <c r="D75" s="17"/>
      <c r="E75" s="17"/>
      <c r="F75" s="17"/>
      <c r="G75" s="17"/>
      <c r="H75" s="17"/>
      <c r="I75" s="17"/>
      <c r="J75" s="49"/>
      <c r="K75" s="49"/>
      <c r="L75" s="49"/>
      <c r="M75" s="14"/>
      <c r="N75" s="83"/>
      <c r="O75" s="23"/>
      <c r="P75" s="2"/>
      <c r="Q75" s="2"/>
      <c r="R75" s="2"/>
      <c r="S75" s="1"/>
    </row>
    <row r="76" spans="1:21" s="22" customFormat="1" ht="21" x14ac:dyDescent="0.5">
      <c r="A76" s="4" t="s">
        <v>4</v>
      </c>
      <c r="B76" s="4" t="s">
        <v>5</v>
      </c>
      <c r="C76" s="52"/>
      <c r="D76" s="21"/>
      <c r="E76" s="17">
        <v>1550374.9006329998</v>
      </c>
      <c r="F76" s="17">
        <v>5502479.7046863623</v>
      </c>
      <c r="G76" s="53"/>
      <c r="H76" s="17">
        <v>1283547</v>
      </c>
      <c r="I76" s="17">
        <v>4613771</v>
      </c>
      <c r="J76" s="54"/>
      <c r="K76" s="49">
        <v>20.788323344061396</v>
      </c>
      <c r="L76" s="49">
        <v>19.262089615769014</v>
      </c>
      <c r="M76" s="14"/>
      <c r="N76" s="83"/>
      <c r="O76" s="23"/>
      <c r="P76" s="2"/>
      <c r="Q76" s="2"/>
      <c r="R76" s="2"/>
      <c r="S76" s="1"/>
    </row>
    <row r="77" spans="1:21" s="22" customFormat="1" ht="21" x14ac:dyDescent="0.5">
      <c r="A77" s="4" t="s">
        <v>0</v>
      </c>
      <c r="B77" s="4" t="s">
        <v>8</v>
      </c>
      <c r="C77" s="52" t="s">
        <v>9</v>
      </c>
      <c r="D77" s="17">
        <v>25851.556640000003</v>
      </c>
      <c r="E77" s="17">
        <v>23648.238363</v>
      </c>
      <c r="F77" s="17">
        <v>83897.243327244883</v>
      </c>
      <c r="G77" s="17">
        <v>22066</v>
      </c>
      <c r="H77" s="17">
        <v>22189</v>
      </c>
      <c r="I77" s="17">
        <v>79759</v>
      </c>
      <c r="J77" s="49">
        <v>17.155608809933852</v>
      </c>
      <c r="K77" s="49">
        <v>6.5764043580152247</v>
      </c>
      <c r="L77" s="49">
        <v>5.1884343174373839</v>
      </c>
      <c r="M77" s="51">
        <v>914.77038277877568</v>
      </c>
      <c r="N77" s="51">
        <v>1005.5741865313153</v>
      </c>
      <c r="P77" s="2"/>
      <c r="Q77" s="2"/>
      <c r="R77" s="2"/>
      <c r="S77" s="1"/>
      <c r="T77" s="1"/>
    </row>
    <row r="78" spans="1:21" s="22" customFormat="1" ht="21" x14ac:dyDescent="0.5">
      <c r="A78" s="4" t="s">
        <v>0</v>
      </c>
      <c r="B78" s="4" t="s">
        <v>10</v>
      </c>
      <c r="C78" s="52" t="s">
        <v>9</v>
      </c>
      <c r="D78" s="17">
        <v>0</v>
      </c>
      <c r="E78" s="17">
        <v>0</v>
      </c>
      <c r="F78" s="17">
        <v>0</v>
      </c>
      <c r="G78" s="17">
        <v>127</v>
      </c>
      <c r="H78" s="17">
        <v>10</v>
      </c>
      <c r="I78" s="17">
        <v>35</v>
      </c>
      <c r="J78" s="49">
        <v>-100</v>
      </c>
      <c r="K78" s="49">
        <v>-100</v>
      </c>
      <c r="L78" s="49">
        <v>-100</v>
      </c>
      <c r="M78" s="51" t="e">
        <v>#DIV/0!</v>
      </c>
      <c r="N78" s="51">
        <v>78.740157480314963</v>
      </c>
      <c r="P78" s="2"/>
      <c r="Q78" s="2"/>
      <c r="R78" s="2"/>
      <c r="S78" s="1"/>
      <c r="T78" s="1"/>
    </row>
    <row r="79" spans="1:21" s="22" customFormat="1" ht="21" x14ac:dyDescent="0.5">
      <c r="A79" s="4" t="s">
        <v>0</v>
      </c>
      <c r="B79" s="4" t="s">
        <v>11</v>
      </c>
      <c r="C79" s="52" t="s">
        <v>9</v>
      </c>
      <c r="D79" s="21">
        <v>110050.279144</v>
      </c>
      <c r="E79" s="17">
        <v>31261.167172000001</v>
      </c>
      <c r="F79" s="17">
        <v>111036.23257969078</v>
      </c>
      <c r="G79" s="21">
        <v>123501</v>
      </c>
      <c r="H79" s="17">
        <v>29098</v>
      </c>
      <c r="I79" s="17">
        <v>104626</v>
      </c>
      <c r="J79" s="49">
        <v>-10.891183760455377</v>
      </c>
      <c r="K79" s="49">
        <v>7.43407509794487</v>
      </c>
      <c r="L79" s="49">
        <v>6.1268065105143847</v>
      </c>
      <c r="M79" s="51">
        <v>284.06258862001602</v>
      </c>
      <c r="N79" s="51">
        <v>235.60942826373875</v>
      </c>
      <c r="P79" s="2"/>
      <c r="Q79" s="2"/>
      <c r="R79" s="2"/>
      <c r="S79" s="1"/>
      <c r="T79" s="1"/>
    </row>
    <row r="80" spans="1:21" s="22" customFormat="1" ht="21" x14ac:dyDescent="0.5">
      <c r="A80" s="4" t="s">
        <v>0</v>
      </c>
      <c r="B80" s="4" t="s">
        <v>12</v>
      </c>
      <c r="C80" s="52" t="s">
        <v>9</v>
      </c>
      <c r="D80" s="21">
        <v>152155.32212999999</v>
      </c>
      <c r="E80" s="17">
        <v>106087.37788300001</v>
      </c>
      <c r="F80" s="17">
        <v>376572.38964513812</v>
      </c>
      <c r="G80" s="21">
        <v>145451</v>
      </c>
      <c r="H80" s="17">
        <v>103588</v>
      </c>
      <c r="I80" s="17">
        <v>372355</v>
      </c>
      <c r="J80" s="49">
        <v>4.6093338168867746</v>
      </c>
      <c r="K80" s="49">
        <v>2.4128063897362608</v>
      </c>
      <c r="L80" s="49">
        <v>1.1326260276183007</v>
      </c>
      <c r="M80" s="51">
        <v>697.23080598100944</v>
      </c>
      <c r="N80" s="51">
        <v>712.1848595059505</v>
      </c>
      <c r="P80" s="2"/>
      <c r="Q80" s="2"/>
      <c r="R80" s="2"/>
      <c r="S80" s="1"/>
      <c r="T80" s="1"/>
    </row>
    <row r="81" spans="1:22" s="22" customFormat="1" ht="21" x14ac:dyDescent="0.5">
      <c r="A81" s="4" t="s">
        <v>0</v>
      </c>
      <c r="B81" s="4" t="s">
        <v>13</v>
      </c>
      <c r="C81" s="52" t="s">
        <v>9</v>
      </c>
      <c r="D81" s="21">
        <v>122389.61285219999</v>
      </c>
      <c r="E81" s="17">
        <v>41224.631328999996</v>
      </c>
      <c r="F81" s="17">
        <v>146295.22198924923</v>
      </c>
      <c r="G81" s="21">
        <v>121070</v>
      </c>
      <c r="H81" s="17">
        <v>36291</v>
      </c>
      <c r="I81" s="17">
        <v>130434</v>
      </c>
      <c r="J81" s="49">
        <v>1.0899585794994522</v>
      </c>
      <c r="K81" s="49">
        <v>13.594641451048446</v>
      </c>
      <c r="L81" s="49">
        <v>12.160343153816669</v>
      </c>
      <c r="M81" s="51">
        <v>336.8311278080734</v>
      </c>
      <c r="N81" s="51">
        <v>299.75220946559841</v>
      </c>
      <c r="P81" s="2"/>
      <c r="Q81" s="2"/>
      <c r="R81" s="2"/>
      <c r="S81" s="1"/>
      <c r="T81" s="1"/>
    </row>
    <row r="82" spans="1:22" s="22" customFormat="1" ht="21" x14ac:dyDescent="0.5">
      <c r="A82" s="4" t="s">
        <v>0</v>
      </c>
      <c r="B82" s="4" t="s">
        <v>14</v>
      </c>
      <c r="C82" s="52" t="s">
        <v>9</v>
      </c>
      <c r="D82" s="21">
        <v>85771</v>
      </c>
      <c r="E82" s="17">
        <v>26820.848798999999</v>
      </c>
      <c r="F82" s="17">
        <v>94991.425782698905</v>
      </c>
      <c r="G82" s="21">
        <v>162110</v>
      </c>
      <c r="H82" s="17">
        <v>45778</v>
      </c>
      <c r="I82" s="17">
        <v>164550</v>
      </c>
      <c r="J82" s="49">
        <v>-47.090864227993336</v>
      </c>
      <c r="K82" s="49">
        <v>-41.411051599021363</v>
      </c>
      <c r="L82" s="49">
        <v>-42.271998916621754</v>
      </c>
      <c r="M82" s="51">
        <v>312.70299750498418</v>
      </c>
      <c r="N82" s="51">
        <v>282.38850163469249</v>
      </c>
      <c r="P82" s="2"/>
      <c r="Q82" s="2"/>
      <c r="R82" s="2"/>
      <c r="S82" s="1"/>
      <c r="T82" s="1"/>
    </row>
    <row r="83" spans="1:22" s="22" customFormat="1" ht="21" x14ac:dyDescent="0.5">
      <c r="A83" s="4" t="s">
        <v>0</v>
      </c>
      <c r="B83" s="4" t="s">
        <v>15</v>
      </c>
      <c r="C83" s="52" t="s">
        <v>9</v>
      </c>
      <c r="D83" s="21">
        <v>2182491.7629399998</v>
      </c>
      <c r="E83" s="17">
        <v>662296.66789000004</v>
      </c>
      <c r="F83" s="17">
        <v>2350495.056017397</v>
      </c>
      <c r="G83" s="21">
        <v>1887555</v>
      </c>
      <c r="H83" s="17">
        <v>524482</v>
      </c>
      <c r="I83" s="17">
        <v>1885139</v>
      </c>
      <c r="J83" s="49">
        <v>15.625333457303213</v>
      </c>
      <c r="K83" s="49">
        <v>26.276338919162143</v>
      </c>
      <c r="L83" s="49">
        <v>24.685503616306121</v>
      </c>
      <c r="M83" s="51">
        <v>303.45895418080789</v>
      </c>
      <c r="N83" s="51">
        <v>277.86316160323804</v>
      </c>
      <c r="P83" s="2"/>
      <c r="Q83" s="2"/>
      <c r="R83" s="2"/>
      <c r="S83" s="1"/>
      <c r="T83" s="1"/>
    </row>
    <row r="84" spans="1:22" s="22" customFormat="1" ht="21" x14ac:dyDescent="0.5">
      <c r="A84" s="4" t="s">
        <v>0</v>
      </c>
      <c r="B84" s="4" t="s">
        <v>16</v>
      </c>
      <c r="C84" s="52" t="s">
        <v>9</v>
      </c>
      <c r="D84" s="21">
        <v>308740.83</v>
      </c>
      <c r="E84" s="17">
        <v>49152.678831999998</v>
      </c>
      <c r="F84" s="17">
        <v>174614.20129109299</v>
      </c>
      <c r="G84" s="21">
        <v>2271</v>
      </c>
      <c r="H84" s="17">
        <v>607</v>
      </c>
      <c r="I84" s="17">
        <v>2181</v>
      </c>
      <c r="J84" s="49">
        <v>13494.928665785998</v>
      </c>
      <c r="K84" s="49">
        <v>7997.6406642504116</v>
      </c>
      <c r="L84" s="49">
        <v>7906.1531999584131</v>
      </c>
      <c r="M84" s="51">
        <v>159.20368819375136</v>
      </c>
      <c r="N84" s="51">
        <v>267.28313518273887</v>
      </c>
      <c r="P84" s="2"/>
      <c r="Q84" s="2"/>
      <c r="R84" s="2"/>
      <c r="S84" s="1"/>
      <c r="T84" s="1"/>
    </row>
    <row r="85" spans="1:22" s="22" customFormat="1" ht="21" x14ac:dyDescent="0.5">
      <c r="A85" s="4" t="s">
        <v>0</v>
      </c>
      <c r="B85" s="4" t="s">
        <v>75</v>
      </c>
      <c r="C85" s="52" t="s">
        <v>9</v>
      </c>
      <c r="D85" s="21">
        <v>795186.69887199998</v>
      </c>
      <c r="E85" s="17">
        <v>138653.13196299999</v>
      </c>
      <c r="F85" s="17">
        <v>492094.61713531433</v>
      </c>
      <c r="G85" s="21">
        <v>903508</v>
      </c>
      <c r="H85" s="17">
        <v>175253</v>
      </c>
      <c r="I85" s="17">
        <v>630019</v>
      </c>
      <c r="J85" s="49">
        <v>-11.988969785325637</v>
      </c>
      <c r="K85" s="49">
        <v>-20.884017983714969</v>
      </c>
      <c r="L85" s="49">
        <v>-21.892098946965987</v>
      </c>
      <c r="M85" s="51">
        <v>174.36550706857182</v>
      </c>
      <c r="N85" s="51">
        <v>193.96950552734452</v>
      </c>
      <c r="P85" s="2"/>
      <c r="Q85" s="2"/>
      <c r="R85" s="2"/>
      <c r="S85" s="1"/>
      <c r="T85" s="1"/>
    </row>
    <row r="86" spans="1:22" s="22" customFormat="1" ht="21" x14ac:dyDescent="0.5">
      <c r="A86" s="4"/>
      <c r="B86" s="4" t="s">
        <v>17</v>
      </c>
      <c r="C86" s="52" t="s">
        <v>6</v>
      </c>
      <c r="D86" s="21" t="s">
        <v>7</v>
      </c>
      <c r="E86" s="17">
        <v>471230.15840199997</v>
      </c>
      <c r="F86" s="17">
        <v>1672483.3169185356</v>
      </c>
      <c r="G86" s="21" t="s">
        <v>7</v>
      </c>
      <c r="H86" s="17">
        <v>346251</v>
      </c>
      <c r="I86" s="17">
        <v>1244673</v>
      </c>
      <c r="J86" s="54" t="s">
        <v>7</v>
      </c>
      <c r="K86" s="49">
        <v>36.094959553040979</v>
      </c>
      <c r="L86" s="49">
        <v>34.371302094488726</v>
      </c>
      <c r="M86" s="14"/>
      <c r="N86" s="51"/>
      <c r="P86" s="2"/>
      <c r="Q86" s="2"/>
      <c r="R86" s="2"/>
      <c r="S86" s="1"/>
    </row>
    <row r="87" spans="1:22" s="22" customFormat="1" ht="21" x14ac:dyDescent="0.5">
      <c r="A87" s="4"/>
      <c r="B87" s="4"/>
      <c r="C87" s="52"/>
      <c r="D87" s="21"/>
      <c r="E87" s="13"/>
      <c r="F87" s="14"/>
      <c r="G87" s="21"/>
      <c r="H87" s="13"/>
      <c r="I87" s="14"/>
      <c r="J87" s="49"/>
      <c r="K87" s="49"/>
      <c r="L87" s="49"/>
      <c r="M87" s="14"/>
      <c r="N87" s="83"/>
      <c r="O87" s="23"/>
      <c r="P87" s="2"/>
      <c r="Q87" s="2"/>
      <c r="R87" s="2"/>
      <c r="S87" s="1"/>
    </row>
    <row r="88" spans="1:22" s="22" customFormat="1" ht="21" x14ac:dyDescent="0.5">
      <c r="A88" s="4" t="s">
        <v>18</v>
      </c>
      <c r="B88" s="4" t="s">
        <v>19</v>
      </c>
      <c r="C88" s="52"/>
      <c r="D88" s="21" t="s">
        <v>7</v>
      </c>
      <c r="E88" s="17">
        <v>1723777.130503</v>
      </c>
      <c r="F88" s="17">
        <v>6117004.5370446257</v>
      </c>
      <c r="G88" s="21"/>
      <c r="H88" s="17">
        <v>1507688</v>
      </c>
      <c r="I88" s="17">
        <v>5419048</v>
      </c>
      <c r="J88" s="54" t="s">
        <v>7</v>
      </c>
      <c r="K88" s="49">
        <v>14.332483279232846</v>
      </c>
      <c r="L88" s="49">
        <v>12.879689145485074</v>
      </c>
      <c r="M88" s="14"/>
      <c r="N88" s="83"/>
      <c r="O88" s="23"/>
      <c r="P88" s="2"/>
      <c r="Q88" s="2"/>
      <c r="R88" s="2"/>
      <c r="S88" s="1"/>
    </row>
    <row r="89" spans="1:22" s="22" customFormat="1" ht="21" x14ac:dyDescent="0.5">
      <c r="A89" s="4" t="s">
        <v>0</v>
      </c>
      <c r="B89" s="4" t="s">
        <v>20</v>
      </c>
      <c r="C89" s="52" t="s">
        <v>6</v>
      </c>
      <c r="D89" s="21" t="s">
        <v>7</v>
      </c>
      <c r="E89" s="17">
        <v>134030.031013</v>
      </c>
      <c r="F89" s="17">
        <v>475836.41656441399</v>
      </c>
      <c r="G89" s="21" t="s">
        <v>7</v>
      </c>
      <c r="H89" s="17">
        <v>120962</v>
      </c>
      <c r="I89" s="17">
        <v>434818</v>
      </c>
      <c r="J89" s="54" t="s">
        <v>7</v>
      </c>
      <c r="K89" s="49">
        <v>10.803418439675269</v>
      </c>
      <c r="L89" s="49">
        <v>9.433467925526088</v>
      </c>
      <c r="M89" s="14"/>
      <c r="N89" s="83"/>
      <c r="O89" s="23"/>
      <c r="P89" s="2"/>
      <c r="Q89" s="2"/>
      <c r="R89" s="2"/>
      <c r="S89" s="1"/>
    </row>
    <row r="90" spans="1:22" s="22" customFormat="1" ht="21" x14ac:dyDescent="0.5">
      <c r="A90" s="4" t="s">
        <v>0</v>
      </c>
      <c r="B90" s="4" t="s">
        <v>21</v>
      </c>
      <c r="C90" s="52" t="s">
        <v>6</v>
      </c>
      <c r="D90" s="21" t="s">
        <v>7</v>
      </c>
      <c r="E90" s="17">
        <v>121077.48977099999</v>
      </c>
      <c r="F90" s="17">
        <v>429730.62501611712</v>
      </c>
      <c r="G90" s="21" t="s">
        <v>7</v>
      </c>
      <c r="H90" s="17">
        <v>82870</v>
      </c>
      <c r="I90" s="17">
        <v>297888</v>
      </c>
      <c r="J90" s="54" t="s">
        <v>7</v>
      </c>
      <c r="K90" s="49">
        <v>46.105333378786042</v>
      </c>
      <c r="L90" s="49">
        <v>44.259125918505305</v>
      </c>
      <c r="M90" s="14"/>
      <c r="N90" s="83"/>
      <c r="O90" s="23"/>
      <c r="P90" s="2"/>
      <c r="Q90" s="2"/>
      <c r="R90" s="2"/>
      <c r="S90" s="1"/>
    </row>
    <row r="91" spans="1:22" s="22" customFormat="1" ht="21" x14ac:dyDescent="0.5">
      <c r="A91" s="4" t="s">
        <v>0</v>
      </c>
      <c r="B91" s="4" t="s">
        <v>22</v>
      </c>
      <c r="C91" s="52" t="s">
        <v>6</v>
      </c>
      <c r="D91" s="21" t="s">
        <v>7</v>
      </c>
      <c r="E91" s="17">
        <v>102913.379967</v>
      </c>
      <c r="F91" s="17">
        <v>365040.09114087431</v>
      </c>
      <c r="G91" s="21" t="s">
        <v>7</v>
      </c>
      <c r="H91" s="17">
        <v>78814</v>
      </c>
      <c r="I91" s="17">
        <v>283279</v>
      </c>
      <c r="J91" s="54" t="s">
        <v>7</v>
      </c>
      <c r="K91" s="49">
        <v>30.577536943943954</v>
      </c>
      <c r="L91" s="49">
        <v>28.862390484601519</v>
      </c>
      <c r="M91" s="14"/>
      <c r="N91" s="83"/>
      <c r="O91" s="23"/>
      <c r="P91" s="2"/>
      <c r="Q91" s="2"/>
      <c r="R91" s="2"/>
      <c r="S91" s="1"/>
    </row>
    <row r="92" spans="1:22" s="22" customFormat="1" ht="21" x14ac:dyDescent="0.5">
      <c r="A92" s="4" t="s">
        <v>0</v>
      </c>
      <c r="B92" s="4" t="s">
        <v>23</v>
      </c>
      <c r="C92" s="52" t="s">
        <v>6</v>
      </c>
      <c r="D92" s="21" t="s">
        <v>7</v>
      </c>
      <c r="E92" s="17">
        <v>42242.150658999999</v>
      </c>
      <c r="F92" s="17">
        <v>150070.73221271479</v>
      </c>
      <c r="G92" s="21" t="s">
        <v>7</v>
      </c>
      <c r="H92" s="17">
        <v>21517</v>
      </c>
      <c r="I92" s="17">
        <v>77338</v>
      </c>
      <c r="J92" s="54" t="s">
        <v>7</v>
      </c>
      <c r="K92" s="49">
        <v>96.319889663986601</v>
      </c>
      <c r="L92" s="49">
        <v>94.045271681081488</v>
      </c>
      <c r="M92" s="14"/>
      <c r="N92" s="83"/>
      <c r="O92" s="23"/>
      <c r="P92" s="2"/>
      <c r="Q92" s="2"/>
      <c r="R92" s="2"/>
      <c r="S92" s="1"/>
    </row>
    <row r="93" spans="1:22" s="22" customFormat="1" ht="21" x14ac:dyDescent="0.5">
      <c r="A93" s="4" t="s">
        <v>0</v>
      </c>
      <c r="B93" s="4" t="s">
        <v>24</v>
      </c>
      <c r="C93" s="52" t="s">
        <v>6</v>
      </c>
      <c r="D93" s="21" t="s">
        <v>7</v>
      </c>
      <c r="E93" s="17">
        <v>438673.04835200001</v>
      </c>
      <c r="F93" s="17">
        <v>1555497.9645419309</v>
      </c>
      <c r="G93" s="21" t="s">
        <v>7</v>
      </c>
      <c r="H93" s="17">
        <v>511744</v>
      </c>
      <c r="I93" s="17">
        <v>1839040</v>
      </c>
      <c r="J93" s="54" t="s">
        <v>7</v>
      </c>
      <c r="K93" s="49">
        <v>-14.278809648574281</v>
      </c>
      <c r="L93" s="49">
        <v>-15.417937372654706</v>
      </c>
      <c r="M93" s="14"/>
      <c r="N93" s="83"/>
      <c r="O93" s="23"/>
      <c r="P93" s="2"/>
      <c r="Q93" s="2"/>
      <c r="R93" s="2"/>
      <c r="S93" s="1"/>
    </row>
    <row r="94" spans="1:22" s="22" customFormat="1" ht="21" x14ac:dyDescent="0.5">
      <c r="A94" s="4" t="s">
        <v>0</v>
      </c>
      <c r="B94" s="4" t="s">
        <v>25</v>
      </c>
      <c r="C94" s="52" t="s">
        <v>6</v>
      </c>
      <c r="D94" s="21" t="s">
        <v>7</v>
      </c>
      <c r="E94" s="17">
        <v>439830.90840099996</v>
      </c>
      <c r="F94" s="17">
        <v>1561182.6085360642</v>
      </c>
      <c r="G94" s="21" t="s">
        <v>7</v>
      </c>
      <c r="H94" s="17">
        <v>332048</v>
      </c>
      <c r="I94" s="17">
        <v>1193772</v>
      </c>
      <c r="J94" s="54" t="s">
        <v>7</v>
      </c>
      <c r="K94" s="49">
        <v>32.460038428480203</v>
      </c>
      <c r="L94" s="49">
        <v>30.777284819552165</v>
      </c>
      <c r="M94" s="14"/>
      <c r="N94" s="83"/>
      <c r="O94" s="23"/>
      <c r="P94" s="2"/>
      <c r="Q94" s="2"/>
      <c r="R94" s="2"/>
      <c r="S94" s="1"/>
    </row>
    <row r="95" spans="1:22" s="23" customFormat="1" ht="21" x14ac:dyDescent="0.5">
      <c r="A95" s="4"/>
      <c r="B95" s="4" t="s">
        <v>26</v>
      </c>
      <c r="C95" s="52" t="s">
        <v>6</v>
      </c>
      <c r="D95" s="21" t="s">
        <v>7</v>
      </c>
      <c r="E95" s="17">
        <v>321136.80684899999</v>
      </c>
      <c r="F95" s="17">
        <v>1139810.5416351904</v>
      </c>
      <c r="G95" s="21" t="s">
        <v>7</v>
      </c>
      <c r="H95" s="17">
        <v>241330</v>
      </c>
      <c r="I95" s="17">
        <v>867685</v>
      </c>
      <c r="J95" s="54" t="s">
        <v>7</v>
      </c>
      <c r="K95" s="49">
        <v>33.069575622177098</v>
      </c>
      <c r="L95" s="49">
        <v>31.362250313787882</v>
      </c>
      <c r="M95" s="14"/>
      <c r="N95" s="83"/>
      <c r="P95" s="2"/>
      <c r="Q95" s="2"/>
      <c r="R95" s="2"/>
      <c r="S95" s="1"/>
      <c r="T95" s="22"/>
      <c r="U95" s="22"/>
      <c r="V95" s="22"/>
    </row>
    <row r="96" spans="1:22" s="23" customFormat="1" ht="21" x14ac:dyDescent="0.5">
      <c r="A96" s="4"/>
      <c r="B96" s="4" t="s">
        <v>27</v>
      </c>
      <c r="C96" s="52" t="s">
        <v>6</v>
      </c>
      <c r="D96" s="21" t="s">
        <v>7</v>
      </c>
      <c r="E96" s="17">
        <v>118694.10155200001</v>
      </c>
      <c r="F96" s="17">
        <v>421372.06690087379</v>
      </c>
      <c r="G96" s="21" t="s">
        <v>7</v>
      </c>
      <c r="H96" s="17">
        <v>90718</v>
      </c>
      <c r="I96" s="17">
        <v>326087</v>
      </c>
      <c r="J96" s="54" t="s">
        <v>7</v>
      </c>
      <c r="K96" s="49">
        <v>30.838534306311885</v>
      </c>
      <c r="L96" s="49">
        <v>29.220749953501297</v>
      </c>
      <c r="M96" s="14"/>
      <c r="N96" s="83"/>
      <c r="P96" s="2"/>
      <c r="Q96" s="2"/>
      <c r="R96" s="2"/>
      <c r="S96" s="1"/>
      <c r="T96" s="22"/>
      <c r="U96" s="22"/>
      <c r="V96" s="22"/>
    </row>
    <row r="97" spans="1:22" s="23" customFormat="1" ht="21" x14ac:dyDescent="0.5">
      <c r="A97" s="4" t="s">
        <v>0</v>
      </c>
      <c r="B97" s="4" t="s">
        <v>28</v>
      </c>
      <c r="C97" s="52" t="s">
        <v>6</v>
      </c>
      <c r="D97" s="21" t="s">
        <v>7</v>
      </c>
      <c r="E97" s="17">
        <v>21671.245048000001</v>
      </c>
      <c r="F97" s="17">
        <v>76838.621361164012</v>
      </c>
      <c r="G97" s="21" t="s">
        <v>7</v>
      </c>
      <c r="H97" s="17">
        <v>19348</v>
      </c>
      <c r="I97" s="17">
        <v>69532</v>
      </c>
      <c r="J97" s="54" t="s">
        <v>7</v>
      </c>
      <c r="K97" s="49">
        <v>12.007675459995852</v>
      </c>
      <c r="L97" s="49">
        <v>10.508285913196815</v>
      </c>
      <c r="M97" s="14"/>
      <c r="N97" s="83"/>
      <c r="P97" s="2"/>
      <c r="Q97" s="2"/>
      <c r="R97" s="2"/>
      <c r="S97" s="1"/>
      <c r="T97" s="22"/>
      <c r="U97" s="22"/>
      <c r="V97" s="22"/>
    </row>
    <row r="98" spans="1:22" s="23" customFormat="1" ht="21" x14ac:dyDescent="0.5">
      <c r="A98" s="2"/>
      <c r="B98" s="4" t="s">
        <v>29</v>
      </c>
      <c r="C98" s="52" t="s">
        <v>6</v>
      </c>
      <c r="D98" s="21" t="s">
        <v>7</v>
      </c>
      <c r="E98" s="17">
        <v>423338.87729199999</v>
      </c>
      <c r="F98" s="17">
        <v>1502807.4776713459</v>
      </c>
      <c r="G98" s="21" t="s">
        <v>7</v>
      </c>
      <c r="H98" s="17">
        <v>340385</v>
      </c>
      <c r="I98" s="17">
        <v>1223381</v>
      </c>
      <c r="J98" s="54" t="s">
        <v>7</v>
      </c>
      <c r="K98" s="49">
        <v>24.370603079454128</v>
      </c>
      <c r="L98" s="49">
        <v>22.840511473641172</v>
      </c>
      <c r="M98" s="14"/>
      <c r="N98" s="83"/>
      <c r="P98" s="2"/>
      <c r="Q98" s="2"/>
      <c r="R98" s="2"/>
      <c r="S98" s="1"/>
      <c r="T98" s="22"/>
      <c r="U98" s="22"/>
      <c r="V98" s="22"/>
    </row>
    <row r="99" spans="1:22" s="23" customFormat="1" ht="21" x14ac:dyDescent="0.5">
      <c r="A99" s="2"/>
      <c r="B99" s="4"/>
      <c r="C99" s="52"/>
      <c r="D99" s="18"/>
      <c r="E99" s="17"/>
      <c r="F99" s="17"/>
      <c r="G99" s="18"/>
      <c r="H99" s="17"/>
      <c r="I99" s="17"/>
      <c r="J99" s="49"/>
      <c r="K99" s="49"/>
      <c r="L99" s="49"/>
      <c r="M99" s="14"/>
      <c r="N99" s="83"/>
      <c r="P99" s="2"/>
      <c r="Q99" s="2"/>
      <c r="R99" s="2"/>
      <c r="S99" s="1"/>
      <c r="T99" s="22"/>
      <c r="U99" s="22"/>
      <c r="V99" s="22"/>
    </row>
    <row r="100" spans="1:22" s="23" customFormat="1" ht="21" x14ac:dyDescent="0.5">
      <c r="A100" s="2" t="s">
        <v>30</v>
      </c>
      <c r="B100" s="4" t="s">
        <v>31</v>
      </c>
      <c r="C100" s="52"/>
      <c r="D100" s="53"/>
      <c r="E100" s="17">
        <v>647360.61321700003</v>
      </c>
      <c r="F100" s="17">
        <v>2297119.2287776591</v>
      </c>
      <c r="G100" s="53"/>
      <c r="H100" s="17">
        <v>329031</v>
      </c>
      <c r="I100" s="17">
        <v>1182587</v>
      </c>
      <c r="J100" s="54" t="s">
        <v>7</v>
      </c>
      <c r="K100" s="49">
        <v>96.74760530679481</v>
      </c>
      <c r="L100" s="49">
        <v>94.24526303584085</v>
      </c>
      <c r="M100" s="14"/>
      <c r="N100" s="83"/>
      <c r="P100" s="2"/>
      <c r="Q100" s="2"/>
      <c r="R100" s="2"/>
      <c r="S100" s="1"/>
      <c r="T100" s="22"/>
      <c r="U100" s="22"/>
      <c r="V100" s="22"/>
    </row>
    <row r="101" spans="1:22" s="23" customFormat="1" ht="21" x14ac:dyDescent="0.5">
      <c r="A101" s="2"/>
      <c r="B101" s="4" t="s">
        <v>32</v>
      </c>
      <c r="C101" s="52" t="s">
        <v>6</v>
      </c>
      <c r="D101" s="21" t="s">
        <v>7</v>
      </c>
      <c r="E101" s="17">
        <v>610472.80665599997</v>
      </c>
      <c r="F101" s="17">
        <v>2166367.2651145644</v>
      </c>
      <c r="G101" s="21" t="s">
        <v>7</v>
      </c>
      <c r="H101" s="17">
        <v>315466</v>
      </c>
      <c r="I101" s="17">
        <v>1133819</v>
      </c>
      <c r="J101" s="54" t="s">
        <v>7</v>
      </c>
      <c r="K101" s="49">
        <v>93.514612242206766</v>
      </c>
      <c r="L101" s="49">
        <v>91.06817447181291</v>
      </c>
      <c r="M101" s="14"/>
      <c r="N101" s="83"/>
      <c r="P101" s="2"/>
      <c r="Q101" s="2"/>
      <c r="R101" s="2"/>
      <c r="S101" s="1"/>
      <c r="T101" s="22"/>
      <c r="U101" s="22"/>
      <c r="V101" s="22"/>
    </row>
    <row r="102" spans="1:22" s="23" customFormat="1" ht="21" x14ac:dyDescent="0.5">
      <c r="A102" s="2"/>
      <c r="B102" s="4" t="s">
        <v>33</v>
      </c>
      <c r="C102" s="52" t="s">
        <v>6</v>
      </c>
      <c r="D102" s="21" t="s">
        <v>7</v>
      </c>
      <c r="E102" s="17">
        <v>113811.38845500001</v>
      </c>
      <c r="F102" s="17">
        <v>403726.37076012598</v>
      </c>
      <c r="G102" s="21" t="s">
        <v>7</v>
      </c>
      <c r="H102" s="17">
        <v>60015</v>
      </c>
      <c r="I102" s="17">
        <v>215700</v>
      </c>
      <c r="J102" s="54" t="s">
        <v>7</v>
      </c>
      <c r="K102" s="49">
        <v>89.638237865533625</v>
      </c>
      <c r="L102" s="49">
        <v>87.170315605065355</v>
      </c>
      <c r="M102" s="14"/>
      <c r="N102" s="83"/>
      <c r="P102" s="2"/>
      <c r="Q102" s="2"/>
      <c r="R102" s="2"/>
      <c r="S102" s="1"/>
      <c r="T102" s="22"/>
      <c r="U102" s="22"/>
      <c r="V102" s="22"/>
    </row>
    <row r="103" spans="1:22" s="23" customFormat="1" ht="21" x14ac:dyDescent="0.5">
      <c r="A103" s="2"/>
      <c r="B103" s="4" t="s">
        <v>34</v>
      </c>
      <c r="C103" s="52" t="s">
        <v>6</v>
      </c>
      <c r="D103" s="21" t="s">
        <v>7</v>
      </c>
      <c r="E103" s="17">
        <v>57989.377579</v>
      </c>
      <c r="F103" s="17">
        <v>205720.30036187687</v>
      </c>
      <c r="G103" s="21" t="s">
        <v>7</v>
      </c>
      <c r="H103" s="17">
        <v>17595</v>
      </c>
      <c r="I103" s="17">
        <v>63245</v>
      </c>
      <c r="J103" s="54" t="s">
        <v>7</v>
      </c>
      <c r="K103" s="49">
        <v>229.57873020176186</v>
      </c>
      <c r="L103" s="49">
        <v>225.27520019270594</v>
      </c>
      <c r="M103" s="14"/>
      <c r="N103" s="83"/>
      <c r="P103" s="2"/>
      <c r="Q103" s="2"/>
      <c r="R103" s="2"/>
      <c r="S103" s="1"/>
      <c r="T103" s="22"/>
      <c r="U103" s="22"/>
      <c r="V103" s="22"/>
    </row>
    <row r="104" spans="1:22" s="23" customFormat="1" ht="21" x14ac:dyDescent="0.5">
      <c r="A104" s="2"/>
      <c r="B104" s="4" t="s">
        <v>35</v>
      </c>
      <c r="C104" s="52" t="s">
        <v>6</v>
      </c>
      <c r="D104" s="21" t="s">
        <v>7</v>
      </c>
      <c r="E104" s="17">
        <v>55351.165604000002</v>
      </c>
      <c r="F104" s="17">
        <v>196336.00654908878</v>
      </c>
      <c r="G104" s="21" t="s">
        <v>7</v>
      </c>
      <c r="H104" s="17">
        <v>42047</v>
      </c>
      <c r="I104" s="17">
        <v>151115</v>
      </c>
      <c r="J104" s="54" t="s">
        <v>7</v>
      </c>
      <c r="K104" s="49">
        <v>31.641176787880227</v>
      </c>
      <c r="L104" s="49">
        <v>29.924895972662398</v>
      </c>
      <c r="M104" s="14"/>
      <c r="N104" s="83"/>
      <c r="P104" s="2"/>
      <c r="Q104" s="2"/>
      <c r="R104" s="2"/>
      <c r="S104" s="1"/>
      <c r="T104" s="22"/>
      <c r="U104" s="22"/>
      <c r="V104" s="22"/>
    </row>
    <row r="105" spans="1:22" s="23" customFormat="1" ht="21" x14ac:dyDescent="0.5">
      <c r="A105" s="2"/>
      <c r="B105" s="4" t="s">
        <v>36</v>
      </c>
      <c r="C105" s="52" t="s">
        <v>6</v>
      </c>
      <c r="D105" s="21" t="s">
        <v>7</v>
      </c>
      <c r="E105" s="17">
        <v>470.84527200000002</v>
      </c>
      <c r="F105" s="17">
        <v>1670.0638491603222</v>
      </c>
      <c r="G105" s="21" t="s">
        <v>7</v>
      </c>
      <c r="H105" s="17">
        <v>373</v>
      </c>
      <c r="I105" s="17">
        <v>1340</v>
      </c>
      <c r="J105" s="54" t="s">
        <v>7</v>
      </c>
      <c r="K105" s="49">
        <v>26.231976407506721</v>
      </c>
      <c r="L105" s="49">
        <v>24.631630534352396</v>
      </c>
      <c r="M105" s="14"/>
      <c r="N105" s="83"/>
      <c r="P105" s="2"/>
      <c r="Q105" s="2"/>
      <c r="R105" s="2"/>
      <c r="S105" s="1"/>
      <c r="T105" s="22"/>
      <c r="U105" s="22"/>
      <c r="V105" s="22"/>
    </row>
    <row r="106" spans="1:22" s="23" customFormat="1" ht="21" x14ac:dyDescent="0.5">
      <c r="A106" s="2"/>
      <c r="B106" s="4" t="s">
        <v>37</v>
      </c>
      <c r="C106" s="52" t="s">
        <v>6</v>
      </c>
      <c r="D106" s="21" t="s">
        <v>7</v>
      </c>
      <c r="E106" s="17">
        <v>420093.24412400002</v>
      </c>
      <c r="F106" s="17">
        <v>1490873.294399021</v>
      </c>
      <c r="G106" s="21" t="s">
        <v>7</v>
      </c>
      <c r="H106" s="17">
        <v>196405</v>
      </c>
      <c r="I106" s="17">
        <v>705877</v>
      </c>
      <c r="J106" s="54" t="s">
        <v>7</v>
      </c>
      <c r="K106" s="49">
        <v>113.89131851225787</v>
      </c>
      <c r="L106" s="49">
        <v>111.20865170547006</v>
      </c>
      <c r="M106" s="14"/>
      <c r="N106" s="83"/>
      <c r="P106" s="2"/>
      <c r="Q106" s="2"/>
      <c r="R106" s="2"/>
      <c r="S106" s="1"/>
      <c r="T106" s="22"/>
      <c r="U106" s="22"/>
      <c r="V106" s="22"/>
    </row>
    <row r="107" spans="1:22" s="23" customFormat="1" ht="21" x14ac:dyDescent="0.5">
      <c r="A107" s="2"/>
      <c r="B107" s="4" t="s">
        <v>34</v>
      </c>
      <c r="C107" s="52" t="s">
        <v>6</v>
      </c>
      <c r="D107" s="21" t="s">
        <v>7</v>
      </c>
      <c r="E107" s="17">
        <v>85549.100303999992</v>
      </c>
      <c r="F107" s="17">
        <v>303409.68160233222</v>
      </c>
      <c r="G107" s="21" t="s">
        <v>7</v>
      </c>
      <c r="H107" s="17">
        <v>55390</v>
      </c>
      <c r="I107" s="17">
        <v>199068</v>
      </c>
      <c r="J107" s="54" t="s">
        <v>7</v>
      </c>
      <c r="K107" s="49">
        <v>54.448637486910968</v>
      </c>
      <c r="L107" s="49">
        <v>52.415095144539663</v>
      </c>
      <c r="M107" s="14"/>
      <c r="N107" s="83"/>
      <c r="P107" s="2"/>
      <c r="Q107" s="2"/>
      <c r="R107" s="2"/>
      <c r="S107" s="1"/>
      <c r="T107" s="22"/>
      <c r="U107" s="22"/>
      <c r="V107" s="22"/>
    </row>
    <row r="108" spans="1:22" s="23" customFormat="1" ht="21" x14ac:dyDescent="0.5">
      <c r="A108" s="2"/>
      <c r="B108" s="4" t="s">
        <v>35</v>
      </c>
      <c r="C108" s="52" t="s">
        <v>6</v>
      </c>
      <c r="D108" s="21" t="s">
        <v>7</v>
      </c>
      <c r="E108" s="17">
        <v>322331.70258400001</v>
      </c>
      <c r="F108" s="17">
        <v>1144112.7476199348</v>
      </c>
      <c r="G108" s="21" t="s">
        <v>7</v>
      </c>
      <c r="H108" s="17">
        <v>134075</v>
      </c>
      <c r="I108" s="17">
        <v>481868</v>
      </c>
      <c r="J108" s="54" t="s">
        <v>7</v>
      </c>
      <c r="K108" s="49">
        <v>140.41148803580086</v>
      </c>
      <c r="L108" s="49">
        <v>137.43281305667421</v>
      </c>
      <c r="M108" s="14"/>
      <c r="N108" s="83"/>
      <c r="P108" s="2"/>
      <c r="Q108" s="2"/>
      <c r="R108" s="2"/>
      <c r="S108" s="1"/>
      <c r="T108" s="22"/>
      <c r="U108" s="22"/>
      <c r="V108" s="22"/>
    </row>
    <row r="109" spans="1:22" s="23" customFormat="1" ht="21" x14ac:dyDescent="0.5">
      <c r="A109" s="2"/>
      <c r="B109" s="4" t="s">
        <v>36</v>
      </c>
      <c r="C109" s="52" t="s">
        <v>6</v>
      </c>
      <c r="D109" s="21" t="s">
        <v>7</v>
      </c>
      <c r="E109" s="17">
        <v>12212.441236000001</v>
      </c>
      <c r="F109" s="17">
        <v>43350.865176753941</v>
      </c>
      <c r="G109" s="21" t="s">
        <v>7</v>
      </c>
      <c r="H109" s="17">
        <v>6940</v>
      </c>
      <c r="I109" s="17">
        <v>24941</v>
      </c>
      <c r="J109" s="54" t="s">
        <v>7</v>
      </c>
      <c r="K109" s="49">
        <v>75.971775734870334</v>
      </c>
      <c r="L109" s="49">
        <v>73.813660946850348</v>
      </c>
      <c r="M109" s="14"/>
      <c r="N109" s="83"/>
      <c r="P109" s="2"/>
      <c r="Q109" s="2"/>
      <c r="R109" s="2"/>
      <c r="S109" s="1"/>
      <c r="T109" s="22"/>
      <c r="U109" s="22"/>
      <c r="V109" s="22"/>
    </row>
    <row r="110" spans="1:22" s="23" customFormat="1" ht="21" x14ac:dyDescent="0.5">
      <c r="A110" s="2"/>
      <c r="B110" s="4" t="s">
        <v>38</v>
      </c>
      <c r="C110" s="52" t="s">
        <v>6</v>
      </c>
      <c r="D110" s="21" t="s">
        <v>7</v>
      </c>
      <c r="E110" s="17">
        <v>68794.192142999993</v>
      </c>
      <c r="F110" s="17">
        <v>244190.00744679465</v>
      </c>
      <c r="G110" s="21" t="s">
        <v>7</v>
      </c>
      <c r="H110" s="17">
        <v>53239</v>
      </c>
      <c r="I110" s="17">
        <v>191369</v>
      </c>
      <c r="J110" s="54" t="s">
        <v>7</v>
      </c>
      <c r="K110" s="49">
        <v>29.21766401134505</v>
      </c>
      <c r="L110" s="49">
        <v>27.601653061255817</v>
      </c>
      <c r="M110" s="14"/>
      <c r="N110" s="83"/>
      <c r="P110" s="2"/>
      <c r="Q110" s="2"/>
      <c r="R110" s="2"/>
      <c r="S110" s="1"/>
      <c r="T110" s="22"/>
      <c r="U110" s="22"/>
      <c r="V110" s="22"/>
    </row>
    <row r="111" spans="1:22" s="22" customFormat="1" ht="21" x14ac:dyDescent="0.5">
      <c r="A111" s="2"/>
      <c r="B111" s="4" t="s">
        <v>39</v>
      </c>
      <c r="C111" s="52" t="s">
        <v>6</v>
      </c>
      <c r="D111" s="21" t="s">
        <v>7</v>
      </c>
      <c r="E111" s="17">
        <v>7773.9819339999995</v>
      </c>
      <c r="F111" s="17">
        <v>27577.592508622682</v>
      </c>
      <c r="G111" s="21" t="s">
        <v>7</v>
      </c>
      <c r="H111" s="17">
        <v>5807</v>
      </c>
      <c r="I111" s="17">
        <v>20873</v>
      </c>
      <c r="J111" s="54" t="s">
        <v>7</v>
      </c>
      <c r="K111" s="49">
        <v>33.872600895470981</v>
      </c>
      <c r="L111" s="49">
        <v>32.120885874683466</v>
      </c>
      <c r="M111" s="14"/>
      <c r="N111" s="83"/>
      <c r="O111" s="23"/>
      <c r="P111" s="2"/>
      <c r="Q111" s="2"/>
      <c r="R111" s="2"/>
      <c r="S111" s="1"/>
    </row>
    <row r="112" spans="1:22" s="22" customFormat="1" ht="21" x14ac:dyDescent="0.5">
      <c r="A112" s="2"/>
      <c r="B112" s="4" t="s">
        <v>40</v>
      </c>
      <c r="C112" s="52" t="s">
        <v>6</v>
      </c>
      <c r="D112" s="21" t="s">
        <v>7</v>
      </c>
      <c r="E112" s="17">
        <v>25159.497525999999</v>
      </c>
      <c r="F112" s="17">
        <v>89227.797660049255</v>
      </c>
      <c r="G112" s="21" t="s">
        <v>7</v>
      </c>
      <c r="H112" s="17">
        <v>11727</v>
      </c>
      <c r="I112" s="17">
        <v>42161</v>
      </c>
      <c r="J112" s="54" t="s">
        <v>7</v>
      </c>
      <c r="K112" s="49">
        <v>114.54334037690796</v>
      </c>
      <c r="L112" s="49">
        <v>111.63586646438475</v>
      </c>
      <c r="M112" s="14"/>
      <c r="N112" s="83"/>
      <c r="O112" s="23"/>
      <c r="P112" s="2"/>
      <c r="Q112" s="2"/>
      <c r="R112" s="2"/>
      <c r="S112" s="1"/>
    </row>
    <row r="113" spans="1:20" s="22" customFormat="1" ht="21" x14ac:dyDescent="0.5">
      <c r="A113" s="2"/>
      <c r="B113" s="4" t="s">
        <v>41</v>
      </c>
      <c r="C113" s="52" t="s">
        <v>6</v>
      </c>
      <c r="D113" s="53" t="s">
        <v>7</v>
      </c>
      <c r="E113" s="17">
        <v>11728.309035</v>
      </c>
      <c r="F113" s="17">
        <v>41524.166003045597</v>
      </c>
      <c r="G113" s="21" t="s">
        <v>7</v>
      </c>
      <c r="H113" s="17">
        <v>1838</v>
      </c>
      <c r="I113" s="17">
        <v>6607</v>
      </c>
      <c r="J113" s="54" t="s">
        <v>7</v>
      </c>
      <c r="K113" s="49">
        <v>538.10168852013055</v>
      </c>
      <c r="L113" s="49">
        <v>528.48745274777662</v>
      </c>
      <c r="M113" s="14"/>
      <c r="N113" s="83"/>
      <c r="O113" s="23"/>
      <c r="P113" s="2"/>
      <c r="Q113" s="2"/>
      <c r="R113" s="2"/>
      <c r="S113" s="1"/>
    </row>
    <row r="114" spans="1:20" s="22" customFormat="1" x14ac:dyDescent="0.45">
      <c r="A114" s="78"/>
      <c r="B114" s="74"/>
      <c r="C114" s="74"/>
      <c r="D114" s="74"/>
      <c r="E114" s="75"/>
      <c r="F114" s="74"/>
      <c r="G114" s="74"/>
      <c r="H114" s="75"/>
      <c r="I114" s="74"/>
      <c r="J114" s="74"/>
      <c r="K114" s="75"/>
      <c r="L114" s="74"/>
      <c r="M114" s="2"/>
      <c r="N114" s="23"/>
      <c r="O114" s="23"/>
      <c r="P114" s="2"/>
      <c r="Q114" s="2"/>
      <c r="R114" s="2"/>
      <c r="S114" s="1"/>
    </row>
    <row r="115" spans="1:20" s="22" customFormat="1" x14ac:dyDescent="0.45">
      <c r="A115" s="2"/>
      <c r="B115" s="2"/>
      <c r="C115" s="2"/>
      <c r="D115" s="2"/>
      <c r="E115" s="1"/>
      <c r="F115" s="2"/>
      <c r="G115" s="2"/>
      <c r="H115" s="1"/>
      <c r="I115" s="2"/>
      <c r="J115" s="2" t="s">
        <v>61</v>
      </c>
      <c r="K115" s="1"/>
      <c r="L115" s="2"/>
      <c r="M115" s="2"/>
      <c r="N115" s="23"/>
      <c r="O115" s="23"/>
      <c r="P115" s="2"/>
      <c r="Q115" s="2"/>
      <c r="R115" s="2"/>
      <c r="S115" s="1"/>
    </row>
    <row r="117" spans="1:20" s="22" customFormat="1" x14ac:dyDescent="0.45">
      <c r="A117" s="101" t="s">
        <v>113</v>
      </c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2"/>
      <c r="N117" s="23"/>
      <c r="O117" s="23"/>
      <c r="P117" s="2"/>
      <c r="Q117" s="2"/>
      <c r="R117" s="2"/>
      <c r="S117" s="1"/>
    </row>
    <row r="118" spans="1:20" s="22" customFormat="1" x14ac:dyDescent="0.45">
      <c r="A118" s="3"/>
      <c r="B118" s="3"/>
      <c r="C118" s="3"/>
      <c r="D118" s="3"/>
      <c r="E118" s="35"/>
      <c r="F118" s="3"/>
      <c r="G118" s="3"/>
      <c r="H118" s="35"/>
      <c r="I118" s="3"/>
      <c r="J118" s="3"/>
      <c r="K118" s="35"/>
      <c r="L118" s="3"/>
      <c r="M118" s="2"/>
      <c r="N118" s="23"/>
      <c r="O118" s="23"/>
      <c r="P118" s="2"/>
      <c r="Q118" s="2"/>
      <c r="R118" s="2"/>
      <c r="S118" s="1"/>
    </row>
    <row r="119" spans="1:20" s="22" customFormat="1" x14ac:dyDescent="0.45">
      <c r="A119" s="2"/>
      <c r="B119" s="2"/>
      <c r="C119" s="2"/>
      <c r="D119" s="2"/>
      <c r="E119" s="1"/>
      <c r="F119" s="2"/>
      <c r="G119" s="2"/>
      <c r="H119" s="1"/>
      <c r="I119" s="4" t="s">
        <v>101</v>
      </c>
      <c r="J119" s="2"/>
      <c r="K119" s="1"/>
      <c r="L119" s="2"/>
      <c r="M119" s="2"/>
      <c r="N119" s="23"/>
      <c r="O119" s="23"/>
      <c r="P119" s="2"/>
      <c r="Q119" s="2"/>
      <c r="R119" s="2"/>
      <c r="S119" s="1"/>
    </row>
    <row r="120" spans="1:20" s="22" customFormat="1" x14ac:dyDescent="0.45">
      <c r="A120" s="2"/>
      <c r="B120" s="2"/>
      <c r="C120" s="2"/>
      <c r="D120" s="2"/>
      <c r="E120" s="1"/>
      <c r="F120" s="2"/>
      <c r="G120" s="2"/>
      <c r="H120" s="1"/>
      <c r="I120" s="4" t="s">
        <v>102</v>
      </c>
      <c r="J120" s="74"/>
      <c r="K120" s="75"/>
      <c r="L120" s="74"/>
      <c r="M120" s="2"/>
      <c r="N120" s="23"/>
      <c r="O120" s="23"/>
      <c r="P120" s="2"/>
      <c r="Q120" s="2"/>
      <c r="R120" s="2"/>
      <c r="S120" s="1"/>
    </row>
    <row r="121" spans="1:20" s="22" customFormat="1" x14ac:dyDescent="0.45">
      <c r="A121" s="79"/>
      <c r="B121" s="5"/>
      <c r="C121" s="6" t="s">
        <v>62</v>
      </c>
      <c r="D121" s="107" t="s">
        <v>117</v>
      </c>
      <c r="E121" s="108"/>
      <c r="F121" s="109"/>
      <c r="G121" s="107" t="s">
        <v>114</v>
      </c>
      <c r="H121" s="108"/>
      <c r="I121" s="109"/>
      <c r="J121" s="80" t="s">
        <v>115</v>
      </c>
      <c r="K121" s="1"/>
      <c r="L121" s="2"/>
      <c r="M121" s="2"/>
      <c r="N121" s="23"/>
      <c r="O121" s="23"/>
      <c r="P121" s="2"/>
      <c r="Q121" s="2"/>
      <c r="R121" s="2"/>
      <c r="S121" s="1"/>
    </row>
    <row r="122" spans="1:20" s="22" customFormat="1" x14ac:dyDescent="0.45">
      <c r="A122" s="2" t="s">
        <v>1</v>
      </c>
      <c r="B122" s="7"/>
      <c r="C122" s="3" t="s">
        <v>63</v>
      </c>
      <c r="D122" s="8"/>
      <c r="E122" s="1"/>
      <c r="F122" s="9"/>
      <c r="G122" s="2"/>
      <c r="H122" s="81"/>
      <c r="I122" s="2"/>
      <c r="J122" s="82" t="s">
        <v>116</v>
      </c>
      <c r="K122" s="75"/>
      <c r="L122" s="74"/>
      <c r="M122" s="2"/>
      <c r="N122" s="23"/>
      <c r="O122" s="23"/>
      <c r="P122" s="2"/>
      <c r="Q122" s="2"/>
      <c r="R122" s="2"/>
      <c r="S122" s="1"/>
    </row>
    <row r="123" spans="1:20" s="22" customFormat="1" x14ac:dyDescent="0.45">
      <c r="A123" s="4" t="s">
        <v>2</v>
      </c>
      <c r="B123" s="7" t="s">
        <v>65</v>
      </c>
      <c r="C123" s="3" t="s">
        <v>66</v>
      </c>
      <c r="D123" s="38" t="s">
        <v>67</v>
      </c>
      <c r="E123" s="102" t="s">
        <v>68</v>
      </c>
      <c r="F123" s="103"/>
      <c r="G123" s="38" t="s">
        <v>67</v>
      </c>
      <c r="H123" s="102" t="s">
        <v>68</v>
      </c>
      <c r="I123" s="103"/>
      <c r="J123" s="38" t="s">
        <v>67</v>
      </c>
      <c r="K123" s="107" t="s">
        <v>68</v>
      </c>
      <c r="L123" s="108"/>
      <c r="M123" s="2"/>
      <c r="N123" s="23"/>
      <c r="O123" s="23"/>
      <c r="P123" s="2"/>
      <c r="Q123" s="2"/>
      <c r="R123" s="2"/>
      <c r="S123" s="1"/>
    </row>
    <row r="124" spans="1:20" s="22" customFormat="1" x14ac:dyDescent="0.45">
      <c r="A124" s="74"/>
      <c r="B124" s="10"/>
      <c r="C124" s="11" t="s">
        <v>69</v>
      </c>
      <c r="D124" s="10"/>
      <c r="E124" s="42" t="s">
        <v>70</v>
      </c>
      <c r="F124" s="43" t="s">
        <v>71</v>
      </c>
      <c r="G124" s="59"/>
      <c r="H124" s="42" t="s">
        <v>70</v>
      </c>
      <c r="I124" s="43" t="s">
        <v>72</v>
      </c>
      <c r="J124" s="44"/>
      <c r="K124" s="42" t="s">
        <v>70</v>
      </c>
      <c r="L124" s="48" t="s">
        <v>72</v>
      </c>
      <c r="M124" s="2"/>
      <c r="N124" s="23"/>
      <c r="O124" s="23"/>
      <c r="P124" s="2"/>
      <c r="Q124" s="2"/>
      <c r="R124" s="2"/>
      <c r="S124" s="1"/>
    </row>
    <row r="125" spans="1:20" s="22" customFormat="1" ht="21" x14ac:dyDescent="0.5">
      <c r="A125" s="4" t="s">
        <v>43</v>
      </c>
      <c r="B125" s="4" t="s">
        <v>44</v>
      </c>
      <c r="C125" s="52"/>
      <c r="D125" s="53"/>
      <c r="E125" s="17">
        <v>2549595.7729340005</v>
      </c>
      <c r="F125" s="17">
        <v>9046783.006236637</v>
      </c>
      <c r="G125" s="53"/>
      <c r="H125" s="17">
        <v>2632459</v>
      </c>
      <c r="I125" s="17">
        <v>9461924</v>
      </c>
      <c r="J125" s="54"/>
      <c r="K125" s="49">
        <v>-3.1477499579670365</v>
      </c>
      <c r="L125" s="49">
        <v>-4.3874902584650073</v>
      </c>
      <c r="M125" s="14"/>
      <c r="N125" s="83"/>
      <c r="O125" s="83"/>
      <c r="P125" s="2"/>
      <c r="Q125" s="2"/>
      <c r="R125" s="2"/>
      <c r="S125" s="1"/>
    </row>
    <row r="126" spans="1:20" s="22" customFormat="1" ht="21" x14ac:dyDescent="0.5">
      <c r="A126" s="4" t="s">
        <v>0</v>
      </c>
      <c r="B126" s="4" t="s">
        <v>45</v>
      </c>
      <c r="C126" s="52" t="s">
        <v>9</v>
      </c>
      <c r="D126" s="17">
        <v>6629578.4717500005</v>
      </c>
      <c r="E126" s="73">
        <v>966330.31808799994</v>
      </c>
      <c r="F126" s="17">
        <v>3428471.5126329926</v>
      </c>
      <c r="G126" s="17">
        <v>6154512</v>
      </c>
      <c r="H126" s="73">
        <v>971315</v>
      </c>
      <c r="I126" s="17">
        <v>3491572</v>
      </c>
      <c r="J126" s="49">
        <v>7.7189949706816634</v>
      </c>
      <c r="K126" s="49">
        <v>-0.5131890181866936</v>
      </c>
      <c r="L126" s="49">
        <v>-1.8072228602763261</v>
      </c>
      <c r="M126" s="20">
        <v>145.76044649078858</v>
      </c>
      <c r="N126" s="51">
        <v>157.82161120166799</v>
      </c>
      <c r="O126" s="51"/>
      <c r="P126" s="2"/>
      <c r="Q126" s="2"/>
      <c r="R126" s="2"/>
      <c r="S126" s="1"/>
      <c r="T126" s="1"/>
    </row>
    <row r="127" spans="1:20" s="22" customFormat="1" ht="21" x14ac:dyDescent="0.5">
      <c r="A127" s="4" t="s">
        <v>0</v>
      </c>
      <c r="B127" s="4" t="s">
        <v>46</v>
      </c>
      <c r="C127" s="52" t="s">
        <v>9</v>
      </c>
      <c r="D127" s="17">
        <v>6763366.1899999995</v>
      </c>
      <c r="E127" s="73">
        <v>953471.93411300005</v>
      </c>
      <c r="F127" s="17">
        <v>3382990.5144980857</v>
      </c>
      <c r="G127" s="17">
        <v>5784871</v>
      </c>
      <c r="H127" s="73">
        <v>869742</v>
      </c>
      <c r="I127" s="17">
        <v>3125918</v>
      </c>
      <c r="J127" s="49">
        <v>16.914727917009714</v>
      </c>
      <c r="K127" s="49">
        <v>9.6269852568922687</v>
      </c>
      <c r="L127" s="49">
        <v>8.2239046097206057</v>
      </c>
      <c r="M127" s="20">
        <v>140.97594412716549</v>
      </c>
      <c r="N127" s="51">
        <v>150.34769141783801</v>
      </c>
      <c r="O127" s="51"/>
      <c r="P127" s="2"/>
      <c r="Q127" s="2"/>
      <c r="R127" s="2"/>
      <c r="S127" s="1"/>
      <c r="T127" s="1"/>
    </row>
    <row r="128" spans="1:20" s="22" customFormat="1" ht="21" x14ac:dyDescent="0.5">
      <c r="A128" s="4"/>
      <c r="B128" s="4" t="s">
        <v>76</v>
      </c>
      <c r="C128" s="52" t="s">
        <v>6</v>
      </c>
      <c r="D128" s="53" t="s">
        <v>7</v>
      </c>
      <c r="E128" s="17">
        <v>457948.02232600003</v>
      </c>
      <c r="F128" s="17">
        <v>1625298.1475269862</v>
      </c>
      <c r="G128" s="21"/>
      <c r="H128" s="17">
        <v>612790</v>
      </c>
      <c r="I128" s="17">
        <v>2202415</v>
      </c>
      <c r="J128" s="54" t="s">
        <v>7</v>
      </c>
      <c r="K128" s="49">
        <v>-25.268359091042598</v>
      </c>
      <c r="L128" s="49">
        <v>-26.20381955594263</v>
      </c>
      <c r="M128" s="14"/>
      <c r="N128" s="51"/>
      <c r="O128" s="51"/>
      <c r="P128" s="2"/>
      <c r="Q128" s="2"/>
      <c r="R128" s="2"/>
      <c r="S128" s="1"/>
      <c r="T128" s="1"/>
    </row>
    <row r="129" spans="1:20" s="22" customFormat="1" ht="21" x14ac:dyDescent="0.5">
      <c r="A129" s="4"/>
      <c r="B129" s="4" t="s">
        <v>77</v>
      </c>
      <c r="C129" s="52" t="s">
        <v>6</v>
      </c>
      <c r="D129" s="53" t="s">
        <v>7</v>
      </c>
      <c r="E129" s="17">
        <v>171794.49464200001</v>
      </c>
      <c r="F129" s="17">
        <v>609843.15978153911</v>
      </c>
      <c r="G129" s="21" t="s">
        <v>7</v>
      </c>
      <c r="H129" s="17">
        <v>178549</v>
      </c>
      <c r="I129" s="17">
        <v>641792</v>
      </c>
      <c r="J129" s="54" t="s">
        <v>7</v>
      </c>
      <c r="K129" s="49">
        <v>-3.7829981450470171</v>
      </c>
      <c r="L129" s="49">
        <v>-4.9780676945896545</v>
      </c>
      <c r="M129" s="14"/>
      <c r="N129" s="51"/>
      <c r="O129" s="51"/>
      <c r="P129" s="2"/>
      <c r="Q129" s="2"/>
      <c r="R129" s="2"/>
      <c r="S129" s="1"/>
      <c r="T129" s="1"/>
    </row>
    <row r="130" spans="1:20" s="22" customFormat="1" ht="21" x14ac:dyDescent="0.5">
      <c r="A130" s="4"/>
      <c r="B130" s="4" t="s">
        <v>78</v>
      </c>
      <c r="C130" s="52" t="s">
        <v>6</v>
      </c>
      <c r="D130" s="53" t="s">
        <v>7</v>
      </c>
      <c r="E130" s="17">
        <v>51.003765000000001</v>
      </c>
      <c r="F130" s="17">
        <v>179.67179703175663</v>
      </c>
      <c r="G130" s="21" t="s">
        <v>7</v>
      </c>
      <c r="H130" s="17">
        <v>63</v>
      </c>
      <c r="I130" s="17">
        <v>227</v>
      </c>
      <c r="J130" s="54" t="s">
        <v>7</v>
      </c>
      <c r="K130" s="49">
        <v>-19.041642857142861</v>
      </c>
      <c r="L130" s="49">
        <v>-20.84942862037154</v>
      </c>
      <c r="M130" s="14"/>
      <c r="N130" s="51"/>
      <c r="O130" s="51"/>
      <c r="P130" s="2"/>
      <c r="Q130" s="2"/>
      <c r="R130" s="2"/>
      <c r="S130" s="1"/>
      <c r="T130" s="1"/>
    </row>
    <row r="131" spans="1:20" s="22" customFormat="1" ht="21" x14ac:dyDescent="0.5">
      <c r="A131" s="4"/>
      <c r="B131" s="4"/>
      <c r="C131" s="52"/>
      <c r="D131" s="17"/>
      <c r="E131" s="73"/>
      <c r="F131" s="17"/>
      <c r="G131" s="17"/>
      <c r="H131" s="73"/>
      <c r="I131" s="17"/>
      <c r="J131" s="49"/>
      <c r="K131" s="49"/>
      <c r="L131" s="49"/>
      <c r="M131" s="14"/>
      <c r="N131" s="83"/>
      <c r="O131" s="83"/>
      <c r="P131" s="2"/>
      <c r="Q131" s="2"/>
      <c r="R131" s="2"/>
      <c r="S131" s="1"/>
    </row>
    <row r="132" spans="1:20" s="22" customFormat="1" ht="21" x14ac:dyDescent="0.5">
      <c r="A132" s="4" t="s">
        <v>47</v>
      </c>
      <c r="B132" s="4" t="s">
        <v>48</v>
      </c>
      <c r="C132" s="52"/>
      <c r="D132" s="53"/>
      <c r="E132" s="17">
        <v>1112947.770368</v>
      </c>
      <c r="F132" s="17">
        <v>3949152.5792938769</v>
      </c>
      <c r="G132" s="53"/>
      <c r="H132" s="17">
        <v>1147106</v>
      </c>
      <c r="I132" s="17">
        <v>4123201</v>
      </c>
      <c r="J132" s="54"/>
      <c r="K132" s="49">
        <v>-2.9777744717576269</v>
      </c>
      <c r="L132" s="49">
        <v>-4.2211966068625486</v>
      </c>
      <c r="M132" s="14"/>
      <c r="N132" s="83"/>
      <c r="O132" s="83"/>
      <c r="P132" s="2"/>
      <c r="Q132" s="2"/>
      <c r="R132" s="2"/>
      <c r="S132" s="1"/>
    </row>
    <row r="133" spans="1:20" s="22" customFormat="1" ht="21" x14ac:dyDescent="0.5">
      <c r="A133" s="4"/>
      <c r="B133" s="4" t="s">
        <v>79</v>
      </c>
      <c r="C133" s="52" t="s">
        <v>9</v>
      </c>
      <c r="D133" s="17">
        <v>488601.44094530004</v>
      </c>
      <c r="E133" s="17">
        <v>242470.15596</v>
      </c>
      <c r="F133" s="17">
        <v>860217.87859718082</v>
      </c>
      <c r="G133" s="17">
        <v>729119</v>
      </c>
      <c r="H133" s="17">
        <v>389451</v>
      </c>
      <c r="I133" s="17">
        <v>1399874</v>
      </c>
      <c r="J133" s="49">
        <v>-32.98742167666731</v>
      </c>
      <c r="K133" s="49">
        <v>-37.740522951539482</v>
      </c>
      <c r="L133" s="49">
        <v>-38.550335344668106</v>
      </c>
      <c r="M133" s="20">
        <v>496.25346067521127</v>
      </c>
      <c r="N133" s="51">
        <v>534.13914601045917</v>
      </c>
      <c r="O133" s="51"/>
      <c r="P133" s="2"/>
      <c r="Q133" s="2"/>
      <c r="R133" s="2"/>
      <c r="S133" s="1"/>
      <c r="T133" s="1"/>
    </row>
    <row r="134" spans="1:20" s="22" customFormat="1" ht="21" x14ac:dyDescent="0.5">
      <c r="A134" s="2"/>
      <c r="B134" s="4" t="s">
        <v>80</v>
      </c>
      <c r="C134" s="52" t="s">
        <v>9</v>
      </c>
      <c r="D134" s="17">
        <v>335012.60402089998</v>
      </c>
      <c r="E134" s="17">
        <v>123649.910697</v>
      </c>
      <c r="F134" s="17">
        <v>438524.55739353993</v>
      </c>
      <c r="G134" s="17">
        <v>305133</v>
      </c>
      <c r="H134" s="17">
        <v>106390</v>
      </c>
      <c r="I134" s="17">
        <v>382345</v>
      </c>
      <c r="J134" s="49">
        <v>9.7923213880176689</v>
      </c>
      <c r="K134" s="49">
        <v>16.223245320988823</v>
      </c>
      <c r="L134" s="49">
        <v>14.693420181652669</v>
      </c>
      <c r="M134" s="20">
        <v>369.09032440249928</v>
      </c>
      <c r="N134" s="51">
        <v>348.66763018093752</v>
      </c>
      <c r="O134" s="51"/>
      <c r="P134" s="2"/>
      <c r="Q134" s="2"/>
      <c r="R134" s="2"/>
      <c r="S134" s="1"/>
      <c r="T134" s="1"/>
    </row>
    <row r="135" spans="1:20" s="22" customFormat="1" ht="21" x14ac:dyDescent="0.5">
      <c r="A135" s="4" t="s">
        <v>0</v>
      </c>
      <c r="B135" s="4" t="s">
        <v>81</v>
      </c>
      <c r="C135" s="52" t="s">
        <v>9</v>
      </c>
      <c r="D135" s="17">
        <v>392462.97199770005</v>
      </c>
      <c r="E135" s="17">
        <v>179189.144202</v>
      </c>
      <c r="F135" s="17">
        <v>635766.14683860866</v>
      </c>
      <c r="G135" s="17">
        <v>353210</v>
      </c>
      <c r="H135" s="17">
        <v>172126</v>
      </c>
      <c r="I135" s="17">
        <v>618716</v>
      </c>
      <c r="J135" s="49">
        <v>11.113210837094087</v>
      </c>
      <c r="K135" s="49">
        <v>4.103473154549576</v>
      </c>
      <c r="L135" s="49">
        <v>2.7557307130587674</v>
      </c>
      <c r="M135" s="20">
        <v>456.5759243219768</v>
      </c>
      <c r="N135" s="51">
        <v>487.31915857421933</v>
      </c>
      <c r="O135" s="51"/>
      <c r="P135" s="2"/>
      <c r="Q135" s="2"/>
      <c r="R135" s="2"/>
      <c r="S135" s="1"/>
      <c r="T135" s="1"/>
    </row>
    <row r="136" spans="1:20" s="22" customFormat="1" ht="21" x14ac:dyDescent="0.5">
      <c r="A136" s="4" t="s">
        <v>0</v>
      </c>
      <c r="B136" s="4" t="s">
        <v>82</v>
      </c>
      <c r="C136" s="52" t="s">
        <v>9</v>
      </c>
      <c r="D136" s="17">
        <v>777499.33599239995</v>
      </c>
      <c r="E136" s="17">
        <v>106772.135223</v>
      </c>
      <c r="F136" s="17">
        <v>379082.00497251668</v>
      </c>
      <c r="G136" s="17">
        <v>709682</v>
      </c>
      <c r="H136" s="17">
        <v>88143</v>
      </c>
      <c r="I136" s="17">
        <v>316823</v>
      </c>
      <c r="J136" s="49">
        <v>9.5560174828162445</v>
      </c>
      <c r="K136" s="49">
        <v>21.135127262516605</v>
      </c>
      <c r="L136" s="49">
        <v>19.65103700568352</v>
      </c>
      <c r="M136" s="20">
        <v>137.32762239174914</v>
      </c>
      <c r="N136" s="51">
        <v>124.20069834094707</v>
      </c>
      <c r="O136" s="51"/>
      <c r="P136" s="2"/>
      <c r="Q136" s="2"/>
      <c r="R136" s="2"/>
      <c r="S136" s="1"/>
      <c r="T136" s="1"/>
    </row>
    <row r="137" spans="1:20" s="22" customFormat="1" ht="21" x14ac:dyDescent="0.5">
      <c r="A137" s="4"/>
      <c r="B137" s="4" t="s">
        <v>83</v>
      </c>
      <c r="C137" s="52" t="s">
        <v>49</v>
      </c>
      <c r="D137" s="53" t="s">
        <v>7</v>
      </c>
      <c r="E137" s="17">
        <v>460866.42428600002</v>
      </c>
      <c r="F137" s="17">
        <v>1635561.9914920309</v>
      </c>
      <c r="G137" s="21" t="s">
        <v>7</v>
      </c>
      <c r="H137" s="17">
        <v>390996</v>
      </c>
      <c r="I137" s="17">
        <v>1405443</v>
      </c>
      <c r="J137" s="54"/>
      <c r="K137" s="49">
        <v>17.869856542266433</v>
      </c>
      <c r="L137" s="49">
        <v>16.373413328895651</v>
      </c>
      <c r="M137" s="14"/>
      <c r="N137" s="83"/>
      <c r="O137" s="83"/>
      <c r="P137" s="2"/>
      <c r="Q137" s="2"/>
      <c r="R137" s="2"/>
      <c r="S137" s="1"/>
      <c r="T137" s="1"/>
    </row>
    <row r="138" spans="1:20" s="22" customFormat="1" ht="21" x14ac:dyDescent="0.5">
      <c r="A138" s="4"/>
      <c r="B138" s="4"/>
      <c r="C138" s="52"/>
      <c r="D138" s="17"/>
      <c r="E138" s="17"/>
      <c r="F138" s="17"/>
      <c r="G138" s="17"/>
      <c r="H138" s="17"/>
      <c r="I138" s="17"/>
      <c r="J138" s="49"/>
      <c r="K138" s="49"/>
      <c r="L138" s="49"/>
      <c r="M138" s="14"/>
      <c r="N138" s="83"/>
      <c r="O138" s="83"/>
      <c r="P138" s="2"/>
      <c r="Q138" s="2"/>
      <c r="R138" s="2"/>
      <c r="S138" s="1"/>
    </row>
    <row r="139" spans="1:20" s="22" customFormat="1" ht="21" x14ac:dyDescent="0.5">
      <c r="A139" s="4" t="s">
        <v>50</v>
      </c>
      <c r="B139" s="4" t="s">
        <v>51</v>
      </c>
      <c r="C139" s="52"/>
      <c r="D139" s="53"/>
      <c r="E139" s="17">
        <v>1767245.4563160001</v>
      </c>
      <c r="F139" s="17">
        <v>6271133.9535799315</v>
      </c>
      <c r="G139" s="53"/>
      <c r="H139" s="17">
        <v>1602650</v>
      </c>
      <c r="I139" s="17">
        <v>5758713</v>
      </c>
      <c r="J139" s="54"/>
      <c r="K139" s="49">
        <v>10.27020599107729</v>
      </c>
      <c r="L139" s="49">
        <v>8.8981852990404491</v>
      </c>
      <c r="M139" s="14"/>
      <c r="N139" s="83"/>
      <c r="O139" s="83"/>
      <c r="P139" s="2"/>
      <c r="Q139" s="2"/>
      <c r="R139" s="2"/>
      <c r="S139" s="1"/>
    </row>
    <row r="140" spans="1:20" s="22" customFormat="1" ht="21" x14ac:dyDescent="0.5">
      <c r="A140" s="4" t="s">
        <v>0</v>
      </c>
      <c r="B140" s="4" t="s">
        <v>84</v>
      </c>
      <c r="C140" s="52" t="s">
        <v>52</v>
      </c>
      <c r="D140" s="17">
        <v>740164.53850000002</v>
      </c>
      <c r="E140" s="17">
        <v>136344.27561000001</v>
      </c>
      <c r="F140" s="17">
        <v>483951.56196083582</v>
      </c>
      <c r="G140" s="17">
        <v>749195</v>
      </c>
      <c r="H140" s="17">
        <v>127600</v>
      </c>
      <c r="I140" s="17">
        <v>458708</v>
      </c>
      <c r="J140" s="49">
        <v>-1.2053552813353008</v>
      </c>
      <c r="K140" s="49">
        <v>6.8528805721003181</v>
      </c>
      <c r="L140" s="49">
        <v>5.5031876402495357</v>
      </c>
      <c r="M140" s="20">
        <v>184.20806255635011</v>
      </c>
      <c r="N140" s="51">
        <v>170.3161393228732</v>
      </c>
      <c r="O140" s="51"/>
      <c r="P140" s="2"/>
      <c r="Q140" s="2"/>
      <c r="R140" s="2"/>
      <c r="S140" s="1"/>
      <c r="T140" s="1"/>
    </row>
    <row r="141" spans="1:20" s="22" customFormat="1" ht="21" x14ac:dyDescent="0.5">
      <c r="A141" s="2"/>
      <c r="B141" s="4" t="s">
        <v>85</v>
      </c>
      <c r="C141" s="52" t="s">
        <v>52</v>
      </c>
      <c r="D141" s="17">
        <v>23202.968142999998</v>
      </c>
      <c r="E141" s="17">
        <v>31788.615379999999</v>
      </c>
      <c r="F141" s="17">
        <v>112857.02141947944</v>
      </c>
      <c r="G141" s="17">
        <v>15380</v>
      </c>
      <c r="H141" s="17">
        <v>23103</v>
      </c>
      <c r="I141" s="17">
        <v>83040</v>
      </c>
      <c r="J141" s="49">
        <v>50.864552295188531</v>
      </c>
      <c r="K141" s="49">
        <v>37.595184088646477</v>
      </c>
      <c r="L141" s="49">
        <v>35.90681770168527</v>
      </c>
      <c r="M141" s="20">
        <v>1370.0236618042406</v>
      </c>
      <c r="N141" s="51">
        <v>1502.145643693108</v>
      </c>
      <c r="O141" s="51"/>
      <c r="P141" s="2"/>
      <c r="Q141" s="2"/>
      <c r="R141" s="2"/>
      <c r="S141" s="1"/>
      <c r="T141" s="1"/>
    </row>
    <row r="142" spans="1:20" s="22" customFormat="1" ht="21" x14ac:dyDescent="0.5">
      <c r="A142" s="2"/>
      <c r="B142" s="4" t="s">
        <v>86</v>
      </c>
      <c r="C142" s="52" t="s">
        <v>52</v>
      </c>
      <c r="D142" s="17">
        <v>1505482.3387589999</v>
      </c>
      <c r="E142" s="17">
        <v>485345.695871</v>
      </c>
      <c r="F142" s="17">
        <v>1722141.6410633582</v>
      </c>
      <c r="G142" s="17">
        <v>1262866</v>
      </c>
      <c r="H142" s="17">
        <v>441341</v>
      </c>
      <c r="I142" s="17">
        <v>1586449</v>
      </c>
      <c r="J142" s="49">
        <v>19.211566291197954</v>
      </c>
      <c r="K142" s="49">
        <v>9.9706793320810903</v>
      </c>
      <c r="L142" s="49">
        <v>8.5532305837350009</v>
      </c>
      <c r="M142" s="20">
        <v>322.38551285236628</v>
      </c>
      <c r="N142" s="51">
        <v>349.47571634678582</v>
      </c>
      <c r="O142" s="51"/>
      <c r="P142" s="2"/>
      <c r="Q142" s="2"/>
      <c r="R142" s="2"/>
      <c r="S142" s="1"/>
      <c r="T142" s="1"/>
    </row>
    <row r="143" spans="1:20" s="22" customFormat="1" ht="21" x14ac:dyDescent="0.5">
      <c r="A143" s="2"/>
      <c r="B143" s="4" t="s">
        <v>87</v>
      </c>
      <c r="C143" s="52" t="s">
        <v>52</v>
      </c>
      <c r="D143" s="17">
        <v>26313.1987912</v>
      </c>
      <c r="E143" s="17">
        <v>237052.208384</v>
      </c>
      <c r="F143" s="17">
        <v>841100.44574894756</v>
      </c>
      <c r="G143" s="17">
        <v>21868</v>
      </c>
      <c r="H143" s="17">
        <v>205828</v>
      </c>
      <c r="I143" s="17">
        <v>739851</v>
      </c>
      <c r="J143" s="49">
        <v>20.327413532101701</v>
      </c>
      <c r="K143" s="49">
        <v>15.170048965155374</v>
      </c>
      <c r="L143" s="49">
        <v>13.685113049647498</v>
      </c>
      <c r="M143" s="20">
        <v>9008.8708052963175</v>
      </c>
      <c r="N143" s="51">
        <v>9412.2919334186936</v>
      </c>
      <c r="O143" s="51"/>
      <c r="P143" s="2"/>
      <c r="Q143" s="2"/>
      <c r="R143" s="2"/>
      <c r="S143" s="1"/>
      <c r="T143" s="1"/>
    </row>
    <row r="144" spans="1:20" s="22" customFormat="1" ht="21" x14ac:dyDescent="0.5">
      <c r="A144" s="2"/>
      <c r="B144" s="4" t="s">
        <v>88</v>
      </c>
      <c r="C144" s="52" t="s">
        <v>49</v>
      </c>
      <c r="D144" s="53" t="s">
        <v>7</v>
      </c>
      <c r="E144" s="17">
        <v>876714.66107100004</v>
      </c>
      <c r="F144" s="17">
        <v>3111083.2833873108</v>
      </c>
      <c r="G144" s="21" t="s">
        <v>7</v>
      </c>
      <c r="H144" s="17">
        <v>804778</v>
      </c>
      <c r="I144" s="17">
        <v>2890665</v>
      </c>
      <c r="J144" s="54"/>
      <c r="K144" s="49">
        <v>8.9386962704000439</v>
      </c>
      <c r="L144" s="49">
        <v>7.6251756390765024</v>
      </c>
      <c r="M144" s="14"/>
      <c r="N144" s="83"/>
      <c r="O144" s="83"/>
      <c r="P144" s="2"/>
      <c r="Q144" s="2"/>
      <c r="R144" s="2"/>
      <c r="S144" s="1"/>
    </row>
    <row r="145" spans="1:20" s="22" customFormat="1" ht="21" x14ac:dyDescent="0.5">
      <c r="A145" s="2"/>
      <c r="B145" s="4"/>
      <c r="C145" s="52"/>
      <c r="D145" s="18"/>
      <c r="E145" s="17"/>
      <c r="F145" s="17"/>
      <c r="G145" s="18"/>
      <c r="H145" s="17"/>
      <c r="I145" s="17"/>
      <c r="J145" s="49"/>
      <c r="K145" s="49"/>
      <c r="L145" s="49"/>
      <c r="M145" s="14"/>
      <c r="N145" s="83"/>
      <c r="O145" s="83"/>
      <c r="P145" s="2"/>
      <c r="Q145" s="2"/>
      <c r="R145" s="2"/>
      <c r="S145" s="1"/>
    </row>
    <row r="146" spans="1:20" s="22" customFormat="1" ht="21" x14ac:dyDescent="0.5">
      <c r="A146" s="4" t="s">
        <v>53</v>
      </c>
      <c r="B146" s="4" t="s">
        <v>54</v>
      </c>
      <c r="C146" s="52"/>
      <c r="D146" s="53"/>
      <c r="E146" s="17">
        <v>1092239.4221310001</v>
      </c>
      <c r="F146" s="17">
        <v>3876563.1869278653</v>
      </c>
      <c r="G146" s="53"/>
      <c r="H146" s="17">
        <v>908110</v>
      </c>
      <c r="I146" s="17">
        <v>3263365</v>
      </c>
      <c r="J146" s="54"/>
      <c r="K146" s="49">
        <v>20.276114361806407</v>
      </c>
      <c r="L146" s="49">
        <v>18.79036475931639</v>
      </c>
      <c r="M146" s="14"/>
      <c r="N146" s="83"/>
      <c r="O146" s="83"/>
      <c r="P146" s="2"/>
      <c r="Q146" s="2"/>
      <c r="R146" s="2"/>
      <c r="S146" s="1"/>
    </row>
    <row r="147" spans="1:20" s="22" customFormat="1" ht="21" x14ac:dyDescent="0.5">
      <c r="A147" s="4"/>
      <c r="B147" s="4" t="s">
        <v>89</v>
      </c>
      <c r="C147" s="52" t="s">
        <v>55</v>
      </c>
      <c r="D147" s="17">
        <v>45</v>
      </c>
      <c r="E147" s="17">
        <v>1785.0617609999999</v>
      </c>
      <c r="F147" s="17">
        <v>6363.4926151209775</v>
      </c>
      <c r="G147" s="17">
        <v>303</v>
      </c>
      <c r="H147" s="17">
        <v>6152</v>
      </c>
      <c r="I147" s="17">
        <v>22119</v>
      </c>
      <c r="J147" s="49">
        <v>-85.148514851485146</v>
      </c>
      <c r="K147" s="49">
        <v>-70.984041596228877</v>
      </c>
      <c r="L147" s="49">
        <v>-71.230649599344559</v>
      </c>
      <c r="M147" s="20">
        <v>39668.039133333332</v>
      </c>
      <c r="N147" s="51">
        <v>20303.630363036304</v>
      </c>
      <c r="O147" s="51"/>
      <c r="P147" s="2"/>
      <c r="Q147" s="2"/>
      <c r="R147" s="2"/>
      <c r="S147" s="1"/>
      <c r="T147" s="1"/>
    </row>
    <row r="148" spans="1:20" s="22" customFormat="1" ht="21" x14ac:dyDescent="0.5">
      <c r="A148" s="2"/>
      <c r="B148" s="4" t="s">
        <v>90</v>
      </c>
      <c r="C148" s="52" t="s">
        <v>52</v>
      </c>
      <c r="D148" s="17">
        <v>2418678.8561195</v>
      </c>
      <c r="E148" s="17">
        <v>350501.56650299998</v>
      </c>
      <c r="F148" s="17">
        <v>1244350.9391950774</v>
      </c>
      <c r="G148" s="17">
        <v>2080267</v>
      </c>
      <c r="H148" s="17">
        <v>322342</v>
      </c>
      <c r="I148" s="17">
        <v>1157849</v>
      </c>
      <c r="J148" s="49">
        <v>16.267712563795882</v>
      </c>
      <c r="K148" s="49">
        <v>8.7359284558015986</v>
      </c>
      <c r="L148" s="49">
        <v>7.4709171226193973</v>
      </c>
      <c r="M148" s="20">
        <v>144.91447081376506</v>
      </c>
      <c r="N148" s="51">
        <v>154.95222488267132</v>
      </c>
      <c r="O148" s="51"/>
      <c r="P148" s="2"/>
      <c r="Q148" s="2"/>
      <c r="R148" s="2"/>
      <c r="S148" s="1"/>
      <c r="T148" s="1"/>
    </row>
    <row r="149" spans="1:20" s="22" customFormat="1" ht="21" x14ac:dyDescent="0.5">
      <c r="A149" s="2"/>
      <c r="B149" s="4" t="s">
        <v>91</v>
      </c>
      <c r="C149" s="52" t="s">
        <v>52</v>
      </c>
      <c r="D149" s="17">
        <v>2623871.8858135999</v>
      </c>
      <c r="E149" s="17">
        <v>459259.31584699999</v>
      </c>
      <c r="F149" s="17">
        <v>1629696.6697247315</v>
      </c>
      <c r="G149" s="17">
        <v>1797526</v>
      </c>
      <c r="H149" s="17">
        <v>346044</v>
      </c>
      <c r="I149" s="17">
        <v>1243895</v>
      </c>
      <c r="J149" s="49">
        <v>45.971289751224731</v>
      </c>
      <c r="K149" s="49">
        <v>32.717029004115091</v>
      </c>
      <c r="L149" s="49">
        <v>31.015613835953303</v>
      </c>
      <c r="M149" s="20">
        <v>175.03115084622152</v>
      </c>
      <c r="N149" s="51">
        <v>192.51126270218066</v>
      </c>
      <c r="O149" s="51"/>
      <c r="P149" s="2"/>
      <c r="Q149" s="2"/>
      <c r="R149" s="2"/>
      <c r="S149" s="1"/>
      <c r="T149" s="1"/>
    </row>
    <row r="150" spans="1:20" s="22" customFormat="1" ht="21" x14ac:dyDescent="0.5">
      <c r="A150" s="2"/>
      <c r="B150" s="4" t="s">
        <v>92</v>
      </c>
      <c r="C150" s="52" t="s">
        <v>49</v>
      </c>
      <c r="D150" s="53" t="s">
        <v>7</v>
      </c>
      <c r="E150" s="17">
        <v>42098.815801999997</v>
      </c>
      <c r="F150" s="17">
        <v>149341.17156361337</v>
      </c>
      <c r="G150" s="21" t="s">
        <v>7</v>
      </c>
      <c r="H150" s="17">
        <v>42425</v>
      </c>
      <c r="I150" s="17">
        <v>152467</v>
      </c>
      <c r="J150" s="54"/>
      <c r="K150" s="49">
        <v>-0.7688490229817404</v>
      </c>
      <c r="L150" s="49">
        <v>-2.0501672075836836</v>
      </c>
      <c r="M150" s="14"/>
      <c r="N150" s="83"/>
      <c r="O150" s="83"/>
      <c r="P150" s="2"/>
      <c r="Q150" s="2"/>
      <c r="R150" s="2"/>
      <c r="S150" s="1"/>
    </row>
    <row r="151" spans="1:20" s="22" customFormat="1" ht="21" x14ac:dyDescent="0.5">
      <c r="A151" s="2"/>
      <c r="B151" s="4" t="s">
        <v>93</v>
      </c>
      <c r="C151" s="52" t="s">
        <v>49</v>
      </c>
      <c r="D151" s="53" t="s">
        <v>7</v>
      </c>
      <c r="E151" s="17">
        <v>238594.66221799998</v>
      </c>
      <c r="F151" s="17">
        <v>846810.91382932197</v>
      </c>
      <c r="G151" s="21" t="s">
        <v>7</v>
      </c>
      <c r="H151" s="17">
        <v>191147</v>
      </c>
      <c r="I151" s="17">
        <v>687035</v>
      </c>
      <c r="J151" s="54"/>
      <c r="K151" s="49">
        <v>24.822603660010344</v>
      </c>
      <c r="L151" s="49">
        <v>23.255862340247873</v>
      </c>
      <c r="M151" s="14"/>
      <c r="N151" s="83"/>
      <c r="O151" s="83"/>
      <c r="P151" s="2"/>
      <c r="Q151" s="2"/>
      <c r="R151" s="2"/>
      <c r="S151" s="1"/>
    </row>
    <row r="152" spans="1:20" s="22" customFormat="1" ht="21" x14ac:dyDescent="0.5">
      <c r="A152" s="2"/>
      <c r="B152" s="4"/>
      <c r="C152" s="52"/>
      <c r="D152" s="18"/>
      <c r="E152" s="17"/>
      <c r="F152" s="17"/>
      <c r="G152" s="18"/>
      <c r="H152" s="17"/>
      <c r="I152" s="17"/>
      <c r="J152" s="49"/>
      <c r="K152" s="49"/>
      <c r="L152" s="49"/>
      <c r="M152" s="14"/>
      <c r="N152" s="83"/>
      <c r="O152" s="83"/>
      <c r="P152" s="2"/>
      <c r="Q152" s="2"/>
      <c r="R152" s="2"/>
      <c r="S152" s="1"/>
    </row>
    <row r="153" spans="1:20" s="22" customFormat="1" ht="21" x14ac:dyDescent="0.5">
      <c r="A153" s="4" t="s">
        <v>56</v>
      </c>
      <c r="B153" s="4" t="s">
        <v>57</v>
      </c>
      <c r="C153" s="52"/>
      <c r="D153" s="53"/>
      <c r="E153" s="17">
        <v>195813.16170900001</v>
      </c>
      <c r="F153" s="17">
        <v>694629.26574341115</v>
      </c>
      <c r="G153" s="53"/>
      <c r="H153" s="17">
        <v>174610</v>
      </c>
      <c r="I153" s="17">
        <v>627581</v>
      </c>
      <c r="J153" s="84"/>
      <c r="K153" s="49">
        <v>12.143154291850422</v>
      </c>
      <c r="L153" s="49">
        <v>10.683603509891327</v>
      </c>
      <c r="M153" s="14"/>
      <c r="N153" s="83"/>
      <c r="O153" s="83"/>
      <c r="P153" s="2"/>
      <c r="Q153" s="2"/>
      <c r="R153" s="2"/>
      <c r="S153" s="1"/>
    </row>
    <row r="154" spans="1:20" s="22" customFormat="1" ht="21" x14ac:dyDescent="0.5">
      <c r="A154" s="2"/>
      <c r="B154" s="4" t="s">
        <v>94</v>
      </c>
      <c r="C154" s="52" t="s">
        <v>52</v>
      </c>
      <c r="D154" s="17">
        <v>301999.53912700003</v>
      </c>
      <c r="E154" s="17">
        <v>55032.977101999997</v>
      </c>
      <c r="F154" s="17">
        <v>195199.75993105528</v>
      </c>
      <c r="G154" s="17">
        <v>330988</v>
      </c>
      <c r="H154" s="17">
        <v>52231</v>
      </c>
      <c r="I154" s="17">
        <v>187715</v>
      </c>
      <c r="J154" s="49">
        <v>-8.7581606804476309</v>
      </c>
      <c r="K154" s="49">
        <v>5.3645863605904509</v>
      </c>
      <c r="L154" s="49">
        <v>3.9872998593907027</v>
      </c>
      <c r="M154" s="20">
        <v>182.2286790936358</v>
      </c>
      <c r="N154" s="51">
        <v>157.80330404727664</v>
      </c>
      <c r="O154" s="51"/>
      <c r="P154" s="2"/>
      <c r="Q154" s="2"/>
      <c r="R154" s="2"/>
      <c r="S154" s="1"/>
      <c r="T154" s="1"/>
    </row>
    <row r="155" spans="1:20" s="22" customFormat="1" ht="21" x14ac:dyDescent="0.5">
      <c r="A155" s="2"/>
      <c r="B155" s="4" t="s">
        <v>95</v>
      </c>
      <c r="C155" s="52" t="s">
        <v>58</v>
      </c>
      <c r="D155" s="17">
        <v>5945099.4720750004</v>
      </c>
      <c r="E155" s="17">
        <v>36621.213541999998</v>
      </c>
      <c r="F155" s="17">
        <v>129858.81903394038</v>
      </c>
      <c r="G155" s="17">
        <v>4569471</v>
      </c>
      <c r="H155" s="17">
        <v>25873</v>
      </c>
      <c r="I155" s="17">
        <v>92997</v>
      </c>
      <c r="J155" s="49">
        <v>30.10476425115732</v>
      </c>
      <c r="K155" s="49">
        <v>41.542200525644489</v>
      </c>
      <c r="L155" s="49">
        <v>39.637643186275227</v>
      </c>
      <c r="M155" s="20">
        <v>6159.8992100998785</v>
      </c>
      <c r="N155" s="51">
        <v>5662.1433859630579</v>
      </c>
      <c r="O155" s="51"/>
      <c r="P155" s="2"/>
      <c r="Q155" s="2"/>
      <c r="R155" s="2"/>
      <c r="S155" s="1"/>
      <c r="T155" s="1"/>
    </row>
    <row r="156" spans="1:20" s="22" customFormat="1" ht="21" x14ac:dyDescent="0.5">
      <c r="A156" s="2"/>
      <c r="B156" s="4" t="s">
        <v>96</v>
      </c>
      <c r="C156" s="52" t="s">
        <v>49</v>
      </c>
      <c r="D156" s="53" t="s">
        <v>7</v>
      </c>
      <c r="E156" s="17">
        <v>21120.205447</v>
      </c>
      <c r="F156" s="17">
        <v>74972.19803457371</v>
      </c>
      <c r="G156" s="21" t="s">
        <v>7</v>
      </c>
      <c r="H156" s="17">
        <v>15540</v>
      </c>
      <c r="I156" s="17">
        <v>55849</v>
      </c>
      <c r="J156" s="54"/>
      <c r="K156" s="49">
        <v>35.908657960102971</v>
      </c>
      <c r="L156" s="49">
        <v>34.240896049300261</v>
      </c>
      <c r="M156" s="14"/>
      <c r="N156" s="83"/>
      <c r="O156" s="83"/>
      <c r="P156" s="2"/>
      <c r="Q156" s="2"/>
      <c r="R156" s="2"/>
      <c r="S156" s="1"/>
    </row>
    <row r="157" spans="1:20" s="22" customFormat="1" ht="21" x14ac:dyDescent="0.5">
      <c r="A157" s="2"/>
      <c r="B157" s="4" t="s">
        <v>97</v>
      </c>
      <c r="C157" s="52" t="s">
        <v>52</v>
      </c>
      <c r="D157" s="17">
        <v>6853</v>
      </c>
      <c r="E157" s="17">
        <v>1594</v>
      </c>
      <c r="F157" s="17">
        <v>5635</v>
      </c>
      <c r="G157" s="17">
        <v>21466</v>
      </c>
      <c r="H157" s="17">
        <v>4684</v>
      </c>
      <c r="I157" s="17">
        <v>16841</v>
      </c>
      <c r="J157" s="49">
        <v>-68.07509549986024</v>
      </c>
      <c r="K157" s="49">
        <v>-65.969257045260463</v>
      </c>
      <c r="L157" s="49">
        <v>-66.539991686954465</v>
      </c>
      <c r="M157" s="20">
        <v>232.59886181234495</v>
      </c>
      <c r="N157" s="51">
        <v>218.2055343333644</v>
      </c>
      <c r="O157" s="51"/>
      <c r="P157" s="2"/>
      <c r="Q157" s="2"/>
      <c r="R157" s="2"/>
      <c r="S157" s="1"/>
      <c r="T157" s="1"/>
    </row>
    <row r="158" spans="1:20" s="22" customFormat="1" ht="21" x14ac:dyDescent="0.5">
      <c r="A158" s="2"/>
      <c r="B158" s="4" t="s">
        <v>98</v>
      </c>
      <c r="C158" s="52" t="s">
        <v>52</v>
      </c>
      <c r="D158" s="17">
        <v>301567.58163209999</v>
      </c>
      <c r="E158" s="17">
        <v>81444.765618000005</v>
      </c>
      <c r="F158" s="17">
        <v>288963.48874384171</v>
      </c>
      <c r="G158" s="17">
        <v>283001</v>
      </c>
      <c r="H158" s="17">
        <v>76282</v>
      </c>
      <c r="I158" s="17">
        <v>274179</v>
      </c>
      <c r="J158" s="49">
        <v>6.560606369624125</v>
      </c>
      <c r="K158" s="49">
        <v>6.7679998138486184</v>
      </c>
      <c r="L158" s="49">
        <v>5.3922761202870078</v>
      </c>
      <c r="M158" s="20">
        <v>270.07135573796273</v>
      </c>
      <c r="N158" s="51">
        <v>269.54675071819531</v>
      </c>
      <c r="O158" s="51"/>
      <c r="P158" s="2"/>
      <c r="Q158" s="2"/>
      <c r="R158" s="2"/>
      <c r="S158" s="1"/>
      <c r="T158" s="1"/>
    </row>
    <row r="159" spans="1:20" ht="21" x14ac:dyDescent="0.5">
      <c r="B159" s="4"/>
      <c r="C159" s="52"/>
      <c r="D159" s="17"/>
      <c r="E159" s="17"/>
      <c r="F159" s="17"/>
      <c r="G159" s="17"/>
      <c r="H159" s="17"/>
      <c r="I159" s="17"/>
      <c r="J159" s="49"/>
      <c r="K159" s="49"/>
      <c r="L159" s="49"/>
      <c r="M159" s="14"/>
      <c r="N159" s="83"/>
      <c r="O159" s="83"/>
    </row>
    <row r="160" spans="1:20" ht="21" x14ac:dyDescent="0.5">
      <c r="A160" s="4"/>
      <c r="B160" s="4" t="s">
        <v>59</v>
      </c>
      <c r="D160" s="18"/>
      <c r="E160" s="17">
        <v>705674.77218900027</v>
      </c>
      <c r="F160" s="17">
        <v>2505004.5377096375</v>
      </c>
      <c r="G160" s="53"/>
      <c r="H160" s="17">
        <v>645567</v>
      </c>
      <c r="I160" s="17">
        <v>2320586</v>
      </c>
      <c r="J160" s="54"/>
      <c r="K160" s="49">
        <v>9.3108495615482667</v>
      </c>
      <c r="L160" s="49">
        <v>7.9470675816210985</v>
      </c>
      <c r="M160" s="14"/>
      <c r="N160" s="83"/>
      <c r="O160" s="83"/>
    </row>
    <row r="161" spans="1:15" ht="21" x14ac:dyDescent="0.5">
      <c r="A161" s="78"/>
      <c r="B161" s="74"/>
      <c r="C161" s="74"/>
      <c r="D161" s="85"/>
      <c r="E161" s="86"/>
      <c r="F161" s="85"/>
      <c r="G161" s="85"/>
      <c r="H161" s="86"/>
      <c r="I161" s="85"/>
      <c r="J161" s="85"/>
      <c r="K161" s="86"/>
      <c r="L161" s="85"/>
      <c r="M161" s="14"/>
      <c r="N161" s="83"/>
      <c r="O161" s="83"/>
    </row>
    <row r="162" spans="1:15" x14ac:dyDescent="0.45">
      <c r="A162" s="2" t="s">
        <v>60</v>
      </c>
    </row>
    <row r="165" spans="1:15" x14ac:dyDescent="0.45">
      <c r="E165" s="87"/>
      <c r="F165" s="87"/>
      <c r="H165" s="2"/>
      <c r="K165" s="2"/>
      <c r="N165" s="2"/>
      <c r="O165" s="2"/>
    </row>
    <row r="166" spans="1:15" x14ac:dyDescent="0.45">
      <c r="B166" s="4"/>
      <c r="E166" s="88"/>
      <c r="F166" s="88"/>
      <c r="H166" s="2"/>
      <c r="K166" s="2"/>
      <c r="N166" s="2"/>
      <c r="O166" s="2"/>
    </row>
    <row r="167" spans="1:15" x14ac:dyDescent="0.45">
      <c r="E167" s="2"/>
      <c r="H167" s="2"/>
      <c r="K167" s="2"/>
      <c r="N167" s="2"/>
      <c r="O167" s="2"/>
    </row>
    <row r="168" spans="1:15" x14ac:dyDescent="0.45">
      <c r="E168" s="2"/>
      <c r="H168" s="2"/>
      <c r="K168" s="2"/>
      <c r="N168" s="2"/>
      <c r="O168" s="2"/>
    </row>
    <row r="169" spans="1:15" x14ac:dyDescent="0.45">
      <c r="H169" s="2"/>
      <c r="K169" s="2"/>
      <c r="N169" s="2"/>
      <c r="O169" s="2"/>
    </row>
    <row r="170" spans="1:15" x14ac:dyDescent="0.45">
      <c r="E170" s="2"/>
      <c r="H170" s="2"/>
      <c r="K170" s="2"/>
      <c r="N170" s="2"/>
      <c r="O170" s="2"/>
    </row>
    <row r="171" spans="1:15" x14ac:dyDescent="0.45">
      <c r="E171" s="2"/>
      <c r="H171" s="2"/>
      <c r="K171" s="2"/>
      <c r="N171" s="2"/>
      <c r="O171" s="2"/>
    </row>
    <row r="172" spans="1:15" x14ac:dyDescent="0.45">
      <c r="E172" s="2"/>
      <c r="H172" s="2"/>
      <c r="K172" s="2"/>
      <c r="N172" s="2"/>
      <c r="O172" s="2"/>
    </row>
    <row r="173" spans="1:15" x14ac:dyDescent="0.45">
      <c r="E173" s="2"/>
      <c r="H173" s="2"/>
      <c r="K173" s="2"/>
      <c r="N173" s="2"/>
      <c r="O173" s="2"/>
    </row>
    <row r="174" spans="1:15" x14ac:dyDescent="0.45">
      <c r="E174" s="2"/>
      <c r="H174" s="2"/>
      <c r="K174" s="2"/>
      <c r="N174" s="2"/>
      <c r="O174" s="2"/>
    </row>
    <row r="175" spans="1:15" x14ac:dyDescent="0.45">
      <c r="E175" s="2"/>
      <c r="H175" s="2"/>
      <c r="K175" s="2"/>
      <c r="N175" s="2"/>
      <c r="O175" s="2"/>
    </row>
    <row r="176" spans="1:15" x14ac:dyDescent="0.45">
      <c r="E176" s="2"/>
      <c r="H176" s="2"/>
      <c r="K176" s="2"/>
      <c r="N176" s="2"/>
      <c r="O176" s="2"/>
    </row>
    <row r="177" spans="5:15" x14ac:dyDescent="0.45">
      <c r="E177" s="2"/>
      <c r="H177" s="2"/>
      <c r="K177" s="2"/>
      <c r="N177" s="2"/>
      <c r="O177" s="2"/>
    </row>
    <row r="178" spans="5:15" x14ac:dyDescent="0.45">
      <c r="E178" s="2"/>
      <c r="H178" s="2"/>
      <c r="K178" s="2"/>
      <c r="N178" s="2"/>
      <c r="O178" s="2"/>
    </row>
    <row r="179" spans="5:15" x14ac:dyDescent="0.45">
      <c r="E179" s="2"/>
      <c r="H179" s="2"/>
      <c r="K179" s="2"/>
      <c r="N179" s="2"/>
      <c r="O179" s="2"/>
    </row>
    <row r="180" spans="5:15" x14ac:dyDescent="0.45">
      <c r="E180" s="2"/>
      <c r="H180" s="2"/>
      <c r="K180" s="2"/>
      <c r="N180" s="2"/>
      <c r="O180" s="2"/>
    </row>
    <row r="181" spans="5:15" x14ac:dyDescent="0.45">
      <c r="E181" s="2"/>
      <c r="H181" s="2"/>
      <c r="K181" s="2"/>
      <c r="N181" s="2"/>
      <c r="O181" s="2"/>
    </row>
    <row r="182" spans="5:15" x14ac:dyDescent="0.45">
      <c r="E182" s="2"/>
      <c r="H182" s="2"/>
      <c r="K182" s="2"/>
      <c r="N182" s="2"/>
      <c r="O182" s="2"/>
    </row>
    <row r="183" spans="5:15" x14ac:dyDescent="0.45">
      <c r="E183" s="2"/>
      <c r="H183" s="2"/>
      <c r="K183" s="2"/>
      <c r="N183" s="2"/>
      <c r="O183" s="2"/>
    </row>
    <row r="184" spans="5:15" x14ac:dyDescent="0.45">
      <c r="E184" s="2"/>
      <c r="H184" s="2"/>
      <c r="K184" s="2"/>
      <c r="N184" s="2"/>
      <c r="O184" s="2"/>
    </row>
    <row r="185" spans="5:15" x14ac:dyDescent="0.45">
      <c r="E185" s="2"/>
      <c r="H185" s="2"/>
      <c r="K185" s="2"/>
      <c r="N185" s="2"/>
      <c r="O185" s="2"/>
    </row>
    <row r="186" spans="5:15" x14ac:dyDescent="0.45">
      <c r="E186" s="2"/>
      <c r="H186" s="2"/>
      <c r="K186" s="2"/>
      <c r="N186" s="2"/>
      <c r="O186" s="2"/>
    </row>
    <row r="187" spans="5:15" x14ac:dyDescent="0.45">
      <c r="E187" s="2"/>
      <c r="H187" s="2"/>
      <c r="K187" s="2"/>
      <c r="N187" s="2"/>
      <c r="O187" s="2"/>
    </row>
    <row r="188" spans="5:15" x14ac:dyDescent="0.45">
      <c r="E188" s="2"/>
      <c r="H188" s="2"/>
      <c r="K188" s="2"/>
      <c r="N188" s="2"/>
      <c r="O188" s="2"/>
    </row>
    <row r="189" spans="5:15" x14ac:dyDescent="0.45">
      <c r="E189" s="2"/>
      <c r="H189" s="2"/>
      <c r="K189" s="2"/>
      <c r="N189" s="2"/>
      <c r="O189" s="2"/>
    </row>
  </sheetData>
  <sortState ref="A10:R57">
    <sortCondition descending="1" ref="E10:E57"/>
  </sortState>
  <mergeCells count="24">
    <mergeCell ref="E123:F123"/>
    <mergeCell ref="H123:I123"/>
    <mergeCell ref="K123:L123"/>
    <mergeCell ref="E72:F72"/>
    <mergeCell ref="H72:I72"/>
    <mergeCell ref="K72:L72"/>
    <mergeCell ref="A117:L117"/>
    <mergeCell ref="D121:F121"/>
    <mergeCell ref="G121:I121"/>
    <mergeCell ref="B63:H63"/>
    <mergeCell ref="A66:L66"/>
    <mergeCell ref="D70:F70"/>
    <mergeCell ref="G70:I70"/>
    <mergeCell ref="Q6:R6"/>
    <mergeCell ref="A1:R1"/>
    <mergeCell ref="B4:B7"/>
    <mergeCell ref="D4:F4"/>
    <mergeCell ref="G4:I4"/>
    <mergeCell ref="E5:F6"/>
    <mergeCell ref="H5:I6"/>
    <mergeCell ref="K5:L6"/>
    <mergeCell ref="M5:O5"/>
    <mergeCell ref="P5:R5"/>
    <mergeCell ref="N6:O6"/>
  </mergeCells>
  <printOptions horizontalCentered="1"/>
  <pageMargins left="0.118110236220472" right="3.9370078740157501E-2" top="0.74803149606299202" bottom="0.74803149606299202" header="0" footer="0"/>
  <pageSetup scale="35" orientation="landscape" r:id="rId1"/>
  <headerFooter alignWithMargins="0"/>
  <rowBreaks count="2" manualBreakCount="2">
    <brk id="65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Atif Hassan</cp:lastModifiedBy>
  <cp:lastPrinted>2025-10-14T06:23:08Z</cp:lastPrinted>
  <dcterms:created xsi:type="dcterms:W3CDTF">2007-02-04T05:47:52Z</dcterms:created>
  <dcterms:modified xsi:type="dcterms:W3CDTF">2026-02-16T06:14:58Z</dcterms:modified>
</cp:coreProperties>
</file>