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FEB,2026\"/>
    </mc:Choice>
  </mc:AlternateContent>
  <xr:revisionPtr revIDLastSave="0" documentId="13_ncr:1_{0995A5E4-84AE-43CC-86F0-0F80AFFB4068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2" i="1" l="1"/>
  <c r="K112" i="1"/>
  <c r="J112" i="1"/>
  <c r="O80" i="1"/>
  <c r="N80" i="1"/>
  <c r="M80" i="1"/>
  <c r="F194" i="1"/>
  <c r="E194" i="1"/>
  <c r="F187" i="1"/>
  <c r="E187" i="1"/>
  <c r="F180" i="1"/>
  <c r="E180" i="1"/>
  <c r="F173" i="1"/>
  <c r="E173" i="1"/>
  <c r="F166" i="1"/>
  <c r="E166" i="1"/>
  <c r="F159" i="1"/>
  <c r="E159" i="1"/>
  <c r="F140" i="1"/>
  <c r="E140" i="1"/>
  <c r="F136" i="1"/>
  <c r="E136" i="1"/>
  <c r="E135" i="1"/>
  <c r="E134" i="1" s="1"/>
  <c r="F128" i="1"/>
  <c r="E128" i="1"/>
  <c r="F122" i="1"/>
  <c r="E122" i="1"/>
  <c r="F110" i="1"/>
  <c r="E110" i="1"/>
  <c r="F86" i="1"/>
  <c r="E86" i="1"/>
  <c r="F79" i="1"/>
  <c r="E79" i="1"/>
  <c r="F72" i="1"/>
  <c r="E72" i="1"/>
  <c r="F65" i="1"/>
  <c r="E65" i="1"/>
  <c r="F58" i="1"/>
  <c r="E58" i="1"/>
  <c r="F40" i="1"/>
  <c r="E40" i="1"/>
  <c r="F36" i="1"/>
  <c r="F35" i="1" s="1"/>
  <c r="F34" i="1" s="1"/>
  <c r="E36" i="1"/>
  <c r="E35" i="1" s="1"/>
  <c r="E34" i="1" s="1"/>
  <c r="F28" i="1"/>
  <c r="E28" i="1"/>
  <c r="F22" i="1"/>
  <c r="E22" i="1"/>
  <c r="F10" i="1"/>
  <c r="E10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I136" i="1"/>
  <c r="H136" i="1"/>
  <c r="I128" i="1"/>
  <c r="I122" i="1" s="1"/>
  <c r="H128" i="1"/>
  <c r="H122" i="1" s="1"/>
  <c r="I110" i="1"/>
  <c r="H110" i="1"/>
  <c r="F135" i="1" l="1"/>
  <c r="F134" i="1" s="1"/>
  <c r="E93" i="1"/>
  <c r="F93" i="1"/>
  <c r="H135" i="1"/>
  <c r="H134" i="1" s="1"/>
  <c r="H194" i="1" s="1"/>
  <c r="I135" i="1"/>
  <c r="I134" i="1" s="1"/>
  <c r="I194" i="1" s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L35" i="1" s="1"/>
  <c r="L34" i="1" s="1"/>
  <c r="K40" i="1"/>
  <c r="K35" i="1" s="1"/>
  <c r="K34" i="1" s="1"/>
  <c r="I40" i="1"/>
  <c r="H40" i="1"/>
  <c r="L36" i="1"/>
  <c r="K36" i="1"/>
  <c r="I36" i="1"/>
  <c r="H36" i="1"/>
  <c r="L28" i="1"/>
  <c r="L22" i="1" s="1"/>
  <c r="K28" i="1"/>
  <c r="K22" i="1" s="1"/>
  <c r="I28" i="1"/>
  <c r="I22" i="1" s="1"/>
  <c r="H28" i="1"/>
  <c r="H22" i="1" s="1"/>
  <c r="L10" i="1"/>
  <c r="K10" i="1"/>
  <c r="I10" i="1"/>
  <c r="H10" i="1"/>
  <c r="K93" i="1" l="1"/>
  <c r="I35" i="1"/>
  <c r="I34" i="1" s="1"/>
  <c r="I93" i="1" s="1"/>
  <c r="H35" i="1"/>
  <c r="H34" i="1" s="1"/>
  <c r="H93" i="1" s="1"/>
  <c r="L93" i="1"/>
  <c r="P18" i="1"/>
  <c r="R80" i="1" l="1"/>
  <c r="Q80" i="1"/>
  <c r="P80" i="1"/>
  <c r="Q60" i="1"/>
  <c r="P60" i="1"/>
  <c r="N60" i="1"/>
  <c r="M60" i="1"/>
  <c r="O60" i="1" l="1"/>
  <c r="R60" i="1"/>
  <c r="R8" i="1"/>
  <c r="R63" i="1" l="1"/>
  <c r="Q63" i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61" i="1"/>
  <c r="N61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M88" i="1" l="1"/>
  <c r="N89" i="1"/>
  <c r="M18" i="1"/>
  <c r="P13" i="1"/>
  <c r="P14" i="1"/>
  <c r="P15" i="1"/>
  <c r="P17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<sst xmlns="http://schemas.openxmlformats.org/spreadsheetml/2006/main" count="524" uniqueCount="118">
  <si>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</si>
  <si>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</si>
  <si>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</si>
  <si>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</si>
  <si>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</si>
  <si>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</si>
  <si>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</si>
  <si>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</si>
  <si>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</si>
  <si>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</si>
  <si>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</si>
  <si>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</si>
  <si>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</si>
  <si>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</si>
  <si>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</si>
  <si>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</si>
  <si>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</si>
  <si>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</si>
  <si>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</si>
  <si>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</si>
  <si>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</si>
  <si>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</si>
  <si>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</si>
  <si>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</si>
  <si>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</si>
  <si>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</si>
  <si>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</si>
  <si>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</si>
  <si>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</si>
  <si>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</si>
  <si>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</si>
  <si>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</si>
  <si>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</si>
  <si>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</si>
  <si>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</si>
  <si>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</si>
  <si>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</si>
  <si>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</si>
  <si>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</si>
  <si>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</si>
  <si>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</si>
  <si>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</si>
  <si>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</si>
  <si>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</si>
  <si>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</si>
  <si>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</si>
  <si>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</si>
  <si>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</si>
  <si>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</si>
  <si>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</si>
  <si>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</si>
  <si>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</si>
  <si>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</si>
  <si>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</si>
  <si>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</si>
  <si>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</si>
  <si>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</si>
  <si>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</si>
  <si>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</si>
  <si>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</si>
  <si>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</si>
  <si>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</si>
  <si>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</si>
  <si>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</si>
  <si>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</si>
  <si>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</si>
  <si>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</si>
  <si>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</si>
  <si>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</si>
  <si>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</si>
  <si>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</si>
  <si>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</si>
  <si>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</si>
  <si>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</si>
  <si>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</si>
  <si>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</si>
  <si>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</si>
  <si>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</si>
  <si>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</si>
  <si>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</si>
  <si>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</si>
  <si>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</si>
  <si>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</si>
  <si>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</si>
  <si>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</si>
  <si>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</si>
  <si>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</si>
  <si>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</si>
  <si>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</si>
  <si>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</si>
  <si>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</si>
  <si>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</si>
  <si>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</si>
  <si>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</si>
  <si>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</si>
  <si>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</si>
  <si>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</si>
  <si>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</si>
  <si>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</si>
  <si>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</si>
  <si>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</si>
  <si>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</si>
  <si>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</si>
  <si>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( **) QUANTITY DATA HAS BEEN ESTIMATED WHERE EVER IT IS FOUND NECESSARY.</t>
  </si>
  <si>
    <t>1.   PRIMARY DATA SOURCE IS PAKISTAN SINGLE WINDOW (PSW) AND VALIDATED BY FBR(DRS).</t>
  </si>
  <si>
    <t>2.   DUE TO ROUNDINGS EFFECTS SOME TOTALS AND PERCENTAGES MAY NOT TALLY.</t>
  </si>
  <si>
    <t>STATEMENT SHOWING IMPORTS OF SELECTED COMMODITIES DURING THE MONTH OF FEBRUARY, 2026</t>
  </si>
  <si>
    <t xml:space="preserve">                   FEBRUARY, 2026  ( R)</t>
  </si>
  <si>
    <t xml:space="preserve">                   FEBRUARY,2025</t>
  </si>
  <si>
    <t xml:space="preserve">                          % CHANGE IN FEBRUARY,  2026 OVER</t>
  </si>
  <si>
    <t>FEBRUARY,2025</t>
  </si>
  <si>
    <t>STATEMENT SHOWING IMPORTS OF SELECTED COMMODITIES DURING THE PERIOD JULY - FEBRUARY, 2025-2026</t>
  </si>
  <si>
    <t xml:space="preserve">     JULY - FEBRUARY,   2025-2026</t>
  </si>
  <si>
    <t xml:space="preserve">     JULY - FEBRUARY,   2024-2025</t>
  </si>
  <si>
    <t>% CHANGE IN  JULY - FEBRUARY, 2025-2026</t>
  </si>
  <si>
    <t xml:space="preserve">      OVER  JULY - FEBRUARY, 2024-2025</t>
  </si>
  <si>
    <t xml:space="preserve">                   JANUARY, 2026  ( F)</t>
  </si>
  <si>
    <t xml:space="preserve">        JANUARY,2026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</si>
</sst>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0_)"/>
    <numFmt numFmtId="166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14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2" borderId="0" xfId="1" applyNumberFormat="1" applyFont="1" applyFill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6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5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5" fontId="8" fillId="0" borderId="0" xfId="0" applyNumberFormat="1" applyFont="1"/>
    <xf numFmtId="166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6" fontId="8" fillId="0" borderId="0" xfId="1" applyNumberFormat="1" applyFont="1" applyFill="1"/>
    <xf numFmtId="43" fontId="8" fillId="0" borderId="0" xfId="0" applyNumberFormat="1" applyFont="1"/>
    <xf numFmtId="0" fontId="12" fillId="0" borderId="0" xfId="0" applyFont="1"/>
    <xf numFmtId="0" fontId="8" fillId="2" borderId="0" xfId="0" applyFont="1" applyFill="1"/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3" fontId="10" fillId="2" borderId="0" xfId="0" applyNumberFormat="1" applyFont="1" applyFill="1"/>
    <xf numFmtId="4" fontId="10" fillId="2" borderId="0" xfId="0" applyNumberFormat="1" applyFont="1" applyFill="1"/>
    <xf numFmtId="1" fontId="10" fillId="2" borderId="0" xfId="0" applyNumberFormat="1" applyFont="1" applyFill="1" applyAlignment="1">
      <alignment horizontal="center"/>
    </xf>
    <xf numFmtId="1" fontId="8" fillId="2" borderId="0" xfId="0" applyNumberFormat="1" applyFont="1" applyFill="1"/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60" zoomScaleNormal="60" zoomScaleSheetLayoutView="70" workbookViewId="0">
      <selection activeCell="B2" sqref="B2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3" customWidth="1"/>
    <col min="15" max="15" width="20.54296875" style="2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2" customWidth="1"/>
    <col min="21" max="21" width="12.1796875" style="22" customWidth="1"/>
    <col min="22" max="22" width="12.54296875" style="22" customWidth="1"/>
    <col min="23" max="16384" width="11.54296875" style="2"/>
  </cols>
  <sheetData>
    <row r="1" spans="1:21" x14ac:dyDescent="0.45">
      <c r="A1" s="112" t="s">
        <v>106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1" x14ac:dyDescent="0.45">
      <c r="O2" s="24" t="s">
        <v>74</v>
      </c>
    </row>
    <row r="3" spans="1:21" ht="21" x14ac:dyDescent="0.5">
      <c r="O3" s="24" t="s">
        <v>99</v>
      </c>
      <c r="P3" s="17"/>
      <c r="Q3" s="17"/>
    </row>
    <row r="4" spans="1:21" x14ac:dyDescent="0.45">
      <c r="A4" s="19"/>
      <c r="B4" s="97" t="s">
        <v>65</v>
      </c>
      <c r="C4" s="6" t="s">
        <v>62</v>
      </c>
      <c r="D4" s="102" t="s">
        <v>107</v>
      </c>
      <c r="E4" s="103"/>
      <c r="F4" s="104"/>
      <c r="G4" s="102" t="s">
        <v>116</v>
      </c>
      <c r="H4" s="103"/>
      <c r="I4" s="104"/>
      <c r="J4" s="25" t="s">
        <v>108</v>
      </c>
      <c r="K4" s="26"/>
      <c r="L4" s="27"/>
      <c r="M4" s="28"/>
      <c r="N4" s="29" t="s">
        <v>109</v>
      </c>
      <c r="O4" s="30"/>
      <c r="P4" s="31"/>
      <c r="Q4" s="31"/>
      <c r="R4" s="32" t="s">
        <v>100</v>
      </c>
      <c r="S4" s="33"/>
    </row>
    <row r="5" spans="1:21" x14ac:dyDescent="0.45">
      <c r="A5" s="9" t="s">
        <v>1</v>
      </c>
      <c r="B5" s="98"/>
      <c r="C5" s="3" t="s">
        <v>63</v>
      </c>
      <c r="D5" s="8" t="s">
        <v>64</v>
      </c>
      <c r="E5" s="106" t="s">
        <v>68</v>
      </c>
      <c r="F5" s="107"/>
      <c r="G5" s="8"/>
      <c r="H5" s="106" t="s">
        <v>68</v>
      </c>
      <c r="I5" s="107"/>
      <c r="J5" s="34"/>
      <c r="K5" s="106" t="s">
        <v>68</v>
      </c>
      <c r="L5" s="107"/>
      <c r="M5" s="100" t="s">
        <v>117</v>
      </c>
      <c r="N5" s="101"/>
      <c r="O5" s="105"/>
      <c r="P5" s="100" t="s">
        <v>110</v>
      </c>
      <c r="Q5" s="101"/>
      <c r="R5" s="101"/>
      <c r="S5" s="35"/>
      <c r="T5" s="36"/>
      <c r="U5" s="36"/>
    </row>
    <row r="6" spans="1:21" x14ac:dyDescent="0.45">
      <c r="A6" s="37" t="s">
        <v>2</v>
      </c>
      <c r="B6" s="98"/>
      <c r="C6" s="3" t="s">
        <v>66</v>
      </c>
      <c r="D6" s="38" t="s">
        <v>67</v>
      </c>
      <c r="E6" s="108"/>
      <c r="F6" s="109"/>
      <c r="G6" s="38" t="s">
        <v>67</v>
      </c>
      <c r="H6" s="108"/>
      <c r="I6" s="109"/>
      <c r="J6" s="39" t="s">
        <v>67</v>
      </c>
      <c r="K6" s="108"/>
      <c r="L6" s="109"/>
      <c r="M6" s="39" t="s">
        <v>67</v>
      </c>
      <c r="N6" s="100" t="s">
        <v>68</v>
      </c>
      <c r="O6" s="105"/>
      <c r="P6" s="39" t="s">
        <v>67</v>
      </c>
      <c r="Q6" s="100" t="s">
        <v>68</v>
      </c>
      <c r="R6" s="101"/>
      <c r="S6" s="33"/>
      <c r="T6" s="40"/>
      <c r="U6" s="40"/>
    </row>
    <row r="7" spans="1:21" x14ac:dyDescent="0.45">
      <c r="A7" s="41"/>
      <c r="B7" s="99"/>
      <c r="C7" s="11" t="s">
        <v>69</v>
      </c>
      <c r="D7" s="10"/>
      <c r="E7" s="42" t="s">
        <v>70</v>
      </c>
      <c r="F7" s="43" t="s">
        <v>71</v>
      </c>
      <c r="G7" s="10"/>
      <c r="H7" s="42" t="s">
        <v>70</v>
      </c>
      <c r="I7" s="43" t="s">
        <v>71</v>
      </c>
      <c r="J7" s="44"/>
      <c r="K7" s="42" t="s">
        <v>70</v>
      </c>
      <c r="L7" s="43" t="s">
        <v>72</v>
      </c>
      <c r="M7" s="44"/>
      <c r="N7" s="45" t="s">
        <v>73</v>
      </c>
      <c r="O7" s="46" t="s">
        <v>72</v>
      </c>
      <c r="P7" s="47"/>
      <c r="Q7" s="44" t="s">
        <v>73</v>
      </c>
      <c r="R7" s="48" t="s">
        <v>72</v>
      </c>
      <c r="S7" s="33"/>
      <c r="T7" s="40"/>
      <c r="U7" s="40"/>
    </row>
    <row r="8" spans="1:21" ht="21" x14ac:dyDescent="0.5">
      <c r="A8" s="4"/>
      <c r="B8" s="4" t="s">
        <v>3</v>
      </c>
      <c r="D8" s="17"/>
      <c r="E8" s="13">
        <v>1489124</v>
      </c>
      <c r="F8" s="13">
        <v>5317585.5839299429</v>
      </c>
      <c r="G8" s="17"/>
      <c r="H8" s="13">
        <v>1627472</v>
      </c>
      <c r="I8" s="13">
        <v>5804711</v>
      </c>
      <c r="J8" s="17"/>
      <c r="K8" s="17">
        <v>1491293</v>
      </c>
      <c r="L8" s="17">
        <v>5339312</v>
      </c>
      <c r="M8" s="49"/>
      <c r="N8" s="49">
        <f>ROUND(E8/H8*100-100,2)</f>
        <v>-8.5</v>
      </c>
      <c r="O8" s="49">
        <f>ROUND(F8/I8*100-100,2)</f>
        <v>-8.39</v>
      </c>
      <c r="P8" s="50"/>
      <c r="Q8" s="49">
        <f>ROUND(E8/K8*100-100,2)</f>
        <v>-0.15</v>
      </c>
      <c r="R8" s="49">
        <f>ROUND(F8/L8*100-100,2)</f>
        <v>-0.41</v>
      </c>
      <c r="S8" s="13"/>
      <c r="T8" s="51"/>
      <c r="U8" s="51"/>
    </row>
    <row r="9" spans="1:21" ht="21" x14ac:dyDescent="0.5">
      <c r="A9" s="4"/>
      <c r="D9" s="17"/>
      <c r="E9" s="17"/>
      <c r="F9" s="17"/>
      <c r="G9" s="17"/>
      <c r="H9" s="17"/>
      <c r="I9" s="17"/>
      <c r="J9" s="17"/>
      <c r="K9" s="17"/>
      <c r="L9" s="17"/>
      <c r="M9" s="49"/>
      <c r="N9" s="49"/>
      <c r="O9" s="49"/>
      <c r="P9" s="49"/>
      <c r="Q9" s="49"/>
      <c r="R9" s="49"/>
      <c r="S9" s="13"/>
      <c r="T9" s="51"/>
      <c r="U9" s="51"/>
    </row>
    <row r="10" spans="1:21" ht="21" x14ac:dyDescent="0.5">
      <c r="A10" s="4" t="s">
        <v>4</v>
      </c>
      <c r="B10" s="4" t="s">
        <v>5</v>
      </c>
      <c r="C10" s="52"/>
      <c r="D10" s="53"/>
      <c r="E10" s="17">
        <f t="shared" ref="E10:L10" si="0">SUM(E11:E20)</f>
        <v>254312.62410800002</v>
      </c>
      <c r="F10" s="17">
        <f t="shared" si="0"/>
        <v>908122.81647914718</v>
      </c>
      <c r="G10" s="53"/>
      <c r="H10" s="17">
        <f t="shared" si="0"/>
        <v>244329</v>
      </c>
      <c r="I10" s="17">
        <f t="shared" si="0"/>
        <v>871466</v>
      </c>
      <c r="J10" s="53"/>
      <c r="K10" s="17">
        <f t="shared" si="0"/>
        <v>223308</v>
      </c>
      <c r="L10" s="17">
        <f t="shared" si="0"/>
        <v>799517</v>
      </c>
      <c r="M10" s="54"/>
      <c r="N10" s="49">
        <f>ROUND(E10/H10*100-100,2)</f>
        <v>4.09</v>
      </c>
      <c r="O10" s="49">
        <f>ROUND(F10/I10*100-100,2)</f>
        <v>4.21</v>
      </c>
      <c r="P10" s="54"/>
      <c r="Q10" s="49">
        <f>ROUND(E10/K10*100-100,2)</f>
        <v>13.88</v>
      </c>
      <c r="R10" s="49">
        <f>ROUND(F10/L10*100-100,2)</f>
        <v>13.58</v>
      </c>
      <c r="S10" s="55"/>
      <c r="T10" s="56"/>
      <c r="U10" s="56"/>
    </row>
    <row r="11" spans="1:21" ht="21" x14ac:dyDescent="0.5">
      <c r="A11" s="4" t="s">
        <v>0</v>
      </c>
      <c r="B11" s="4" t="s">
        <v>8</v>
      </c>
      <c r="C11" s="3" t="s">
        <v>9</v>
      </c>
      <c r="D11" s="17">
        <v>3414.9479299999998</v>
      </c>
      <c r="E11" s="17">
        <v>2943.8928820000001</v>
      </c>
      <c r="F11" s="13">
        <v>10511.424701485053</v>
      </c>
      <c r="G11" s="17">
        <v>4482</v>
      </c>
      <c r="H11" s="17">
        <v>4031</v>
      </c>
      <c r="I11" s="13">
        <v>14378</v>
      </c>
      <c r="J11" s="17">
        <v>4065</v>
      </c>
      <c r="K11" s="17">
        <v>3169</v>
      </c>
      <c r="L11" s="17">
        <v>11345</v>
      </c>
      <c r="M11" s="49">
        <f>ROUND(D11/G11*100-100,2)</f>
        <v>-23.81</v>
      </c>
      <c r="N11" s="49">
        <f t="shared" ref="N11" si="1">ROUND(E11/H11*100-100,2)</f>
        <v>-26.97</v>
      </c>
      <c r="O11" s="49">
        <f t="shared" ref="O11:O20" si="2">ROUND(F11/I11*100-100,2)</f>
        <v>-26.89</v>
      </c>
      <c r="P11" s="49">
        <f>ROUND(D11/J11*100-100,2)</f>
        <v>-15.99</v>
      </c>
      <c r="Q11" s="49">
        <f t="shared" ref="Q11" si="3">ROUND(E11/K11*100-100,2)</f>
        <v>-7.1</v>
      </c>
      <c r="R11" s="49">
        <f t="shared" ref="R11:R20" si="4">ROUND(F11/L11*100-100,2)</f>
        <v>-7.35</v>
      </c>
      <c r="S11" s="56"/>
      <c r="T11" s="56"/>
      <c r="U11" s="56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56"/>
      <c r="T12" s="56"/>
      <c r="U12" s="56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12658.634699999995</v>
      </c>
      <c r="E13" s="17">
        <v>3252.3397500000001</v>
      </c>
      <c r="F13" s="13">
        <v>11614.169938133986</v>
      </c>
      <c r="G13" s="13">
        <v>15422</v>
      </c>
      <c r="H13" s="17">
        <v>4413</v>
      </c>
      <c r="I13" s="13">
        <v>15740</v>
      </c>
      <c r="J13" s="17">
        <v>11804</v>
      </c>
      <c r="K13" s="17">
        <v>3332</v>
      </c>
      <c r="L13" s="17">
        <v>11929</v>
      </c>
      <c r="M13" s="49">
        <f t="shared" ref="M13:N19" si="5">ROUND(D13/G13*100-100,2)</f>
        <v>-17.920000000000002</v>
      </c>
      <c r="N13" s="49">
        <f t="shared" si="5"/>
        <v>-26.3</v>
      </c>
      <c r="O13" s="49">
        <f t="shared" si="2"/>
        <v>-26.21</v>
      </c>
      <c r="P13" s="49">
        <f t="shared" ref="P13:Q19" si="6">ROUND(D13/J13*100-100,2)</f>
        <v>7.24</v>
      </c>
      <c r="Q13" s="49">
        <f t="shared" si="6"/>
        <v>-2.39</v>
      </c>
      <c r="R13" s="49">
        <f t="shared" si="4"/>
        <v>-2.64</v>
      </c>
      <c r="S13" s="56"/>
      <c r="T13" s="56"/>
      <c r="U13" s="56"/>
    </row>
    <row r="14" spans="1:21" ht="21" x14ac:dyDescent="0.5">
      <c r="A14" s="4" t="s">
        <v>0</v>
      </c>
      <c r="B14" s="4" t="s">
        <v>12</v>
      </c>
      <c r="C14" s="3" t="s">
        <v>9</v>
      </c>
      <c r="D14" s="17">
        <v>23456.064099999996</v>
      </c>
      <c r="E14" s="17">
        <v>17199.072296999999</v>
      </c>
      <c r="F14" s="13">
        <v>61413.370649245429</v>
      </c>
      <c r="G14" s="17">
        <v>24245</v>
      </c>
      <c r="H14" s="17">
        <v>16925</v>
      </c>
      <c r="I14" s="13">
        <v>60360</v>
      </c>
      <c r="J14" s="17">
        <v>18632</v>
      </c>
      <c r="K14" s="17">
        <v>12821</v>
      </c>
      <c r="L14" s="17">
        <v>45905</v>
      </c>
      <c r="M14" s="49">
        <f t="shared" si="5"/>
        <v>-3.25</v>
      </c>
      <c r="N14" s="49">
        <f t="shared" si="5"/>
        <v>1.62</v>
      </c>
      <c r="O14" s="49">
        <f t="shared" si="2"/>
        <v>1.75</v>
      </c>
      <c r="P14" s="49">
        <f t="shared" si="6"/>
        <v>25.89</v>
      </c>
      <c r="Q14" s="49">
        <f t="shared" si="6"/>
        <v>34.15</v>
      </c>
      <c r="R14" s="49">
        <f t="shared" si="4"/>
        <v>33.78</v>
      </c>
      <c r="S14" s="56"/>
      <c r="T14" s="56"/>
      <c r="U14" s="56"/>
    </row>
    <row r="15" spans="1:21" ht="21" x14ac:dyDescent="0.5">
      <c r="A15" s="4" t="s">
        <v>0</v>
      </c>
      <c r="B15" s="4" t="s">
        <v>13</v>
      </c>
      <c r="C15" s="3" t="s">
        <v>9</v>
      </c>
      <c r="D15" s="17">
        <v>19533.6558</v>
      </c>
      <c r="E15" s="17">
        <v>6168.0546869999998</v>
      </c>
      <c r="F15" s="13">
        <v>22025.794300000012</v>
      </c>
      <c r="G15" s="17">
        <v>21440</v>
      </c>
      <c r="H15" s="17">
        <v>6506</v>
      </c>
      <c r="I15" s="13">
        <v>23203</v>
      </c>
      <c r="J15" s="17">
        <v>22291</v>
      </c>
      <c r="K15" s="17">
        <v>6285</v>
      </c>
      <c r="L15" s="17">
        <v>22502</v>
      </c>
      <c r="M15" s="49">
        <f t="shared" si="5"/>
        <v>-8.89</v>
      </c>
      <c r="N15" s="49">
        <f t="shared" si="5"/>
        <v>-5.19</v>
      </c>
      <c r="O15" s="49">
        <f t="shared" si="2"/>
        <v>-5.07</v>
      </c>
      <c r="P15" s="49">
        <f t="shared" si="6"/>
        <v>-12.37</v>
      </c>
      <c r="Q15" s="49">
        <f t="shared" si="6"/>
        <v>-1.86</v>
      </c>
      <c r="R15" s="49">
        <f t="shared" si="4"/>
        <v>-2.12</v>
      </c>
      <c r="S15" s="56"/>
      <c r="T15" s="56"/>
      <c r="U15" s="56"/>
    </row>
    <row r="16" spans="1:21" ht="21" x14ac:dyDescent="0.5">
      <c r="A16" s="4" t="s">
        <v>0</v>
      </c>
      <c r="B16" s="4" t="s">
        <v>14</v>
      </c>
      <c r="C16" s="3" t="s">
        <v>9</v>
      </c>
      <c r="D16" s="17">
        <v>9750</v>
      </c>
      <c r="E16" s="17">
        <v>3186.3791110000002</v>
      </c>
      <c r="F16" s="13">
        <v>11380.510119999999</v>
      </c>
      <c r="G16" s="17">
        <v>5250</v>
      </c>
      <c r="H16" s="17">
        <v>1718</v>
      </c>
      <c r="I16" s="13">
        <v>6125</v>
      </c>
      <c r="J16" s="17">
        <v>32285</v>
      </c>
      <c r="K16" s="17">
        <v>10279</v>
      </c>
      <c r="L16" s="17">
        <v>36802</v>
      </c>
      <c r="M16" s="49">
        <f t="shared" ref="M16" si="7">ROUND(D16/G16*100-100,2)</f>
        <v>85.71</v>
      </c>
      <c r="N16" s="49">
        <f>ROUND(E16/H16*100-100,2)</f>
        <v>85.47</v>
      </c>
      <c r="O16" s="49">
        <f t="shared" ref="O16" si="8">ROUND(F16/I16*100-100,2)</f>
        <v>85.8</v>
      </c>
      <c r="P16" s="49">
        <f t="shared" ref="P16" si="9">ROUND(D16/J16*100-100,2)</f>
        <v>-69.8</v>
      </c>
      <c r="Q16" s="49">
        <f t="shared" ref="Q16" si="10">ROUND(E16/K16*100-100,2)</f>
        <v>-69</v>
      </c>
      <c r="R16" s="49">
        <f t="shared" ref="R16" si="11">ROUND(F16/L16*100-100,2)</f>
        <v>-69.08</v>
      </c>
      <c r="S16" s="56"/>
      <c r="T16" s="56"/>
      <c r="U16" s="56"/>
    </row>
    <row r="17" spans="1:21" ht="21" x14ac:dyDescent="0.5">
      <c r="A17" s="4" t="s">
        <v>0</v>
      </c>
      <c r="B17" s="4" t="s">
        <v>15</v>
      </c>
      <c r="C17" s="3" t="s">
        <v>9</v>
      </c>
      <c r="D17" s="17">
        <v>358912.54074000003</v>
      </c>
      <c r="E17" s="17">
        <v>107979.552606</v>
      </c>
      <c r="F17" s="13">
        <v>385582.11936000013</v>
      </c>
      <c r="G17" s="17">
        <v>337667</v>
      </c>
      <c r="H17" s="17">
        <v>102871</v>
      </c>
      <c r="I17" s="13">
        <v>366920</v>
      </c>
      <c r="J17" s="17">
        <v>323290</v>
      </c>
      <c r="K17" s="17">
        <v>102298</v>
      </c>
      <c r="L17" s="17">
        <v>366260</v>
      </c>
      <c r="M17" s="49">
        <f t="shared" si="5"/>
        <v>6.29</v>
      </c>
      <c r="N17" s="49">
        <f t="shared" si="5"/>
        <v>4.97</v>
      </c>
      <c r="O17" s="49">
        <f t="shared" si="2"/>
        <v>5.09</v>
      </c>
      <c r="P17" s="49">
        <f t="shared" si="6"/>
        <v>11.02</v>
      </c>
      <c r="Q17" s="49">
        <f t="shared" si="6"/>
        <v>5.55</v>
      </c>
      <c r="R17" s="49">
        <f t="shared" si="4"/>
        <v>5.28</v>
      </c>
      <c r="S17" s="56"/>
      <c r="T17" s="56"/>
      <c r="U17" s="56"/>
    </row>
    <row r="18" spans="1:21" ht="21" x14ac:dyDescent="0.5">
      <c r="A18" s="4" t="s">
        <v>0</v>
      </c>
      <c r="B18" s="4" t="s">
        <v>16</v>
      </c>
      <c r="C18" s="3" t="s">
        <v>9</v>
      </c>
      <c r="D18" s="17">
        <v>145.53</v>
      </c>
      <c r="E18" s="17">
        <v>27.91057</v>
      </c>
      <c r="F18" s="13">
        <v>99.460969999999989</v>
      </c>
      <c r="G18" s="17">
        <v>337</v>
      </c>
      <c r="H18" s="17">
        <v>66</v>
      </c>
      <c r="I18" s="13">
        <v>234</v>
      </c>
      <c r="J18" s="17">
        <v>257</v>
      </c>
      <c r="K18" s="17">
        <v>75</v>
      </c>
      <c r="L18" s="17">
        <v>270</v>
      </c>
      <c r="M18" s="49">
        <f t="shared" si="5"/>
        <v>-56.82</v>
      </c>
      <c r="N18" s="49">
        <f t="shared" si="5"/>
        <v>-57.71</v>
      </c>
      <c r="O18" s="49">
        <f t="shared" si="2"/>
        <v>-57.5</v>
      </c>
      <c r="P18" s="49">
        <f>ROUND(D18/J18*100-100,2)</f>
        <v>-43.37</v>
      </c>
      <c r="Q18" s="49">
        <f t="shared" si="6"/>
        <v>-62.79</v>
      </c>
      <c r="R18" s="49">
        <f t="shared" si="4"/>
        <v>-63.16</v>
      </c>
      <c r="S18" s="56"/>
      <c r="T18" s="56"/>
      <c r="U18" s="56"/>
    </row>
    <row r="19" spans="1:21" ht="21" x14ac:dyDescent="0.5">
      <c r="A19" s="4" t="s">
        <v>0</v>
      </c>
      <c r="B19" s="4" t="s">
        <v>75</v>
      </c>
      <c r="C19" s="3" t="s">
        <v>9</v>
      </c>
      <c r="D19" s="17">
        <v>132729.79399999999</v>
      </c>
      <c r="E19" s="17">
        <v>19991.967419000001</v>
      </c>
      <c r="F19" s="13">
        <v>71381.683770000018</v>
      </c>
      <c r="G19" s="17">
        <v>172677</v>
      </c>
      <c r="H19" s="17">
        <v>27384</v>
      </c>
      <c r="I19" s="13">
        <v>97687</v>
      </c>
      <c r="J19" s="17">
        <v>124146</v>
      </c>
      <c r="K19" s="17">
        <v>26766</v>
      </c>
      <c r="L19" s="17">
        <v>95831</v>
      </c>
      <c r="M19" s="49">
        <f t="shared" si="5"/>
        <v>-23.13</v>
      </c>
      <c r="N19" s="49">
        <f t="shared" si="5"/>
        <v>-26.99</v>
      </c>
      <c r="O19" s="49">
        <f t="shared" si="2"/>
        <v>-26.93</v>
      </c>
      <c r="P19" s="49">
        <f t="shared" si="6"/>
        <v>6.91</v>
      </c>
      <c r="Q19" s="49">
        <f t="shared" si="6"/>
        <v>-25.31</v>
      </c>
      <c r="R19" s="49">
        <f t="shared" si="4"/>
        <v>-25.51</v>
      </c>
      <c r="S19" s="56"/>
      <c r="T19" s="56"/>
      <c r="U19" s="56"/>
    </row>
    <row r="20" spans="1:21" ht="21" x14ac:dyDescent="0.5">
      <c r="A20" s="4"/>
      <c r="B20" s="4" t="s">
        <v>17</v>
      </c>
      <c r="C20" s="3" t="s">
        <v>6</v>
      </c>
      <c r="D20" s="21"/>
      <c r="E20" s="17">
        <v>93563.454786000002</v>
      </c>
      <c r="F20" s="13">
        <v>334114.28267028258</v>
      </c>
      <c r="G20" s="21"/>
      <c r="H20" s="17">
        <v>80415</v>
      </c>
      <c r="I20" s="13">
        <v>286819</v>
      </c>
      <c r="J20" s="21"/>
      <c r="K20" s="17">
        <v>58283</v>
      </c>
      <c r="L20" s="17">
        <v>208673</v>
      </c>
      <c r="M20" s="54" t="s">
        <v>7</v>
      </c>
      <c r="N20" s="49">
        <f>ROUND(E20/H20*100-100,2)</f>
        <v>16.350000000000001</v>
      </c>
      <c r="O20" s="49">
        <f t="shared" si="2"/>
        <v>16.489999999999998</v>
      </c>
      <c r="P20" s="54" t="s">
        <v>7</v>
      </c>
      <c r="Q20" s="49">
        <f>ROUND(E20/K20*100-100,2)</f>
        <v>60.53</v>
      </c>
      <c r="R20" s="49">
        <f t="shared" si="4"/>
        <v>60.11</v>
      </c>
      <c r="S20" s="55"/>
      <c r="T20" s="56"/>
      <c r="U20" s="56"/>
    </row>
    <row r="21" spans="1:21" ht="21" x14ac:dyDescent="0.5">
      <c r="A21" s="4"/>
      <c r="B21" s="4"/>
      <c r="C21" s="3"/>
      <c r="D21" s="17"/>
      <c r="E21" s="17"/>
      <c r="F21" s="17"/>
      <c r="G21" s="17"/>
      <c r="H21" s="17"/>
      <c r="I21" s="17"/>
      <c r="J21" s="17"/>
      <c r="K21" s="17"/>
      <c r="L21" s="17"/>
      <c r="M21" s="49"/>
      <c r="N21" s="49"/>
      <c r="O21" s="49"/>
      <c r="P21" s="49"/>
      <c r="Q21" s="49"/>
      <c r="R21" s="49"/>
      <c r="S21" s="55"/>
      <c r="T21" s="56"/>
      <c r="U21" s="56"/>
    </row>
    <row r="22" spans="1:21" ht="21" x14ac:dyDescent="0.5">
      <c r="A22" s="4" t="s">
        <v>18</v>
      </c>
      <c r="B22" s="4" t="s">
        <v>19</v>
      </c>
      <c r="C22" s="3"/>
      <c r="D22" s="21"/>
      <c r="E22" s="17">
        <f t="shared" ref="E22:L22" si="12">SUM(E23:E28,E31:E32)</f>
        <v>243865.99992500001</v>
      </c>
      <c r="F22" s="17">
        <f t="shared" si="12"/>
        <v>870799.0216436811</v>
      </c>
      <c r="G22" s="21"/>
      <c r="H22" s="17">
        <f t="shared" si="12"/>
        <v>267471</v>
      </c>
      <c r="I22" s="17">
        <f t="shared" si="12"/>
        <v>953997</v>
      </c>
      <c r="J22" s="16"/>
      <c r="K22" s="17">
        <f t="shared" si="12"/>
        <v>233170</v>
      </c>
      <c r="L22" s="17">
        <f t="shared" si="12"/>
        <v>834824</v>
      </c>
      <c r="M22" s="54"/>
      <c r="N22" s="49">
        <f t="shared" ref="N22:N32" si="13">ROUND(E22/H22*100-100,2)</f>
        <v>-8.83</v>
      </c>
      <c r="O22" s="49">
        <f t="shared" ref="O22:O32" si="14">ROUND(F22/I22*100-100,2)</f>
        <v>-8.7200000000000006</v>
      </c>
      <c r="P22" s="54"/>
      <c r="Q22" s="49">
        <f t="shared" ref="Q22:Q32" si="15">ROUND(E22/K22*100-100,2)</f>
        <v>4.59</v>
      </c>
      <c r="R22" s="49">
        <f t="shared" ref="R22:R32" si="16">ROUND(F22/L22*100-100,2)</f>
        <v>4.3099999999999996</v>
      </c>
      <c r="S22" s="56"/>
      <c r="T22" s="56"/>
      <c r="U22" s="56"/>
    </row>
    <row r="23" spans="1:21" ht="21" x14ac:dyDescent="0.5">
      <c r="A23" s="4" t="s">
        <v>0</v>
      </c>
      <c r="B23" s="4" t="s">
        <v>20</v>
      </c>
      <c r="C23" s="3" t="s">
        <v>6</v>
      </c>
      <c r="D23" s="21"/>
      <c r="E23" s="17">
        <v>19071.677906000001</v>
      </c>
      <c r="F23" s="13">
        <v>68100.05098855593</v>
      </c>
      <c r="G23" s="21"/>
      <c r="H23" s="17">
        <v>23191</v>
      </c>
      <c r="I23" s="13">
        <v>82714</v>
      </c>
      <c r="J23" s="21"/>
      <c r="K23" s="17">
        <v>17496</v>
      </c>
      <c r="L23" s="17">
        <v>62641</v>
      </c>
      <c r="M23" s="54" t="s">
        <v>7</v>
      </c>
      <c r="N23" s="49">
        <f t="shared" si="13"/>
        <v>-17.760000000000002</v>
      </c>
      <c r="O23" s="49">
        <f t="shared" si="14"/>
        <v>-17.670000000000002</v>
      </c>
      <c r="P23" s="54" t="s">
        <v>7</v>
      </c>
      <c r="Q23" s="49">
        <f t="shared" si="15"/>
        <v>9.01</v>
      </c>
      <c r="R23" s="49">
        <f t="shared" si="16"/>
        <v>8.7100000000000009</v>
      </c>
      <c r="S23" s="56"/>
      <c r="T23" s="56"/>
      <c r="U23" s="56"/>
    </row>
    <row r="24" spans="1:21" ht="21" x14ac:dyDescent="0.5">
      <c r="A24" s="4" t="s">
        <v>0</v>
      </c>
      <c r="B24" s="4" t="s">
        <v>21</v>
      </c>
      <c r="C24" s="3" t="s">
        <v>6</v>
      </c>
      <c r="D24" s="21"/>
      <c r="E24" s="17">
        <v>12481.122438</v>
      </c>
      <c r="F24" s="13">
        <v>44564.392558421663</v>
      </c>
      <c r="G24" s="21"/>
      <c r="H24" s="17">
        <v>13971</v>
      </c>
      <c r="I24" s="13">
        <v>49828</v>
      </c>
      <c r="J24" s="21"/>
      <c r="K24" s="17">
        <v>10430</v>
      </c>
      <c r="L24" s="17">
        <v>37342</v>
      </c>
      <c r="M24" s="54" t="s">
        <v>7</v>
      </c>
      <c r="N24" s="49">
        <f t="shared" si="13"/>
        <v>-10.66</v>
      </c>
      <c r="O24" s="49">
        <f t="shared" si="14"/>
        <v>-10.56</v>
      </c>
      <c r="P24" s="54" t="s">
        <v>7</v>
      </c>
      <c r="Q24" s="49">
        <f t="shared" si="15"/>
        <v>19.670000000000002</v>
      </c>
      <c r="R24" s="49">
        <f t="shared" si="16"/>
        <v>19.34</v>
      </c>
      <c r="S24" s="56"/>
      <c r="T24" s="56"/>
      <c r="U24" s="56"/>
    </row>
    <row r="25" spans="1:21" ht="21" x14ac:dyDescent="0.5">
      <c r="A25" s="4" t="s">
        <v>0</v>
      </c>
      <c r="B25" s="4" t="s">
        <v>22</v>
      </c>
      <c r="C25" s="3" t="s">
        <v>6</v>
      </c>
      <c r="D25" s="21"/>
      <c r="E25" s="17">
        <v>12994.452692999999</v>
      </c>
      <c r="F25" s="13">
        <v>46400.603574411136</v>
      </c>
      <c r="G25" s="21"/>
      <c r="H25" s="17">
        <v>16249</v>
      </c>
      <c r="I25" s="13">
        <v>57953</v>
      </c>
      <c r="J25" s="21"/>
      <c r="K25" s="17">
        <v>12633</v>
      </c>
      <c r="L25" s="17">
        <v>45231</v>
      </c>
      <c r="M25" s="54" t="s">
        <v>7</v>
      </c>
      <c r="N25" s="49">
        <f t="shared" si="13"/>
        <v>-20.03</v>
      </c>
      <c r="O25" s="49">
        <f t="shared" si="14"/>
        <v>-19.93</v>
      </c>
      <c r="P25" s="54" t="s">
        <v>7</v>
      </c>
      <c r="Q25" s="49">
        <f t="shared" si="15"/>
        <v>2.86</v>
      </c>
      <c r="R25" s="49">
        <f t="shared" si="16"/>
        <v>2.59</v>
      </c>
      <c r="S25" s="56"/>
      <c r="T25" s="56"/>
      <c r="U25" s="56"/>
    </row>
    <row r="26" spans="1:21" ht="21" x14ac:dyDescent="0.5">
      <c r="A26" s="4" t="s">
        <v>0</v>
      </c>
      <c r="B26" s="4" t="s">
        <v>23</v>
      </c>
      <c r="C26" s="3" t="s">
        <v>6</v>
      </c>
      <c r="D26" s="21"/>
      <c r="E26" s="17">
        <v>3812.1286530000002</v>
      </c>
      <c r="F26" s="13">
        <v>13612.221447369158</v>
      </c>
      <c r="G26" s="21"/>
      <c r="H26" s="17">
        <v>10083</v>
      </c>
      <c r="I26" s="13">
        <v>35969</v>
      </c>
      <c r="J26" s="21"/>
      <c r="K26" s="17">
        <v>3343</v>
      </c>
      <c r="L26" s="17">
        <v>11969</v>
      </c>
      <c r="M26" s="54" t="s">
        <v>7</v>
      </c>
      <c r="N26" s="49">
        <f t="shared" si="13"/>
        <v>-62.19</v>
      </c>
      <c r="O26" s="49">
        <f t="shared" si="14"/>
        <v>-62.16</v>
      </c>
      <c r="P26" s="54" t="s">
        <v>7</v>
      </c>
      <c r="Q26" s="49">
        <f t="shared" si="15"/>
        <v>14.03</v>
      </c>
      <c r="R26" s="49">
        <f t="shared" si="16"/>
        <v>13.73</v>
      </c>
      <c r="S26" s="56"/>
      <c r="T26" s="56"/>
      <c r="U26" s="56"/>
    </row>
    <row r="27" spans="1:21" ht="21" x14ac:dyDescent="0.5">
      <c r="A27" s="4" t="s">
        <v>0</v>
      </c>
      <c r="B27" s="4" t="s">
        <v>24</v>
      </c>
      <c r="C27" s="3" t="s">
        <v>6</v>
      </c>
      <c r="D27" s="21"/>
      <c r="E27" s="17">
        <v>51586.221369999999</v>
      </c>
      <c r="F27" s="13">
        <v>184210.61485483378</v>
      </c>
      <c r="G27" s="21"/>
      <c r="H27" s="17">
        <v>59869</v>
      </c>
      <c r="I27" s="13">
        <v>213523</v>
      </c>
      <c r="J27" s="21"/>
      <c r="K27" s="17">
        <v>85838</v>
      </c>
      <c r="L27" s="17">
        <v>307329</v>
      </c>
      <c r="M27" s="54" t="s">
        <v>7</v>
      </c>
      <c r="N27" s="49">
        <f t="shared" si="13"/>
        <v>-13.83</v>
      </c>
      <c r="O27" s="49">
        <f t="shared" si="14"/>
        <v>-13.73</v>
      </c>
      <c r="P27" s="54" t="s">
        <v>7</v>
      </c>
      <c r="Q27" s="49">
        <f t="shared" si="15"/>
        <v>-39.9</v>
      </c>
      <c r="R27" s="49">
        <f t="shared" si="16"/>
        <v>-40.06</v>
      </c>
      <c r="S27" s="56"/>
      <c r="T27" s="56"/>
      <c r="U27" s="56"/>
    </row>
    <row r="28" spans="1:21" ht="21" x14ac:dyDescent="0.5">
      <c r="A28" s="4" t="s">
        <v>0</v>
      </c>
      <c r="B28" s="4" t="s">
        <v>25</v>
      </c>
      <c r="C28" s="3" t="s">
        <v>6</v>
      </c>
      <c r="D28" s="21"/>
      <c r="E28" s="17">
        <f t="shared" ref="E28:L28" si="17">SUM(E29:E30)</f>
        <v>59220.110083</v>
      </c>
      <c r="F28" s="17">
        <f t="shared" si="17"/>
        <v>211459.51141848133</v>
      </c>
      <c r="G28" s="21"/>
      <c r="H28" s="17">
        <f t="shared" si="17"/>
        <v>68958</v>
      </c>
      <c r="I28" s="17">
        <f t="shared" si="17"/>
        <v>245971</v>
      </c>
      <c r="J28" s="21"/>
      <c r="K28" s="17">
        <f t="shared" si="17"/>
        <v>48765</v>
      </c>
      <c r="L28" s="17">
        <f t="shared" si="17"/>
        <v>174593</v>
      </c>
      <c r="M28" s="54" t="s">
        <v>7</v>
      </c>
      <c r="N28" s="49">
        <f t="shared" si="13"/>
        <v>-14.12</v>
      </c>
      <c r="O28" s="49">
        <f t="shared" si="14"/>
        <v>-14.03</v>
      </c>
      <c r="P28" s="54" t="s">
        <v>7</v>
      </c>
      <c r="Q28" s="49">
        <f t="shared" si="15"/>
        <v>21.44</v>
      </c>
      <c r="R28" s="49">
        <f t="shared" si="16"/>
        <v>21.12</v>
      </c>
      <c r="S28" s="56"/>
      <c r="T28" s="56"/>
      <c r="U28" s="56"/>
    </row>
    <row r="29" spans="1:21" ht="21" x14ac:dyDescent="0.5">
      <c r="A29" s="4"/>
      <c r="B29" s="4" t="s">
        <v>26</v>
      </c>
      <c r="C29" s="3" t="s">
        <v>6</v>
      </c>
      <c r="D29" s="21"/>
      <c r="E29" s="17">
        <v>43560.053129</v>
      </c>
      <c r="F29" s="13">
        <v>155547.11123694986</v>
      </c>
      <c r="G29" s="21"/>
      <c r="H29" s="17">
        <v>50274</v>
      </c>
      <c r="I29" s="13">
        <v>179336</v>
      </c>
      <c r="J29" s="21"/>
      <c r="K29" s="17">
        <v>36832</v>
      </c>
      <c r="L29" s="17">
        <v>131870</v>
      </c>
      <c r="M29" s="54" t="s">
        <v>7</v>
      </c>
      <c r="N29" s="49">
        <f t="shared" si="13"/>
        <v>-13.35</v>
      </c>
      <c r="O29" s="49">
        <f t="shared" si="14"/>
        <v>-13.26</v>
      </c>
      <c r="P29" s="54" t="s">
        <v>7</v>
      </c>
      <c r="Q29" s="49">
        <f t="shared" si="15"/>
        <v>18.27</v>
      </c>
      <c r="R29" s="49">
        <f t="shared" si="16"/>
        <v>17.95</v>
      </c>
      <c r="S29" s="56"/>
      <c r="T29" s="56"/>
      <c r="U29" s="56"/>
    </row>
    <row r="30" spans="1:21" ht="21" x14ac:dyDescent="0.5">
      <c r="A30" s="4"/>
      <c r="B30" s="4" t="s">
        <v>27</v>
      </c>
      <c r="C30" s="3" t="s">
        <v>6</v>
      </c>
      <c r="D30" s="21"/>
      <c r="E30" s="17">
        <v>15660.056954</v>
      </c>
      <c r="F30" s="13">
        <v>55912.400181531477</v>
      </c>
      <c r="G30" s="21"/>
      <c r="H30" s="17">
        <v>18684</v>
      </c>
      <c r="I30" s="13">
        <v>66635</v>
      </c>
      <c r="J30" s="21"/>
      <c r="K30" s="17">
        <v>11933</v>
      </c>
      <c r="L30" s="17">
        <v>42723</v>
      </c>
      <c r="M30" s="54" t="s">
        <v>7</v>
      </c>
      <c r="N30" s="49">
        <f t="shared" si="13"/>
        <v>-16.18</v>
      </c>
      <c r="O30" s="49">
        <f t="shared" si="14"/>
        <v>-16.09</v>
      </c>
      <c r="P30" s="54" t="s">
        <v>7</v>
      </c>
      <c r="Q30" s="49">
        <f t="shared" si="15"/>
        <v>31.23</v>
      </c>
      <c r="R30" s="49">
        <f t="shared" si="16"/>
        <v>30.87</v>
      </c>
      <c r="S30" s="56"/>
      <c r="T30" s="56"/>
      <c r="U30" s="56"/>
    </row>
    <row r="31" spans="1:21" ht="21" x14ac:dyDescent="0.5">
      <c r="A31" s="4" t="s">
        <v>0</v>
      </c>
      <c r="B31" s="4" t="s">
        <v>28</v>
      </c>
      <c r="C31" s="3" t="s">
        <v>6</v>
      </c>
      <c r="D31" s="21"/>
      <c r="E31" s="17">
        <v>3913.731256</v>
      </c>
      <c r="F31" s="13">
        <v>13975.805078492798</v>
      </c>
      <c r="G31" s="21"/>
      <c r="H31" s="17">
        <v>3106</v>
      </c>
      <c r="I31" s="13">
        <v>11079</v>
      </c>
      <c r="J31" s="21"/>
      <c r="K31" s="17">
        <v>2233</v>
      </c>
      <c r="L31" s="17">
        <v>7995</v>
      </c>
      <c r="M31" s="54" t="s">
        <v>7</v>
      </c>
      <c r="N31" s="49">
        <f t="shared" si="13"/>
        <v>26.01</v>
      </c>
      <c r="O31" s="49">
        <f t="shared" si="14"/>
        <v>26.15</v>
      </c>
      <c r="P31" s="54" t="s">
        <v>7</v>
      </c>
      <c r="Q31" s="49">
        <f t="shared" si="15"/>
        <v>75.27</v>
      </c>
      <c r="R31" s="49">
        <f t="shared" si="16"/>
        <v>74.81</v>
      </c>
      <c r="S31" s="56"/>
      <c r="T31" s="56"/>
      <c r="U31" s="56"/>
    </row>
    <row r="32" spans="1:21" ht="21" x14ac:dyDescent="0.5">
      <c r="B32" s="4" t="s">
        <v>29</v>
      </c>
      <c r="C32" s="3" t="s">
        <v>6</v>
      </c>
      <c r="D32" s="21"/>
      <c r="E32" s="17">
        <v>80786.555525999996</v>
      </c>
      <c r="F32" s="13">
        <v>288475.82172311528</v>
      </c>
      <c r="G32" s="21"/>
      <c r="H32" s="17">
        <v>72044</v>
      </c>
      <c r="I32" s="13">
        <v>256960</v>
      </c>
      <c r="J32" s="21"/>
      <c r="K32" s="17">
        <v>52432</v>
      </c>
      <c r="L32" s="17">
        <v>187724</v>
      </c>
      <c r="M32" s="54" t="s">
        <v>7</v>
      </c>
      <c r="N32" s="49">
        <f t="shared" si="13"/>
        <v>12.14</v>
      </c>
      <c r="O32" s="49">
        <f t="shared" si="14"/>
        <v>12.26</v>
      </c>
      <c r="P32" s="54" t="s">
        <v>7</v>
      </c>
      <c r="Q32" s="49">
        <f t="shared" si="15"/>
        <v>54.08</v>
      </c>
      <c r="R32" s="49">
        <f t="shared" si="16"/>
        <v>53.67</v>
      </c>
      <c r="S32" s="56"/>
      <c r="T32" s="56"/>
      <c r="U32" s="56"/>
    </row>
    <row r="33" spans="1:21" ht="21" x14ac:dyDescent="0.5">
      <c r="B33" s="4"/>
      <c r="C33" s="3"/>
      <c r="D33" s="21"/>
      <c r="E33" s="17"/>
      <c r="F33" s="13"/>
      <c r="G33" s="21"/>
      <c r="H33" s="17"/>
      <c r="I33" s="17"/>
      <c r="J33" s="16"/>
      <c r="K33" s="17"/>
      <c r="L33" s="17"/>
      <c r="M33" s="50"/>
      <c r="N33" s="49"/>
      <c r="O33" s="49"/>
      <c r="P33" s="50"/>
      <c r="Q33" s="49"/>
      <c r="R33" s="49"/>
      <c r="S33" s="56"/>
      <c r="T33" s="56"/>
      <c r="U33" s="56"/>
    </row>
    <row r="34" spans="1:21" ht="21" x14ac:dyDescent="0.5">
      <c r="A34" s="2" t="s">
        <v>30</v>
      </c>
      <c r="B34" s="4" t="s">
        <v>31</v>
      </c>
      <c r="C34" s="3"/>
      <c r="D34" s="21"/>
      <c r="E34" s="17">
        <f t="shared" ref="E34:F34" si="18">SUM(E35,E46,E47)</f>
        <v>83727.54650099999</v>
      </c>
      <c r="F34" s="17">
        <f t="shared" si="18"/>
        <v>298973.72515747225</v>
      </c>
      <c r="G34" s="21"/>
      <c r="H34" s="17">
        <f t="shared" ref="H34:I34" si="19">SUM(H35,H46,H47)</f>
        <v>84596</v>
      </c>
      <c r="I34" s="17">
        <f t="shared" si="19"/>
        <v>301717</v>
      </c>
      <c r="J34" s="21"/>
      <c r="K34" s="17">
        <f t="shared" ref="K34:L34" si="20">SUM(K35,K46,K47)</f>
        <v>56133</v>
      </c>
      <c r="L34" s="17">
        <f t="shared" si="20"/>
        <v>200976</v>
      </c>
      <c r="M34" s="54"/>
      <c r="N34" s="49">
        <f t="shared" ref="N34:N47" si="21">ROUND(E34/H34*100-100,2)</f>
        <v>-1.03</v>
      </c>
      <c r="O34" s="49">
        <f t="shared" ref="O34:O47" si="22">ROUND(F34/I34*100-100,2)</f>
        <v>-0.91</v>
      </c>
      <c r="P34" s="54"/>
      <c r="Q34" s="49">
        <f t="shared" ref="Q34:Q47" si="23">ROUND(E34/K34*100-100,2)</f>
        <v>49.16</v>
      </c>
      <c r="R34" s="49">
        <f t="shared" ref="R34:R47" si="24">ROUND(F34/L34*100-100,2)</f>
        <v>48.76</v>
      </c>
      <c r="S34" s="56"/>
      <c r="T34" s="56"/>
      <c r="U34" s="56"/>
    </row>
    <row r="35" spans="1:21" ht="21" x14ac:dyDescent="0.5">
      <c r="B35" s="4" t="s">
        <v>32</v>
      </c>
      <c r="C35" s="3" t="s">
        <v>6</v>
      </c>
      <c r="D35" s="21"/>
      <c r="E35" s="17">
        <f t="shared" ref="E35:F35" si="25">SUM(E36,E40,E44,E45)</f>
        <v>81490.63118299999</v>
      </c>
      <c r="F35" s="17">
        <f t="shared" si="25"/>
        <v>290986.33743622602</v>
      </c>
      <c r="G35" s="21"/>
      <c r="H35" s="17">
        <f t="shared" ref="H35:I35" si="26">SUM(H36,H40,H44,H45)</f>
        <v>81948</v>
      </c>
      <c r="I35" s="17">
        <f t="shared" si="26"/>
        <v>292271</v>
      </c>
      <c r="J35" s="21"/>
      <c r="K35" s="17">
        <f t="shared" ref="K35:L35" si="27">SUM(K36,K40,K44,K45)</f>
        <v>55187</v>
      </c>
      <c r="L35" s="17">
        <f t="shared" si="27"/>
        <v>197588</v>
      </c>
      <c r="M35" s="54" t="s">
        <v>7</v>
      </c>
      <c r="N35" s="49">
        <f t="shared" si="21"/>
        <v>-0.56000000000000005</v>
      </c>
      <c r="O35" s="49">
        <f t="shared" si="22"/>
        <v>-0.44</v>
      </c>
      <c r="P35" s="54" t="s">
        <v>7</v>
      </c>
      <c r="Q35" s="49">
        <f t="shared" si="23"/>
        <v>47.66</v>
      </c>
      <c r="R35" s="49">
        <f t="shared" si="24"/>
        <v>47.27</v>
      </c>
      <c r="S35" s="56"/>
      <c r="T35" s="56"/>
      <c r="U35" s="56"/>
    </row>
    <row r="36" spans="1:21" ht="21" x14ac:dyDescent="0.5">
      <c r="B36" s="4" t="s">
        <v>33</v>
      </c>
      <c r="C36" s="3" t="s">
        <v>6</v>
      </c>
      <c r="D36" s="21"/>
      <c r="E36" s="17">
        <f t="shared" ref="E36:F36" si="28">SUM(E37:E39)</f>
        <v>15762.548301999997</v>
      </c>
      <c r="F36" s="17">
        <f t="shared" si="28"/>
        <v>56282.659623055035</v>
      </c>
      <c r="G36" s="21"/>
      <c r="H36" s="17">
        <f t="shared" ref="H36:I36" si="29">SUM(H37:H39)</f>
        <v>12647</v>
      </c>
      <c r="I36" s="17">
        <f t="shared" si="29"/>
        <v>45097</v>
      </c>
      <c r="J36" s="21"/>
      <c r="K36" s="17">
        <f t="shared" ref="K36:L36" si="30">SUM(K37:K39)</f>
        <v>8720</v>
      </c>
      <c r="L36" s="17">
        <f t="shared" si="30"/>
        <v>31221</v>
      </c>
      <c r="M36" s="54" t="s">
        <v>7</v>
      </c>
      <c r="N36" s="49">
        <f t="shared" si="21"/>
        <v>24.63</v>
      </c>
      <c r="O36" s="49">
        <f t="shared" si="22"/>
        <v>24.8</v>
      </c>
      <c r="P36" s="54" t="s">
        <v>7</v>
      </c>
      <c r="Q36" s="49">
        <f t="shared" si="23"/>
        <v>80.760000000000005</v>
      </c>
      <c r="R36" s="49">
        <f t="shared" si="24"/>
        <v>80.27</v>
      </c>
      <c r="S36" s="56"/>
      <c r="T36" s="56"/>
      <c r="U36" s="56"/>
    </row>
    <row r="37" spans="1:21" ht="21" x14ac:dyDescent="0.5">
      <c r="B37" s="4" t="s">
        <v>34</v>
      </c>
      <c r="C37" s="3" t="s">
        <v>6</v>
      </c>
      <c r="D37" s="21"/>
      <c r="E37" s="17">
        <v>5630.5322239999996</v>
      </c>
      <c r="F37" s="13">
        <v>20106.092663054969</v>
      </c>
      <c r="G37" s="21"/>
      <c r="H37" s="17">
        <v>2794</v>
      </c>
      <c r="I37" s="13">
        <v>9964</v>
      </c>
      <c r="J37" s="21"/>
      <c r="K37" s="17">
        <v>1622</v>
      </c>
      <c r="L37" s="17">
        <v>5807</v>
      </c>
      <c r="M37" s="54" t="s">
        <v>7</v>
      </c>
      <c r="N37" s="49">
        <f t="shared" si="21"/>
        <v>101.52</v>
      </c>
      <c r="O37" s="49">
        <f t="shared" si="22"/>
        <v>101.79</v>
      </c>
      <c r="P37" s="54" t="s">
        <v>7</v>
      </c>
      <c r="Q37" s="49">
        <f t="shared" si="23"/>
        <v>247.14</v>
      </c>
      <c r="R37" s="49">
        <f t="shared" si="24"/>
        <v>246.24</v>
      </c>
      <c r="S37" s="56"/>
      <c r="T37" s="56"/>
      <c r="U37" s="56"/>
    </row>
    <row r="38" spans="1:21" ht="21" x14ac:dyDescent="0.5">
      <c r="B38" s="4" t="s">
        <v>35</v>
      </c>
      <c r="C38" s="3" t="s">
        <v>6</v>
      </c>
      <c r="D38" s="21"/>
      <c r="E38" s="17">
        <v>10074.532302</v>
      </c>
      <c r="F38" s="13">
        <v>35971.366140000071</v>
      </c>
      <c r="G38" s="21"/>
      <c r="H38" s="17">
        <v>9776</v>
      </c>
      <c r="I38" s="13">
        <v>34859</v>
      </c>
      <c r="J38" s="21"/>
      <c r="K38" s="17">
        <v>7023</v>
      </c>
      <c r="L38" s="17">
        <v>25144</v>
      </c>
      <c r="M38" s="54" t="s">
        <v>7</v>
      </c>
      <c r="N38" s="49">
        <f t="shared" si="21"/>
        <v>3.05</v>
      </c>
      <c r="O38" s="49">
        <f t="shared" si="22"/>
        <v>3.19</v>
      </c>
      <c r="P38" s="54" t="s">
        <v>7</v>
      </c>
      <c r="Q38" s="49">
        <f t="shared" si="23"/>
        <v>43.45</v>
      </c>
      <c r="R38" s="49">
        <f t="shared" si="24"/>
        <v>43.06</v>
      </c>
      <c r="S38" s="56"/>
      <c r="T38" s="56"/>
      <c r="U38" s="56"/>
    </row>
    <row r="39" spans="1:21" ht="21" x14ac:dyDescent="0.5">
      <c r="B39" s="4" t="s">
        <v>36</v>
      </c>
      <c r="C39" s="3" t="s">
        <v>6</v>
      </c>
      <c r="D39" s="21"/>
      <c r="E39" s="17">
        <v>57.483775999999999</v>
      </c>
      <c r="F39" s="13">
        <v>205.20082000000011</v>
      </c>
      <c r="G39" s="21"/>
      <c r="H39" s="17">
        <v>77</v>
      </c>
      <c r="I39" s="13">
        <v>274</v>
      </c>
      <c r="J39" s="21"/>
      <c r="K39" s="17">
        <v>75</v>
      </c>
      <c r="L39" s="17">
        <v>270</v>
      </c>
      <c r="M39" s="54" t="s">
        <v>7</v>
      </c>
      <c r="N39" s="49">
        <f>ROUND(E39/H39*100-100,2)</f>
        <v>-25.35</v>
      </c>
      <c r="O39" s="49">
        <f t="shared" si="22"/>
        <v>-25.11</v>
      </c>
      <c r="P39" s="54" t="s">
        <v>7</v>
      </c>
      <c r="Q39" s="49">
        <f t="shared" si="23"/>
        <v>-23.35</v>
      </c>
      <c r="R39" s="49">
        <f t="shared" si="24"/>
        <v>-24</v>
      </c>
      <c r="S39" s="56"/>
      <c r="T39" s="56"/>
      <c r="U39" s="56"/>
    </row>
    <row r="40" spans="1:21" ht="21" x14ac:dyDescent="0.5">
      <c r="B40" s="4" t="s">
        <v>37</v>
      </c>
      <c r="C40" s="3" t="s">
        <v>6</v>
      </c>
      <c r="D40" s="21"/>
      <c r="E40" s="17">
        <f t="shared" ref="E40:L40" si="31">SUM(E41:E43)</f>
        <v>55647.699907999995</v>
      </c>
      <c r="F40" s="17">
        <f t="shared" si="31"/>
        <v>198709.03265727658</v>
      </c>
      <c r="G40" s="21"/>
      <c r="H40" s="17">
        <f t="shared" si="31"/>
        <v>57031</v>
      </c>
      <c r="I40" s="17">
        <f t="shared" si="31"/>
        <v>203414</v>
      </c>
      <c r="J40" s="21"/>
      <c r="K40" s="17">
        <f t="shared" si="31"/>
        <v>38912</v>
      </c>
      <c r="L40" s="17">
        <f t="shared" si="31"/>
        <v>139319</v>
      </c>
      <c r="M40" s="54" t="s">
        <v>7</v>
      </c>
      <c r="N40" s="49">
        <f t="shared" si="21"/>
        <v>-2.4300000000000002</v>
      </c>
      <c r="O40" s="49">
        <f t="shared" si="22"/>
        <v>-2.31</v>
      </c>
      <c r="P40" s="54" t="s">
        <v>7</v>
      </c>
      <c r="Q40" s="49">
        <f t="shared" si="23"/>
        <v>43.01</v>
      </c>
      <c r="R40" s="49">
        <f t="shared" si="24"/>
        <v>42.63</v>
      </c>
      <c r="S40" s="56"/>
      <c r="T40" s="56"/>
      <c r="U40" s="56"/>
    </row>
    <row r="41" spans="1:21" ht="21" x14ac:dyDescent="0.5">
      <c r="B41" s="4" t="s">
        <v>34</v>
      </c>
      <c r="C41" s="3" t="s">
        <v>6</v>
      </c>
      <c r="D41" s="21"/>
      <c r="E41" s="17">
        <v>9742.7213659999998</v>
      </c>
      <c r="F41" s="13">
        <v>34789.945317986785</v>
      </c>
      <c r="G41" s="21"/>
      <c r="H41" s="17">
        <v>9793</v>
      </c>
      <c r="I41" s="13">
        <v>34930</v>
      </c>
      <c r="J41" s="21"/>
      <c r="K41" s="17">
        <v>11817</v>
      </c>
      <c r="L41" s="17">
        <v>42310</v>
      </c>
      <c r="M41" s="54" t="s">
        <v>7</v>
      </c>
      <c r="N41" s="49">
        <f t="shared" si="21"/>
        <v>-0.51</v>
      </c>
      <c r="O41" s="49">
        <f t="shared" si="22"/>
        <v>-0.4</v>
      </c>
      <c r="P41" s="54" t="s">
        <v>7</v>
      </c>
      <c r="Q41" s="49">
        <f t="shared" si="23"/>
        <v>-17.55</v>
      </c>
      <c r="R41" s="49">
        <f t="shared" si="24"/>
        <v>-17.77</v>
      </c>
      <c r="S41" s="56"/>
      <c r="T41" s="56"/>
      <c r="U41" s="56"/>
    </row>
    <row r="42" spans="1:21" ht="21" x14ac:dyDescent="0.5">
      <c r="B42" s="4" t="s">
        <v>35</v>
      </c>
      <c r="C42" s="3" t="s">
        <v>6</v>
      </c>
      <c r="D42" s="21"/>
      <c r="E42" s="17">
        <v>44005.152285999997</v>
      </c>
      <c r="F42" s="13">
        <v>157135.38671301951</v>
      </c>
      <c r="G42" s="21"/>
      <c r="H42" s="17">
        <v>45498</v>
      </c>
      <c r="I42" s="13">
        <v>162276</v>
      </c>
      <c r="J42" s="21"/>
      <c r="K42" s="17">
        <v>26052</v>
      </c>
      <c r="L42" s="17">
        <v>93275</v>
      </c>
      <c r="M42" s="54" t="s">
        <v>7</v>
      </c>
      <c r="N42" s="49">
        <f t="shared" si="21"/>
        <v>-3.28</v>
      </c>
      <c r="O42" s="49">
        <f t="shared" si="22"/>
        <v>-3.17</v>
      </c>
      <c r="P42" s="54" t="s">
        <v>7</v>
      </c>
      <c r="Q42" s="49">
        <f t="shared" si="23"/>
        <v>68.91</v>
      </c>
      <c r="R42" s="49">
        <f t="shared" si="24"/>
        <v>68.459999999999994</v>
      </c>
      <c r="S42" s="56"/>
      <c r="T42" s="56"/>
      <c r="U42" s="56"/>
    </row>
    <row r="43" spans="1:21" ht="21" x14ac:dyDescent="0.5">
      <c r="B43" s="4" t="s">
        <v>36</v>
      </c>
      <c r="C43" s="3" t="s">
        <v>6</v>
      </c>
      <c r="D43" s="21"/>
      <c r="E43" s="17">
        <v>1899.8262560000001</v>
      </c>
      <c r="F43" s="13">
        <v>6783.7006262703044</v>
      </c>
      <c r="G43" s="21"/>
      <c r="H43" s="17">
        <v>1740</v>
      </c>
      <c r="I43" s="13">
        <v>6208</v>
      </c>
      <c r="J43" s="21"/>
      <c r="K43" s="17">
        <v>1043</v>
      </c>
      <c r="L43" s="17">
        <v>3734</v>
      </c>
      <c r="M43" s="54" t="s">
        <v>7</v>
      </c>
      <c r="N43" s="49">
        <f t="shared" si="21"/>
        <v>9.19</v>
      </c>
      <c r="O43" s="49">
        <f t="shared" si="22"/>
        <v>9.27</v>
      </c>
      <c r="P43" s="54" t="s">
        <v>7</v>
      </c>
      <c r="Q43" s="49">
        <f t="shared" ref="Q43" si="32">ROUND(E43/K43*100-100,2)</f>
        <v>82.15</v>
      </c>
      <c r="R43" s="49">
        <f t="shared" ref="R43" si="33">ROUND(F43/L43*100-100,2)</f>
        <v>81.67</v>
      </c>
      <c r="S43" s="56"/>
      <c r="T43" s="56"/>
      <c r="U43" s="56"/>
    </row>
    <row r="44" spans="1:21" ht="21" x14ac:dyDescent="0.5">
      <c r="B44" s="4" t="s">
        <v>38</v>
      </c>
      <c r="C44" s="3" t="s">
        <v>6</v>
      </c>
      <c r="D44" s="21"/>
      <c r="E44" s="17">
        <v>8839.3375689999993</v>
      </c>
      <c r="F44" s="13">
        <v>31563.286771419087</v>
      </c>
      <c r="G44" s="21"/>
      <c r="H44" s="17">
        <v>10898</v>
      </c>
      <c r="I44" s="13">
        <v>38866</v>
      </c>
      <c r="J44" s="21"/>
      <c r="K44" s="17">
        <v>6866</v>
      </c>
      <c r="L44" s="17">
        <v>24582</v>
      </c>
      <c r="M44" s="54" t="s">
        <v>7</v>
      </c>
      <c r="N44" s="49">
        <f t="shared" si="21"/>
        <v>-18.89</v>
      </c>
      <c r="O44" s="49">
        <f t="shared" si="22"/>
        <v>-18.79</v>
      </c>
      <c r="P44" s="54" t="s">
        <v>7</v>
      </c>
      <c r="Q44" s="49">
        <f t="shared" si="23"/>
        <v>28.74</v>
      </c>
      <c r="R44" s="49">
        <f t="shared" si="24"/>
        <v>28.4</v>
      </c>
      <c r="S44" s="56"/>
      <c r="T44" s="56"/>
      <c r="U44" s="56"/>
    </row>
    <row r="45" spans="1:21" ht="21" x14ac:dyDescent="0.5">
      <c r="B45" s="4" t="s">
        <v>39</v>
      </c>
      <c r="C45" s="3" t="s">
        <v>6</v>
      </c>
      <c r="D45" s="21"/>
      <c r="E45" s="17">
        <v>1241.045404</v>
      </c>
      <c r="F45" s="13">
        <v>4431.3583844752993</v>
      </c>
      <c r="G45" s="21"/>
      <c r="H45" s="17">
        <v>1372</v>
      </c>
      <c r="I45" s="13">
        <v>4894</v>
      </c>
      <c r="J45" s="21"/>
      <c r="K45" s="17">
        <v>689</v>
      </c>
      <c r="L45" s="17">
        <v>2466</v>
      </c>
      <c r="M45" s="54" t="s">
        <v>7</v>
      </c>
      <c r="N45" s="49">
        <f t="shared" si="21"/>
        <v>-9.5399999999999991</v>
      </c>
      <c r="O45" s="49">
        <f t="shared" si="22"/>
        <v>-9.4499999999999993</v>
      </c>
      <c r="P45" s="54" t="s">
        <v>7</v>
      </c>
      <c r="Q45" s="49">
        <f t="shared" si="23"/>
        <v>80.12</v>
      </c>
      <c r="R45" s="49">
        <f t="shared" si="24"/>
        <v>79.7</v>
      </c>
      <c r="S45" s="56"/>
      <c r="T45" s="56"/>
      <c r="U45" s="56"/>
    </row>
    <row r="46" spans="1:21" ht="21" x14ac:dyDescent="0.5">
      <c r="B46" s="4" t="s">
        <v>40</v>
      </c>
      <c r="C46" s="3" t="s">
        <v>6</v>
      </c>
      <c r="D46" s="21"/>
      <c r="E46" s="17">
        <v>97.148132000000004</v>
      </c>
      <c r="F46" s="13">
        <v>346.77494999999999</v>
      </c>
      <c r="G46" s="21"/>
      <c r="H46" s="17">
        <v>1470</v>
      </c>
      <c r="I46" s="13">
        <v>5246</v>
      </c>
      <c r="J46" s="21"/>
      <c r="K46" s="17">
        <v>840</v>
      </c>
      <c r="L46" s="17">
        <v>3008</v>
      </c>
      <c r="M46" s="54" t="s">
        <v>7</v>
      </c>
      <c r="N46" s="49">
        <f t="shared" si="21"/>
        <v>-93.39</v>
      </c>
      <c r="O46" s="49">
        <f t="shared" si="22"/>
        <v>-93.39</v>
      </c>
      <c r="P46" s="54" t="s">
        <v>7</v>
      </c>
      <c r="Q46" s="49">
        <f t="shared" ref="Q46" si="34">ROUND(E46/K46*100-100,2)</f>
        <v>-88.43</v>
      </c>
      <c r="R46" s="49">
        <f t="shared" ref="R46" si="35">ROUND(F46/L46*100-100,2)</f>
        <v>-88.47</v>
      </c>
      <c r="S46" s="56"/>
      <c r="T46" s="56"/>
      <c r="U46" s="56"/>
    </row>
    <row r="47" spans="1:21" ht="21" x14ac:dyDescent="0.5">
      <c r="B47" s="4" t="s">
        <v>41</v>
      </c>
      <c r="C47" s="3" t="s">
        <v>6</v>
      </c>
      <c r="D47" s="21"/>
      <c r="E47" s="17">
        <v>2139.767186</v>
      </c>
      <c r="F47" s="13">
        <v>7640.6127712462048</v>
      </c>
      <c r="G47" s="21"/>
      <c r="H47" s="17">
        <v>1178</v>
      </c>
      <c r="I47" s="13">
        <v>4200</v>
      </c>
      <c r="J47" s="21"/>
      <c r="K47" s="17">
        <v>106</v>
      </c>
      <c r="L47" s="17">
        <v>380</v>
      </c>
      <c r="M47" s="54" t="s">
        <v>7</v>
      </c>
      <c r="N47" s="49">
        <f t="shared" si="21"/>
        <v>81.64</v>
      </c>
      <c r="O47" s="49">
        <f t="shared" si="22"/>
        <v>81.92</v>
      </c>
      <c r="P47" s="54" t="s">
        <v>7</v>
      </c>
      <c r="Q47" s="49">
        <f t="shared" si="23"/>
        <v>1918.65</v>
      </c>
      <c r="R47" s="49">
        <f t="shared" si="24"/>
        <v>1910.69</v>
      </c>
      <c r="S47" s="56"/>
      <c r="T47" s="56"/>
      <c r="U47" s="56"/>
    </row>
    <row r="48" spans="1:21" ht="21" x14ac:dyDescent="0.5">
      <c r="A48" s="57"/>
      <c r="B48" s="58"/>
      <c r="C48" s="59"/>
      <c r="D48" s="60"/>
      <c r="E48" s="61"/>
      <c r="F48" s="60"/>
      <c r="G48" s="60"/>
      <c r="H48" s="61"/>
      <c r="I48" s="60"/>
      <c r="J48" s="62"/>
      <c r="K48" s="63"/>
      <c r="L48" s="62"/>
      <c r="M48" s="64"/>
      <c r="N48" s="65"/>
      <c r="O48" s="65"/>
      <c r="P48" s="66"/>
      <c r="Q48" s="64"/>
      <c r="R48" s="64"/>
      <c r="S48" s="55"/>
      <c r="T48" s="56"/>
      <c r="U48" s="56"/>
    </row>
    <row r="49" spans="1:21" x14ac:dyDescent="0.45">
      <c r="A49" s="67"/>
      <c r="B49" s="4"/>
      <c r="C49" s="52"/>
      <c r="D49" s="12"/>
      <c r="E49" s="68"/>
      <c r="F49" s="12"/>
      <c r="G49" s="12"/>
      <c r="H49" s="68"/>
      <c r="I49" s="12"/>
      <c r="J49" s="69"/>
      <c r="K49" s="70"/>
      <c r="L49" s="69"/>
      <c r="M49" s="71"/>
      <c r="P49" s="71" t="s">
        <v>42</v>
      </c>
      <c r="Q49" s="71"/>
      <c r="R49" s="71"/>
      <c r="S49" s="35"/>
      <c r="T49" s="36"/>
      <c r="U49" s="36"/>
    </row>
    <row r="50" spans="1:21" x14ac:dyDescent="0.45">
      <c r="A50" s="67"/>
      <c r="B50" s="72"/>
      <c r="C50" s="72"/>
      <c r="D50" s="72"/>
      <c r="E50" s="68"/>
      <c r="F50" s="12"/>
      <c r="G50" s="12"/>
      <c r="H50" s="68"/>
      <c r="I50" s="12"/>
      <c r="J50" s="69"/>
      <c r="K50" s="70"/>
      <c r="L50" s="69"/>
      <c r="M50" s="71"/>
      <c r="P50" s="71"/>
      <c r="Q50" s="71"/>
      <c r="R50" s="71"/>
      <c r="S50" s="35"/>
      <c r="T50" s="36"/>
      <c r="U50" s="36"/>
    </row>
    <row r="51" spans="1:21" x14ac:dyDescent="0.45">
      <c r="A51" s="112" t="s">
        <v>106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35"/>
      <c r="T51" s="36"/>
      <c r="U51" s="36"/>
    </row>
    <row r="52" spans="1:21" x14ac:dyDescent="0.45">
      <c r="O52" s="24" t="s">
        <v>74</v>
      </c>
      <c r="S52" s="35"/>
      <c r="T52" s="36"/>
      <c r="U52" s="36"/>
    </row>
    <row r="53" spans="1:21" x14ac:dyDescent="0.45">
      <c r="O53" s="24" t="s">
        <v>99</v>
      </c>
      <c r="S53" s="35"/>
      <c r="T53" s="36"/>
      <c r="U53" s="36"/>
    </row>
    <row r="54" spans="1:21" x14ac:dyDescent="0.45">
      <c r="A54" s="19"/>
      <c r="B54" s="97" t="s">
        <v>65</v>
      </c>
      <c r="C54" s="6" t="s">
        <v>62</v>
      </c>
      <c r="D54" s="102" t="s">
        <v>107</v>
      </c>
      <c r="E54" s="103"/>
      <c r="F54" s="104"/>
      <c r="G54" s="102" t="s">
        <v>116</v>
      </c>
      <c r="H54" s="103"/>
      <c r="I54" s="104"/>
      <c r="J54" s="25" t="s">
        <v>108</v>
      </c>
      <c r="K54" s="26"/>
      <c r="L54" s="27"/>
      <c r="M54" s="28"/>
      <c r="N54" s="29" t="s">
        <v>109</v>
      </c>
      <c r="O54" s="30"/>
      <c r="P54" s="31"/>
      <c r="Q54" s="31"/>
      <c r="R54" s="32" t="s">
        <v>100</v>
      </c>
      <c r="S54" s="35"/>
      <c r="T54" s="36"/>
      <c r="U54" s="36"/>
    </row>
    <row r="55" spans="1:21" x14ac:dyDescent="0.45">
      <c r="A55" s="9" t="s">
        <v>1</v>
      </c>
      <c r="B55" s="98"/>
      <c r="C55" s="3" t="s">
        <v>63</v>
      </c>
      <c r="D55" s="8" t="s">
        <v>64</v>
      </c>
      <c r="E55" s="106" t="s">
        <v>68</v>
      </c>
      <c r="F55" s="107"/>
      <c r="G55" s="8"/>
      <c r="H55" s="106" t="s">
        <v>68</v>
      </c>
      <c r="I55" s="107"/>
      <c r="J55" s="34"/>
      <c r="K55" s="106" t="s">
        <v>68</v>
      </c>
      <c r="L55" s="107"/>
      <c r="M55" s="100" t="s">
        <v>117</v>
      </c>
      <c r="N55" s="101"/>
      <c r="O55" s="105"/>
      <c r="P55" s="100" t="s">
        <v>110</v>
      </c>
      <c r="Q55" s="101"/>
      <c r="R55" s="101"/>
      <c r="S55" s="35"/>
      <c r="T55" s="36"/>
      <c r="U55" s="36"/>
    </row>
    <row r="56" spans="1:21" x14ac:dyDescent="0.45">
      <c r="A56" s="37" t="s">
        <v>2</v>
      </c>
      <c r="B56" s="98"/>
      <c r="C56" s="3" t="s">
        <v>66</v>
      </c>
      <c r="D56" s="38" t="s">
        <v>67</v>
      </c>
      <c r="E56" s="108"/>
      <c r="F56" s="109"/>
      <c r="G56" s="38" t="s">
        <v>67</v>
      </c>
      <c r="H56" s="108"/>
      <c r="I56" s="109"/>
      <c r="J56" s="39" t="s">
        <v>67</v>
      </c>
      <c r="K56" s="108"/>
      <c r="L56" s="109"/>
      <c r="M56" s="39" t="s">
        <v>67</v>
      </c>
      <c r="N56" s="100" t="s">
        <v>68</v>
      </c>
      <c r="O56" s="105"/>
      <c r="P56" s="39" t="s">
        <v>67</v>
      </c>
      <c r="Q56" s="100" t="s">
        <v>68</v>
      </c>
      <c r="R56" s="101"/>
      <c r="S56" s="35"/>
      <c r="T56" s="36"/>
      <c r="U56" s="36"/>
    </row>
    <row r="57" spans="1:21" x14ac:dyDescent="0.45">
      <c r="A57" s="41"/>
      <c r="B57" s="99"/>
      <c r="C57" s="11" t="s">
        <v>69</v>
      </c>
      <c r="D57" s="10"/>
      <c r="E57" s="42" t="s">
        <v>70</v>
      </c>
      <c r="F57" s="43" t="s">
        <v>71</v>
      </c>
      <c r="G57" s="10"/>
      <c r="H57" s="42" t="s">
        <v>70</v>
      </c>
      <c r="I57" s="43" t="s">
        <v>71</v>
      </c>
      <c r="J57" s="44"/>
      <c r="K57" s="42" t="s">
        <v>70</v>
      </c>
      <c r="L57" s="43" t="s">
        <v>72</v>
      </c>
      <c r="M57" s="44"/>
      <c r="N57" s="45" t="s">
        <v>73</v>
      </c>
      <c r="O57" s="46" t="s">
        <v>72</v>
      </c>
      <c r="P57" s="47"/>
      <c r="Q57" s="44" t="s">
        <v>73</v>
      </c>
      <c r="R57" s="48" t="s">
        <v>72</v>
      </c>
      <c r="S57" s="35"/>
      <c r="T57" s="36"/>
      <c r="U57" s="36"/>
    </row>
    <row r="58" spans="1:21" ht="21" x14ac:dyDescent="0.5">
      <c r="A58" s="4" t="s">
        <v>43</v>
      </c>
      <c r="B58" s="4" t="s">
        <v>44</v>
      </c>
      <c r="C58" s="3"/>
      <c r="D58" s="16"/>
      <c r="E58" s="17">
        <f t="shared" ref="E58:L58" si="36">SUM(E59:E63)</f>
        <v>275217.19986900006</v>
      </c>
      <c r="F58" s="17">
        <f t="shared" si="36"/>
        <v>982850.15698288614</v>
      </c>
      <c r="G58" s="18"/>
      <c r="H58" s="17">
        <f t="shared" si="36"/>
        <v>297277</v>
      </c>
      <c r="I58" s="17">
        <f t="shared" si="36"/>
        <v>1060331</v>
      </c>
      <c r="J58" s="16"/>
      <c r="K58" s="17">
        <f t="shared" si="36"/>
        <v>348582</v>
      </c>
      <c r="L58" s="17">
        <f t="shared" si="36"/>
        <v>1248037</v>
      </c>
      <c r="M58" s="54"/>
      <c r="N58" s="49">
        <f t="shared" ref="N58:O58" si="37">ROUND(E58/H58*100-100,2)</f>
        <v>-7.42</v>
      </c>
      <c r="O58" s="49">
        <f t="shared" si="37"/>
        <v>-7.31</v>
      </c>
      <c r="P58" s="54"/>
      <c r="Q58" s="49">
        <f t="shared" ref="Q58:Q62" si="38">ROUND(E58/K58*100-100,2)</f>
        <v>-21.05</v>
      </c>
      <c r="R58" s="49">
        <f t="shared" ref="R58:R62" si="39">ROUND(F58/L58*100-100,2)</f>
        <v>-21.25</v>
      </c>
      <c r="S58" s="55"/>
      <c r="T58" s="56"/>
      <c r="U58" s="56"/>
    </row>
    <row r="59" spans="1:21" ht="21" x14ac:dyDescent="0.5">
      <c r="A59" s="4" t="s">
        <v>0</v>
      </c>
      <c r="B59" s="4" t="s">
        <v>45</v>
      </c>
      <c r="C59" s="3" t="s">
        <v>9</v>
      </c>
      <c r="D59" s="17">
        <v>587765.63032529992</v>
      </c>
      <c r="E59" s="17">
        <v>79510.408607000005</v>
      </c>
      <c r="F59" s="13">
        <v>283960.59538513533</v>
      </c>
      <c r="G59" s="17">
        <v>663190</v>
      </c>
      <c r="H59" s="17">
        <v>85740</v>
      </c>
      <c r="I59" s="13">
        <v>305866</v>
      </c>
      <c r="J59" s="17">
        <v>803546</v>
      </c>
      <c r="K59" s="73">
        <v>130603</v>
      </c>
      <c r="L59" s="73">
        <v>467601</v>
      </c>
      <c r="M59" s="49">
        <f>ROUND(D59/G59*100-100,2)</f>
        <v>-11.37</v>
      </c>
      <c r="N59" s="49">
        <f t="shared" ref="N59:N62" si="40">ROUND(E59/H59*100-100,2)</f>
        <v>-7.27</v>
      </c>
      <c r="O59" s="49">
        <f t="shared" ref="O59:O62" si="41">ROUND(F59/I59*100-100,2)</f>
        <v>-7.16</v>
      </c>
      <c r="P59" s="49">
        <f>ROUND(D59/J59*100-100,2)</f>
        <v>-26.85</v>
      </c>
      <c r="Q59" s="49">
        <f t="shared" si="38"/>
        <v>-39.119999999999997</v>
      </c>
      <c r="R59" s="49">
        <f t="shared" si="39"/>
        <v>-39.270000000000003</v>
      </c>
      <c r="S59" s="56"/>
      <c r="T59" s="56"/>
      <c r="U59" s="56"/>
    </row>
    <row r="60" spans="1:21" ht="21" x14ac:dyDescent="0.5">
      <c r="A60" s="4" t="s">
        <v>0</v>
      </c>
      <c r="B60" s="4" t="s">
        <v>46</v>
      </c>
      <c r="C60" s="3" t="s">
        <v>9</v>
      </c>
      <c r="D60" s="17">
        <v>905366.06202205888</v>
      </c>
      <c r="E60" s="17">
        <v>118498.432233</v>
      </c>
      <c r="F60" s="13">
        <v>423148.29774775082</v>
      </c>
      <c r="G60" s="17">
        <v>859634</v>
      </c>
      <c r="H60" s="17">
        <v>109678</v>
      </c>
      <c r="I60" s="13">
        <v>391108</v>
      </c>
      <c r="J60" s="17">
        <v>794735</v>
      </c>
      <c r="K60" s="73">
        <v>123821</v>
      </c>
      <c r="L60" s="73">
        <v>443319</v>
      </c>
      <c r="M60" s="49">
        <f>ROUND(D60/G60*100-100,2)</f>
        <v>5.32</v>
      </c>
      <c r="N60" s="49">
        <f t="shared" ref="N60" si="42">ROUND(E60/H60*100-100,2)</f>
        <v>8.0399999999999991</v>
      </c>
      <c r="O60" s="49">
        <f t="shared" ref="O60" si="43">ROUND(F60/I60*100-100,2)</f>
        <v>8.19</v>
      </c>
      <c r="P60" s="49">
        <f>ROUND(D60/J60*100-100,2)</f>
        <v>13.92</v>
      </c>
      <c r="Q60" s="49">
        <f t="shared" ref="Q60" si="44">ROUND(E60/K60*100-100,2)</f>
        <v>-4.3</v>
      </c>
      <c r="R60" s="49">
        <f t="shared" ref="R60" si="45">ROUND(F60/L60*100-100,2)</f>
        <v>-4.55</v>
      </c>
      <c r="S60" s="56"/>
      <c r="T60" s="56"/>
      <c r="U60" s="56"/>
    </row>
    <row r="61" spans="1:21" ht="21" x14ac:dyDescent="0.5">
      <c r="A61" s="4"/>
      <c r="B61" s="4" t="s">
        <v>76</v>
      </c>
      <c r="C61" s="3" t="s">
        <v>6</v>
      </c>
      <c r="D61" s="21"/>
      <c r="E61" s="21">
        <v>52922.922886</v>
      </c>
      <c r="F61" s="13">
        <v>189021.31025000001</v>
      </c>
      <c r="G61" s="54"/>
      <c r="H61" s="17">
        <v>74841</v>
      </c>
      <c r="I61" s="13">
        <v>266991</v>
      </c>
      <c r="J61" s="21"/>
      <c r="K61" s="73">
        <v>70885</v>
      </c>
      <c r="L61" s="73">
        <v>253790</v>
      </c>
      <c r="M61" s="54"/>
      <c r="N61" s="49">
        <f t="shared" si="40"/>
        <v>-29.29</v>
      </c>
      <c r="O61" s="49">
        <f t="shared" si="41"/>
        <v>-29.2</v>
      </c>
      <c r="P61" s="54"/>
      <c r="Q61" s="49">
        <f t="shared" si="38"/>
        <v>-25.34</v>
      </c>
      <c r="R61" s="49">
        <f t="shared" si="39"/>
        <v>-25.52</v>
      </c>
      <c r="S61" s="56"/>
      <c r="T61" s="56"/>
      <c r="U61" s="56"/>
    </row>
    <row r="62" spans="1:21" ht="21" x14ac:dyDescent="0.5">
      <c r="A62" s="4"/>
      <c r="B62" s="4" t="s">
        <v>77</v>
      </c>
      <c r="C62" s="3" t="s">
        <v>6</v>
      </c>
      <c r="D62" s="21"/>
      <c r="E62" s="17">
        <v>24272.414669000002</v>
      </c>
      <c r="F62" s="13">
        <v>86673.437799999985</v>
      </c>
      <c r="G62" s="54"/>
      <c r="H62" s="17">
        <v>27001</v>
      </c>
      <c r="I62" s="13">
        <v>96305</v>
      </c>
      <c r="J62" s="21"/>
      <c r="K62" s="73">
        <v>23262</v>
      </c>
      <c r="L62" s="73">
        <v>83286</v>
      </c>
      <c r="M62" s="54"/>
      <c r="N62" s="49">
        <f t="shared" si="40"/>
        <v>-10.11</v>
      </c>
      <c r="O62" s="49">
        <f t="shared" si="41"/>
        <v>-10</v>
      </c>
      <c r="P62" s="54"/>
      <c r="Q62" s="49">
        <f t="shared" si="38"/>
        <v>4.34</v>
      </c>
      <c r="R62" s="49">
        <f t="shared" si="39"/>
        <v>4.07</v>
      </c>
      <c r="S62" s="56"/>
      <c r="T62" s="56"/>
      <c r="U62" s="56"/>
    </row>
    <row r="63" spans="1:21" ht="21" x14ac:dyDescent="0.5">
      <c r="A63" s="4"/>
      <c r="B63" s="4" t="s">
        <v>78</v>
      </c>
      <c r="C63" s="3" t="s">
        <v>6</v>
      </c>
      <c r="D63" s="21"/>
      <c r="E63" s="17">
        <v>13.021474</v>
      </c>
      <c r="F63" s="13">
        <v>46.515799999999999</v>
      </c>
      <c r="G63" s="54"/>
      <c r="H63" s="17">
        <v>17</v>
      </c>
      <c r="I63" s="13">
        <v>61</v>
      </c>
      <c r="J63" s="21"/>
      <c r="K63" s="73">
        <v>11</v>
      </c>
      <c r="L63" s="73">
        <v>41</v>
      </c>
      <c r="M63" s="54"/>
      <c r="N63" s="49">
        <f t="shared" ref="N63" si="46">ROUND(E63/H63*100-100,2)</f>
        <v>-23.4</v>
      </c>
      <c r="O63" s="49">
        <f t="shared" ref="O63" si="47">ROUND(F63/I63*100-100,2)</f>
        <v>-23.74</v>
      </c>
      <c r="P63" s="54"/>
      <c r="Q63" s="49">
        <f t="shared" ref="Q63" si="48">ROUND(E63/K63*100-100,2)</f>
        <v>18.38</v>
      </c>
      <c r="R63" s="49">
        <f t="shared" ref="R63" si="49">ROUND(F63/L63*100-100,2)</f>
        <v>13.45</v>
      </c>
      <c r="S63" s="56"/>
      <c r="T63" s="56"/>
      <c r="U63" s="56"/>
    </row>
    <row r="64" spans="1:21" ht="21" x14ac:dyDescent="0.5">
      <c r="A64" s="4"/>
      <c r="B64" s="4"/>
      <c r="C64" s="3"/>
      <c r="D64" s="17"/>
      <c r="E64" s="17"/>
      <c r="F64" s="17"/>
      <c r="G64" s="17"/>
      <c r="H64" s="17"/>
      <c r="I64" s="17"/>
      <c r="J64" s="17"/>
      <c r="K64" s="73"/>
      <c r="L64" s="73"/>
      <c r="M64" s="49"/>
      <c r="N64" s="49"/>
      <c r="O64" s="49"/>
      <c r="P64" s="49"/>
      <c r="Q64" s="49"/>
      <c r="R64" s="49"/>
      <c r="S64" s="56"/>
      <c r="T64" s="56"/>
      <c r="U64" s="56"/>
    </row>
    <row r="65" spans="1:21" ht="21" x14ac:dyDescent="0.5">
      <c r="A65" s="4" t="s">
        <v>47</v>
      </c>
      <c r="B65" s="4" t="s">
        <v>48</v>
      </c>
      <c r="C65" s="3"/>
      <c r="D65" s="16"/>
      <c r="E65" s="17">
        <f t="shared" ref="E65:L65" si="50">SUM(E66:E70)</f>
        <v>140108.887884</v>
      </c>
      <c r="F65" s="17">
        <f t="shared" si="50"/>
        <v>500367.37866078055</v>
      </c>
      <c r="G65" s="16"/>
      <c r="H65" s="17">
        <f t="shared" si="50"/>
        <v>162285</v>
      </c>
      <c r="I65" s="17">
        <f t="shared" si="50"/>
        <v>578813</v>
      </c>
      <c r="J65" s="16"/>
      <c r="K65" s="17">
        <f t="shared" si="50"/>
        <v>187315</v>
      </c>
      <c r="L65" s="17">
        <f t="shared" si="50"/>
        <v>670648</v>
      </c>
      <c r="M65" s="54"/>
      <c r="N65" s="49">
        <f t="shared" ref="N65:O69" si="51">ROUND(E65/H65*100-100,2)</f>
        <v>-13.66</v>
      </c>
      <c r="O65" s="49">
        <f t="shared" si="51"/>
        <v>-13.55</v>
      </c>
      <c r="P65" s="54"/>
      <c r="Q65" s="49">
        <f t="shared" ref="Q65:Q70" si="52">ROUND(E65/K65*100-100,2)</f>
        <v>-25.2</v>
      </c>
      <c r="R65" s="49">
        <f t="shared" ref="R65:R70" si="53">ROUND(F65/L65*100-100,2)</f>
        <v>-25.39</v>
      </c>
      <c r="S65" s="56"/>
      <c r="T65" s="56"/>
      <c r="U65" s="56"/>
    </row>
    <row r="66" spans="1:21" ht="21" x14ac:dyDescent="0.5">
      <c r="A66" s="4"/>
      <c r="B66" s="4" t="s">
        <v>79</v>
      </c>
      <c r="C66" s="3" t="s">
        <v>9</v>
      </c>
      <c r="D66" s="17">
        <v>63983.659670499997</v>
      </c>
      <c r="E66" s="17">
        <v>30414.160112000001</v>
      </c>
      <c r="F66" s="13">
        <v>108603.38443000005</v>
      </c>
      <c r="G66" s="17">
        <v>81873</v>
      </c>
      <c r="H66" s="17">
        <v>39051</v>
      </c>
      <c r="I66" s="13">
        <v>139288</v>
      </c>
      <c r="J66" s="17">
        <v>144307</v>
      </c>
      <c r="K66" s="17">
        <v>74281</v>
      </c>
      <c r="L66" s="13">
        <v>265950</v>
      </c>
      <c r="M66" s="49">
        <f t="shared" ref="M66:M69" si="54">ROUND(D66/G66*100-100,2)</f>
        <v>-21.85</v>
      </c>
      <c r="N66" s="49">
        <f t="shared" si="51"/>
        <v>-22.12</v>
      </c>
      <c r="O66" s="49">
        <f t="shared" si="51"/>
        <v>-22.03</v>
      </c>
      <c r="P66" s="49">
        <f t="shared" ref="P66:P69" si="55">ROUND(D66/J66*100-100,2)</f>
        <v>-55.66</v>
      </c>
      <c r="Q66" s="49">
        <f t="shared" si="52"/>
        <v>-59.06</v>
      </c>
      <c r="R66" s="49">
        <f t="shared" si="53"/>
        <v>-59.16</v>
      </c>
      <c r="S66" s="56"/>
      <c r="T66" s="56"/>
      <c r="U66" s="56"/>
    </row>
    <row r="67" spans="1:21" ht="21" x14ac:dyDescent="0.5">
      <c r="B67" s="4" t="s">
        <v>80</v>
      </c>
      <c r="C67" s="3" t="s">
        <v>9</v>
      </c>
      <c r="D67" s="17">
        <v>43625.347616100007</v>
      </c>
      <c r="E67" s="17">
        <v>15032.620599</v>
      </c>
      <c r="F67" s="13">
        <v>53684.220610017837</v>
      </c>
      <c r="G67" s="17">
        <v>39679</v>
      </c>
      <c r="H67" s="17">
        <v>14774</v>
      </c>
      <c r="I67" s="13">
        <v>52695</v>
      </c>
      <c r="J67" s="17">
        <v>40572</v>
      </c>
      <c r="K67" s="17">
        <v>16764</v>
      </c>
      <c r="L67" s="13">
        <v>60019</v>
      </c>
      <c r="M67" s="49">
        <f t="shared" si="54"/>
        <v>9.9499999999999993</v>
      </c>
      <c r="N67" s="49">
        <f t="shared" si="51"/>
        <v>1.75</v>
      </c>
      <c r="O67" s="49">
        <f t="shared" si="51"/>
        <v>1.88</v>
      </c>
      <c r="P67" s="49">
        <f t="shared" si="55"/>
        <v>7.53</v>
      </c>
      <c r="Q67" s="49">
        <f t="shared" si="52"/>
        <v>-10.33</v>
      </c>
      <c r="R67" s="49">
        <f t="shared" si="53"/>
        <v>-10.55</v>
      </c>
      <c r="S67" s="56"/>
      <c r="T67" s="56"/>
      <c r="U67" s="56"/>
    </row>
    <row r="68" spans="1:21" ht="21" x14ac:dyDescent="0.5">
      <c r="A68" s="4" t="s">
        <v>0</v>
      </c>
      <c r="B68" s="4" t="s">
        <v>81</v>
      </c>
      <c r="C68" s="3" t="s">
        <v>9</v>
      </c>
      <c r="D68" s="17">
        <v>52907.41744479999</v>
      </c>
      <c r="E68" s="17">
        <v>23923.029617</v>
      </c>
      <c r="F68" s="13">
        <v>85428.597841013092</v>
      </c>
      <c r="G68" s="17">
        <v>57024</v>
      </c>
      <c r="H68" s="17">
        <v>25104</v>
      </c>
      <c r="I68" s="13">
        <v>89535</v>
      </c>
      <c r="J68" s="17">
        <v>52235</v>
      </c>
      <c r="K68" s="17">
        <v>24296</v>
      </c>
      <c r="L68" s="13">
        <v>86987</v>
      </c>
      <c r="M68" s="49">
        <f t="shared" si="54"/>
        <v>-7.22</v>
      </c>
      <c r="N68" s="49">
        <f t="shared" si="51"/>
        <v>-4.7</v>
      </c>
      <c r="O68" s="49">
        <f t="shared" si="51"/>
        <v>-4.59</v>
      </c>
      <c r="P68" s="49">
        <f t="shared" si="55"/>
        <v>1.29</v>
      </c>
      <c r="Q68" s="49">
        <f t="shared" si="52"/>
        <v>-1.54</v>
      </c>
      <c r="R68" s="49">
        <f t="shared" si="53"/>
        <v>-1.79</v>
      </c>
      <c r="S68" s="56"/>
      <c r="T68" s="56"/>
      <c r="U68" s="56"/>
    </row>
    <row r="69" spans="1:21" ht="21" x14ac:dyDescent="0.5">
      <c r="A69" s="4" t="s">
        <v>0</v>
      </c>
      <c r="B69" s="4" t="s">
        <v>82</v>
      </c>
      <c r="C69" s="3" t="s">
        <v>9</v>
      </c>
      <c r="D69" s="17">
        <v>87693.638518900014</v>
      </c>
      <c r="E69" s="17">
        <v>12295.655895</v>
      </c>
      <c r="F69" s="13">
        <v>43905.50845275903</v>
      </c>
      <c r="G69" s="17">
        <v>139918</v>
      </c>
      <c r="H69" s="17">
        <v>18318</v>
      </c>
      <c r="I69" s="13">
        <v>65329</v>
      </c>
      <c r="J69" s="17">
        <v>90131</v>
      </c>
      <c r="K69" s="17">
        <v>11107</v>
      </c>
      <c r="L69" s="13">
        <v>39768</v>
      </c>
      <c r="M69" s="49">
        <f t="shared" si="54"/>
        <v>-37.32</v>
      </c>
      <c r="N69" s="49">
        <f t="shared" si="51"/>
        <v>-32.880000000000003</v>
      </c>
      <c r="O69" s="49">
        <f t="shared" si="51"/>
        <v>-32.79</v>
      </c>
      <c r="P69" s="49">
        <f t="shared" si="55"/>
        <v>-2.7</v>
      </c>
      <c r="Q69" s="49">
        <f t="shared" si="52"/>
        <v>10.7</v>
      </c>
      <c r="R69" s="49">
        <f t="shared" si="53"/>
        <v>10.4</v>
      </c>
      <c r="S69" s="56"/>
      <c r="T69" s="56"/>
      <c r="U69" s="56"/>
    </row>
    <row r="70" spans="1:21" ht="21" x14ac:dyDescent="0.5">
      <c r="A70" s="4"/>
      <c r="B70" s="4" t="s">
        <v>83</v>
      </c>
      <c r="C70" s="3" t="s">
        <v>49</v>
      </c>
      <c r="D70" s="21"/>
      <c r="E70" s="17">
        <v>58443.421661</v>
      </c>
      <c r="F70" s="13">
        <v>208745.66732699057</v>
      </c>
      <c r="G70" s="21"/>
      <c r="H70" s="17">
        <v>65038</v>
      </c>
      <c r="I70" s="13">
        <v>231966</v>
      </c>
      <c r="J70" s="21"/>
      <c r="K70" s="17">
        <v>60867</v>
      </c>
      <c r="L70" s="17">
        <v>217924</v>
      </c>
      <c r="M70" s="54"/>
      <c r="N70" s="49">
        <f t="shared" ref="N70" si="56">ROUND(E70/H70*100-100,2)</f>
        <v>-10.14</v>
      </c>
      <c r="O70" s="49">
        <f t="shared" ref="O70" si="57">ROUND(F70/I70*100-100,2)</f>
        <v>-10.01</v>
      </c>
      <c r="P70" s="54"/>
      <c r="Q70" s="49">
        <f t="shared" si="52"/>
        <v>-3.98</v>
      </c>
      <c r="R70" s="49">
        <f t="shared" si="53"/>
        <v>-4.21</v>
      </c>
      <c r="S70" s="56"/>
      <c r="T70" s="56"/>
      <c r="U70" s="56"/>
    </row>
    <row r="71" spans="1:21" ht="21" x14ac:dyDescent="0.5">
      <c r="A71" s="4"/>
      <c r="B71" s="4"/>
      <c r="C71" s="3"/>
      <c r="D71" s="17"/>
      <c r="E71" s="17"/>
      <c r="F71" s="17"/>
      <c r="G71" s="17"/>
      <c r="H71" s="17"/>
      <c r="I71" s="17"/>
      <c r="J71" s="17"/>
      <c r="K71" s="17"/>
      <c r="L71" s="17"/>
      <c r="M71" s="49"/>
      <c r="N71" s="49"/>
      <c r="O71" s="49"/>
      <c r="P71" s="49"/>
      <c r="Q71" s="49"/>
      <c r="R71" s="49"/>
      <c r="S71" s="56"/>
      <c r="T71" s="56"/>
      <c r="U71" s="56"/>
    </row>
    <row r="72" spans="1:21" ht="21" x14ac:dyDescent="0.5">
      <c r="A72" s="4" t="s">
        <v>50</v>
      </c>
      <c r="B72" s="4" t="s">
        <v>51</v>
      </c>
      <c r="C72" s="3"/>
      <c r="D72" s="16"/>
      <c r="E72" s="17">
        <f t="shared" ref="E72:L72" si="58">SUM(E73:E77)</f>
        <v>222761.30336999998</v>
      </c>
      <c r="F72" s="17">
        <f t="shared" si="58"/>
        <v>795450.73768316256</v>
      </c>
      <c r="G72" s="16"/>
      <c r="H72" s="17">
        <f t="shared" si="58"/>
        <v>251678</v>
      </c>
      <c r="I72" s="17">
        <f t="shared" si="58"/>
        <v>897629</v>
      </c>
      <c r="J72" s="16"/>
      <c r="K72" s="17">
        <f t="shared" si="58"/>
        <v>198230</v>
      </c>
      <c r="L72" s="17">
        <f t="shared" si="58"/>
        <v>709732</v>
      </c>
      <c r="M72" s="54"/>
      <c r="N72" s="49">
        <f t="shared" ref="N72:O77" si="59">ROUND(E72/H72*100-100,2)</f>
        <v>-11.49</v>
      </c>
      <c r="O72" s="49">
        <f t="shared" si="59"/>
        <v>-11.38</v>
      </c>
      <c r="P72" s="54"/>
      <c r="Q72" s="49">
        <f t="shared" ref="Q72:Q77" si="60">ROUND(E72/K72*100-100,2)</f>
        <v>12.38</v>
      </c>
      <c r="R72" s="49">
        <f t="shared" ref="R72:R77" si="61">ROUND(F72/L72*100-100,2)</f>
        <v>12.08</v>
      </c>
      <c r="S72" s="56"/>
      <c r="T72" s="56"/>
      <c r="U72" s="56"/>
    </row>
    <row r="73" spans="1:21" ht="21" x14ac:dyDescent="0.5">
      <c r="A73" s="4" t="s">
        <v>0</v>
      </c>
      <c r="B73" s="4" t="s">
        <v>84</v>
      </c>
      <c r="C73" s="3" t="s">
        <v>52</v>
      </c>
      <c r="D73" s="17">
        <v>38172.017229999998</v>
      </c>
      <c r="E73" s="17">
        <v>7529.5578990000004</v>
      </c>
      <c r="F73" s="13">
        <v>26897.148089999999</v>
      </c>
      <c r="G73" s="17">
        <v>75023</v>
      </c>
      <c r="H73" s="17">
        <v>15465</v>
      </c>
      <c r="I73" s="13">
        <v>55162</v>
      </c>
      <c r="J73" s="17">
        <v>24231</v>
      </c>
      <c r="K73" s="17">
        <v>3425</v>
      </c>
      <c r="L73" s="17">
        <v>12264</v>
      </c>
      <c r="M73" s="49">
        <f>ROUND(D73/G73*100-100,2)</f>
        <v>-49.12</v>
      </c>
      <c r="N73" s="49">
        <f>ROUND(E73/H73*100-100,2)</f>
        <v>-51.31</v>
      </c>
      <c r="O73" s="49">
        <f t="shared" si="59"/>
        <v>-51.24</v>
      </c>
      <c r="P73" s="49">
        <f>ROUND(D73/J73*100-100,2)</f>
        <v>57.53</v>
      </c>
      <c r="Q73" s="49">
        <f t="shared" si="60"/>
        <v>119.84</v>
      </c>
      <c r="R73" s="49">
        <f t="shared" si="61"/>
        <v>119.32</v>
      </c>
      <c r="S73" s="56"/>
      <c r="T73" s="56"/>
      <c r="U73" s="56"/>
    </row>
    <row r="74" spans="1:21" ht="21" x14ac:dyDescent="0.5">
      <c r="B74" s="4" t="s">
        <v>85</v>
      </c>
      <c r="C74" s="3" t="s">
        <v>52</v>
      </c>
      <c r="D74" s="17">
        <v>3145.4229399999995</v>
      </c>
      <c r="E74" s="17">
        <v>4306.4742550000001</v>
      </c>
      <c r="F74" s="13">
        <v>15377.882880602208</v>
      </c>
      <c r="G74" s="17">
        <v>3154</v>
      </c>
      <c r="H74" s="17">
        <v>4184</v>
      </c>
      <c r="I74" s="13">
        <v>14921</v>
      </c>
      <c r="J74" s="17">
        <v>3069</v>
      </c>
      <c r="K74" s="17">
        <v>3487</v>
      </c>
      <c r="L74" s="17">
        <v>12486</v>
      </c>
      <c r="M74" s="49">
        <f>ROUND(D74/G74*100-100,2)</f>
        <v>-0.27</v>
      </c>
      <c r="N74" s="49">
        <f t="shared" si="59"/>
        <v>2.93</v>
      </c>
      <c r="O74" s="49">
        <f t="shared" si="59"/>
        <v>3.06</v>
      </c>
      <c r="P74" s="49">
        <f>ROUND(D74/J74*100-100,2)</f>
        <v>2.4900000000000002</v>
      </c>
      <c r="Q74" s="49">
        <f t="shared" si="60"/>
        <v>23.5</v>
      </c>
      <c r="R74" s="49">
        <f t="shared" si="61"/>
        <v>23.16</v>
      </c>
      <c r="S74" s="56"/>
      <c r="T74" s="56"/>
      <c r="U74" s="56"/>
    </row>
    <row r="75" spans="1:21" ht="21" x14ac:dyDescent="0.5">
      <c r="B75" s="4" t="s">
        <v>86</v>
      </c>
      <c r="C75" s="3" t="s">
        <v>52</v>
      </c>
      <c r="D75" s="17">
        <v>237731.18611049993</v>
      </c>
      <c r="E75" s="17">
        <v>71211.369307999994</v>
      </c>
      <c r="F75" s="13">
        <v>254291.2456312865</v>
      </c>
      <c r="G75" s="17">
        <v>251905</v>
      </c>
      <c r="H75" s="17">
        <v>76775</v>
      </c>
      <c r="I75" s="13">
        <v>273825</v>
      </c>
      <c r="J75" s="17">
        <v>162540</v>
      </c>
      <c r="K75" s="17">
        <v>55052</v>
      </c>
      <c r="L75" s="17">
        <v>197103</v>
      </c>
      <c r="M75" s="49">
        <f>ROUND(D75/G75*100-100,2)</f>
        <v>-5.63</v>
      </c>
      <c r="N75" s="49">
        <f t="shared" si="59"/>
        <v>-7.25</v>
      </c>
      <c r="O75" s="49">
        <f t="shared" si="59"/>
        <v>-7.13</v>
      </c>
      <c r="P75" s="49">
        <f>ROUND(D75/J75*100-100,2)</f>
        <v>46.26</v>
      </c>
      <c r="Q75" s="49">
        <f t="shared" si="60"/>
        <v>29.35</v>
      </c>
      <c r="R75" s="49">
        <f t="shared" si="61"/>
        <v>29.01</v>
      </c>
      <c r="S75" s="56"/>
      <c r="T75" s="56"/>
      <c r="U75" s="56"/>
    </row>
    <row r="76" spans="1:21" ht="21" x14ac:dyDescent="0.5">
      <c r="B76" s="4" t="s">
        <v>87</v>
      </c>
      <c r="C76" s="3" t="s">
        <v>52</v>
      </c>
      <c r="D76" s="17">
        <v>3543</v>
      </c>
      <c r="E76" s="17">
        <v>26254.423932000002</v>
      </c>
      <c r="F76" s="13">
        <v>93746.221223166314</v>
      </c>
      <c r="G76" s="17">
        <v>3398</v>
      </c>
      <c r="H76" s="17">
        <v>30555</v>
      </c>
      <c r="I76" s="13">
        <v>108978</v>
      </c>
      <c r="J76" s="17">
        <v>2314</v>
      </c>
      <c r="K76" s="17">
        <v>21482</v>
      </c>
      <c r="L76" s="17">
        <v>76914</v>
      </c>
      <c r="M76" s="49">
        <f>ROUND(D76/G76*100-100,2)</f>
        <v>4.2699999999999996</v>
      </c>
      <c r="N76" s="49">
        <f t="shared" si="59"/>
        <v>-14.07</v>
      </c>
      <c r="O76" s="49">
        <f t="shared" si="59"/>
        <v>-13.98</v>
      </c>
      <c r="P76" s="49">
        <f>ROUND(D76/J76*100-100,2)</f>
        <v>53.11</v>
      </c>
      <c r="Q76" s="49">
        <f t="shared" si="60"/>
        <v>22.22</v>
      </c>
      <c r="R76" s="49">
        <f t="shared" si="61"/>
        <v>21.88</v>
      </c>
      <c r="S76" s="56"/>
      <c r="T76" s="56"/>
      <c r="U76" s="56"/>
    </row>
    <row r="77" spans="1:21" ht="21" x14ac:dyDescent="0.5">
      <c r="B77" s="4" t="s">
        <v>88</v>
      </c>
      <c r="C77" s="3" t="s">
        <v>49</v>
      </c>
      <c r="D77" s="21"/>
      <c r="E77" s="17">
        <v>113459.47797599999</v>
      </c>
      <c r="F77" s="13">
        <v>405138.23985810758</v>
      </c>
      <c r="G77" s="16"/>
      <c r="H77" s="17">
        <v>124699</v>
      </c>
      <c r="I77" s="13">
        <v>444743</v>
      </c>
      <c r="J77" s="21"/>
      <c r="K77" s="17">
        <v>114784</v>
      </c>
      <c r="L77" s="17">
        <v>410965</v>
      </c>
      <c r="M77" s="54"/>
      <c r="N77" s="49">
        <f t="shared" si="59"/>
        <v>-9.01</v>
      </c>
      <c r="O77" s="49">
        <f t="shared" si="59"/>
        <v>-8.91</v>
      </c>
      <c r="P77" s="54"/>
      <c r="Q77" s="49">
        <f t="shared" si="60"/>
        <v>-1.1499999999999999</v>
      </c>
      <c r="R77" s="49">
        <f t="shared" si="61"/>
        <v>-1.42</v>
      </c>
      <c r="S77" s="56"/>
      <c r="T77" s="56"/>
      <c r="U77" s="56"/>
    </row>
    <row r="78" spans="1:21" ht="21" x14ac:dyDescent="0.5">
      <c r="B78" s="4"/>
      <c r="C78" s="3"/>
      <c r="D78" s="18"/>
      <c r="E78" s="17"/>
      <c r="F78" s="17"/>
      <c r="G78" s="18"/>
      <c r="H78" s="17"/>
      <c r="I78" s="17"/>
      <c r="J78" s="18"/>
      <c r="K78" s="17"/>
      <c r="L78" s="17"/>
      <c r="M78" s="50"/>
      <c r="N78" s="49"/>
      <c r="O78" s="49"/>
      <c r="P78" s="50"/>
      <c r="Q78" s="49"/>
      <c r="R78" s="49"/>
      <c r="S78" s="56"/>
      <c r="T78" s="56"/>
      <c r="U78" s="56"/>
    </row>
    <row r="79" spans="1:21" ht="21" x14ac:dyDescent="0.5">
      <c r="A79" s="4" t="s">
        <v>53</v>
      </c>
      <c r="B79" s="4" t="s">
        <v>54</v>
      </c>
      <c r="C79" s="3"/>
      <c r="D79" s="21"/>
      <c r="E79" s="17">
        <f t="shared" ref="E79:L79" si="62">SUM(E80:E84)</f>
        <v>146153.871277</v>
      </c>
      <c r="F79" s="17">
        <f t="shared" si="62"/>
        <v>521876.2618534097</v>
      </c>
      <c r="G79" s="16"/>
      <c r="H79" s="17">
        <f t="shared" si="62"/>
        <v>180891</v>
      </c>
      <c r="I79" s="17">
        <f t="shared" si="62"/>
        <v>645162</v>
      </c>
      <c r="J79" s="16"/>
      <c r="K79" s="17">
        <f t="shared" si="62"/>
        <v>140258</v>
      </c>
      <c r="L79" s="17">
        <f t="shared" si="62"/>
        <v>502174</v>
      </c>
      <c r="M79" s="54"/>
      <c r="N79" s="49">
        <f>ROUND(E79/H79*100-100,2)</f>
        <v>-19.2</v>
      </c>
      <c r="O79" s="49">
        <f t="shared" ref="N79:O84" si="63">ROUND(F79/I79*100-100,2)</f>
        <v>-19.11</v>
      </c>
      <c r="P79" s="54"/>
      <c r="Q79" s="49">
        <f t="shared" ref="Q79:Q84" si="64">ROUND(E79/K79*100-100,2)</f>
        <v>4.2</v>
      </c>
      <c r="R79" s="49">
        <f t="shared" ref="R79:R84" si="65">ROUND(F79/L79*100-100,2)</f>
        <v>3.92</v>
      </c>
      <c r="S79" s="56"/>
      <c r="T79" s="56"/>
      <c r="U79" s="56"/>
    </row>
    <row r="80" spans="1:21" ht="21" x14ac:dyDescent="0.5">
      <c r="A80" s="4"/>
      <c r="B80" s="4" t="s">
        <v>89</v>
      </c>
      <c r="C80" s="3" t="s">
        <v>55</v>
      </c>
      <c r="D80" s="17">
        <v>26.367199999999997</v>
      </c>
      <c r="E80" s="17">
        <v>1206.9510479999999</v>
      </c>
      <c r="F80" s="13">
        <v>4310.5743400000001</v>
      </c>
      <c r="G80" s="17">
        <v>18</v>
      </c>
      <c r="H80" s="17">
        <v>739</v>
      </c>
      <c r="I80" s="17">
        <v>2635</v>
      </c>
      <c r="J80" s="17">
        <v>43</v>
      </c>
      <c r="K80" s="17">
        <v>1134</v>
      </c>
      <c r="L80" s="17">
        <v>4060</v>
      </c>
      <c r="M80" s="49">
        <f>ROUND(D80/G80*100-100,2)</f>
        <v>46.48</v>
      </c>
      <c r="N80" s="49">
        <f t="shared" ref="N80" si="66">ROUND(E80/H80*100-100,2)</f>
        <v>63.32</v>
      </c>
      <c r="O80" s="49">
        <f t="shared" ref="O80" si="67">ROUND(F80/I80*100-100,2)</f>
        <v>63.59</v>
      </c>
      <c r="P80" s="49">
        <f>ROUND(D80/J80*100-100,2)</f>
        <v>-38.68</v>
      </c>
      <c r="Q80" s="49">
        <f t="shared" ref="Q80" si="68">ROUND(E80/K80*100-100,2)</f>
        <v>6.43</v>
      </c>
      <c r="R80" s="49">
        <f t="shared" ref="R80" si="69">ROUND(F80/L80*100-100,2)</f>
        <v>6.17</v>
      </c>
      <c r="S80" s="56"/>
      <c r="T80" s="56"/>
      <c r="U80" s="56"/>
    </row>
    <row r="81" spans="1:22" ht="21" x14ac:dyDescent="0.5">
      <c r="B81" s="4" t="s">
        <v>90</v>
      </c>
      <c r="C81" s="3" t="s">
        <v>52</v>
      </c>
      <c r="D81" s="17">
        <v>292742.4014649</v>
      </c>
      <c r="E81" s="17">
        <v>42797.184377999998</v>
      </c>
      <c r="F81" s="13">
        <v>152819.22779920942</v>
      </c>
      <c r="G81" s="17">
        <v>381538</v>
      </c>
      <c r="H81" s="17">
        <v>56187</v>
      </c>
      <c r="I81" s="13">
        <v>200400</v>
      </c>
      <c r="J81" s="17">
        <v>298542</v>
      </c>
      <c r="K81" s="17">
        <v>43382</v>
      </c>
      <c r="L81" s="17">
        <v>155323</v>
      </c>
      <c r="M81" s="49">
        <f>ROUND(D81/G81*100-100,2)</f>
        <v>-23.27</v>
      </c>
      <c r="N81" s="49">
        <f t="shared" si="63"/>
        <v>-23.83</v>
      </c>
      <c r="O81" s="49">
        <f t="shared" si="63"/>
        <v>-23.74</v>
      </c>
      <c r="P81" s="49">
        <f>ROUND(D81/J81*100-100,2)</f>
        <v>-1.94</v>
      </c>
      <c r="Q81" s="49">
        <f t="shared" si="64"/>
        <v>-1.35</v>
      </c>
      <c r="R81" s="49">
        <f t="shared" si="65"/>
        <v>-1.61</v>
      </c>
      <c r="S81" s="56"/>
      <c r="T81" s="56"/>
      <c r="U81" s="56"/>
    </row>
    <row r="82" spans="1:22" ht="21" x14ac:dyDescent="0.5">
      <c r="B82" s="4" t="s">
        <v>91</v>
      </c>
      <c r="C82" s="3" t="s">
        <v>52</v>
      </c>
      <c r="D82" s="17">
        <v>427321.14054280001</v>
      </c>
      <c r="E82" s="17">
        <v>64738.701021000001</v>
      </c>
      <c r="F82" s="13">
        <v>231160.21405819693</v>
      </c>
      <c r="G82" s="17">
        <v>449516</v>
      </c>
      <c r="H82" s="17">
        <v>74944</v>
      </c>
      <c r="I82" s="13">
        <v>267297</v>
      </c>
      <c r="J82" s="17">
        <v>303735</v>
      </c>
      <c r="K82" s="17">
        <v>58222</v>
      </c>
      <c r="L82" s="17">
        <v>208455</v>
      </c>
      <c r="M82" s="49">
        <f>ROUND(D82/G82*100-100,2)</f>
        <v>-4.9400000000000004</v>
      </c>
      <c r="N82" s="49">
        <f t="shared" si="63"/>
        <v>-13.62</v>
      </c>
      <c r="O82" s="49">
        <f t="shared" si="63"/>
        <v>-13.52</v>
      </c>
      <c r="P82" s="49">
        <f>ROUND(D82/J82*100-100,2)</f>
        <v>40.69</v>
      </c>
      <c r="Q82" s="49">
        <f t="shared" si="64"/>
        <v>11.19</v>
      </c>
      <c r="R82" s="49">
        <f t="shared" si="65"/>
        <v>10.89</v>
      </c>
      <c r="S82" s="56"/>
      <c r="T82" s="56"/>
      <c r="U82" s="56"/>
    </row>
    <row r="83" spans="1:22" ht="21" x14ac:dyDescent="0.5">
      <c r="B83" s="4" t="s">
        <v>92</v>
      </c>
      <c r="C83" s="3" t="s">
        <v>49</v>
      </c>
      <c r="D83" s="21"/>
      <c r="E83" s="17">
        <v>6229.7477669999998</v>
      </c>
      <c r="F83" s="13">
        <v>22245.288555167142</v>
      </c>
      <c r="G83" s="16"/>
      <c r="H83" s="17">
        <v>5882</v>
      </c>
      <c r="I83" s="13">
        <v>20979</v>
      </c>
      <c r="J83" s="21"/>
      <c r="K83" s="17">
        <v>4194</v>
      </c>
      <c r="L83" s="17">
        <v>15017</v>
      </c>
      <c r="M83" s="54"/>
      <c r="N83" s="49">
        <f t="shared" si="63"/>
        <v>5.91</v>
      </c>
      <c r="O83" s="49">
        <f t="shared" si="63"/>
        <v>6.04</v>
      </c>
      <c r="P83" s="54"/>
      <c r="Q83" s="49">
        <f t="shared" si="64"/>
        <v>48.54</v>
      </c>
      <c r="R83" s="49">
        <f t="shared" si="65"/>
        <v>48.13</v>
      </c>
      <c r="S83" s="56"/>
      <c r="T83" s="56"/>
      <c r="U83" s="56"/>
    </row>
    <row r="84" spans="1:22" ht="21" x14ac:dyDescent="0.5">
      <c r="B84" s="4" t="s">
        <v>93</v>
      </c>
      <c r="C84" s="3" t="s">
        <v>49</v>
      </c>
      <c r="D84" s="21"/>
      <c r="E84" s="17">
        <v>31181.287063</v>
      </c>
      <c r="F84" s="13">
        <v>111340.95710083618</v>
      </c>
      <c r="G84" s="16"/>
      <c r="H84" s="17">
        <v>43139</v>
      </c>
      <c r="I84" s="13">
        <v>153851</v>
      </c>
      <c r="J84" s="21"/>
      <c r="K84" s="17">
        <v>33326</v>
      </c>
      <c r="L84" s="17">
        <v>119319</v>
      </c>
      <c r="M84" s="54"/>
      <c r="N84" s="49">
        <f t="shared" si="63"/>
        <v>-27.72</v>
      </c>
      <c r="O84" s="49">
        <f t="shared" si="63"/>
        <v>-27.63</v>
      </c>
      <c r="P84" s="54"/>
      <c r="Q84" s="49">
        <f t="shared" si="64"/>
        <v>-6.44</v>
      </c>
      <c r="R84" s="49">
        <f t="shared" si="65"/>
        <v>-6.69</v>
      </c>
      <c r="S84" s="56"/>
      <c r="T84" s="56"/>
      <c r="U84" s="56"/>
    </row>
    <row r="85" spans="1:22" ht="21" x14ac:dyDescent="0.5">
      <c r="B85" s="4"/>
      <c r="C85" s="3"/>
      <c r="D85" s="18"/>
      <c r="E85" s="17"/>
      <c r="F85" s="17"/>
      <c r="G85" s="18"/>
      <c r="H85" s="17"/>
      <c r="I85" s="17"/>
      <c r="J85" s="18"/>
      <c r="K85" s="17"/>
      <c r="L85" s="17"/>
      <c r="M85" s="50"/>
      <c r="N85" s="49"/>
      <c r="O85" s="49"/>
      <c r="P85" s="50"/>
      <c r="Q85" s="49"/>
      <c r="R85" s="49"/>
      <c r="S85" s="56"/>
      <c r="T85" s="56"/>
      <c r="U85" s="56"/>
    </row>
    <row r="86" spans="1:22" ht="21" x14ac:dyDescent="0.5">
      <c r="A86" s="4" t="s">
        <v>56</v>
      </c>
      <c r="B86" s="4" t="s">
        <v>57</v>
      </c>
      <c r="C86" s="3"/>
      <c r="D86" s="53"/>
      <c r="E86" s="17">
        <f t="shared" ref="E86:L86" si="70">SUM(E87:E91)</f>
        <v>25010.162393999999</v>
      </c>
      <c r="F86" s="17">
        <f t="shared" si="70"/>
        <v>89308.278193021455</v>
      </c>
      <c r="G86" s="53"/>
      <c r="H86" s="17">
        <f t="shared" si="70"/>
        <v>25347</v>
      </c>
      <c r="I86" s="17">
        <f t="shared" si="70"/>
        <v>90401</v>
      </c>
      <c r="J86" s="53"/>
      <c r="K86" s="17">
        <f t="shared" si="70"/>
        <v>22144</v>
      </c>
      <c r="L86" s="17">
        <f t="shared" si="70"/>
        <v>79281</v>
      </c>
      <c r="M86" s="54"/>
      <c r="N86" s="49">
        <f t="shared" ref="N86:O91" si="71">ROUND(E86/H86*100-100,2)</f>
        <v>-1.33</v>
      </c>
      <c r="O86" s="49">
        <f t="shared" si="71"/>
        <v>-1.21</v>
      </c>
      <c r="P86" s="54"/>
      <c r="Q86" s="49">
        <f t="shared" ref="Q86:Q91" si="72">ROUND(E86/K86*100-100,2)</f>
        <v>12.94</v>
      </c>
      <c r="R86" s="49">
        <f t="shared" ref="R86:R91" si="73">ROUND(F86/L86*100-100,2)</f>
        <v>12.65</v>
      </c>
      <c r="S86" s="56"/>
      <c r="T86" s="56"/>
      <c r="U86" s="56"/>
    </row>
    <row r="87" spans="1:22" ht="21" x14ac:dyDescent="0.5">
      <c r="B87" s="4" t="s">
        <v>94</v>
      </c>
      <c r="C87" s="3" t="s">
        <v>52</v>
      </c>
      <c r="D87" s="17">
        <v>21651.676660000001</v>
      </c>
      <c r="E87" s="17">
        <v>6364.8540869999997</v>
      </c>
      <c r="F87" s="13">
        <v>22728.075853143262</v>
      </c>
      <c r="G87" s="17">
        <v>15792</v>
      </c>
      <c r="H87" s="17">
        <v>6437</v>
      </c>
      <c r="I87" s="13">
        <v>22958</v>
      </c>
      <c r="J87" s="17">
        <v>46752</v>
      </c>
      <c r="K87" s="17">
        <v>6982</v>
      </c>
      <c r="L87" s="17">
        <v>24997</v>
      </c>
      <c r="M87" s="49">
        <f>ROUND(D87/G87*100-100,2)</f>
        <v>37.11</v>
      </c>
      <c r="N87" s="49">
        <f t="shared" si="71"/>
        <v>-1.1200000000000001</v>
      </c>
      <c r="O87" s="49">
        <f t="shared" si="71"/>
        <v>-1</v>
      </c>
      <c r="P87" s="49">
        <f>ROUND(D87/J87*100-100,2)</f>
        <v>-53.69</v>
      </c>
      <c r="Q87" s="49">
        <f t="shared" si="72"/>
        <v>-8.84</v>
      </c>
      <c r="R87" s="49">
        <f t="shared" si="73"/>
        <v>-9.08</v>
      </c>
      <c r="S87" s="56"/>
      <c r="T87" s="56"/>
      <c r="U87" s="56"/>
    </row>
    <row r="88" spans="1:22" s="90" customFormat="1" ht="21" x14ac:dyDescent="0.5">
      <c r="B88" s="91" t="s">
        <v>95</v>
      </c>
      <c r="C88" s="92" t="s">
        <v>58</v>
      </c>
      <c r="D88" s="15">
        <v>687626</v>
      </c>
      <c r="E88" s="15">
        <v>4905.9543240000003</v>
      </c>
      <c r="F88" s="93">
        <v>17518.951118837922</v>
      </c>
      <c r="G88" s="15">
        <v>699993</v>
      </c>
      <c r="H88" s="15">
        <v>4138</v>
      </c>
      <c r="I88" s="93">
        <v>14759</v>
      </c>
      <c r="J88" s="15">
        <v>533689</v>
      </c>
      <c r="K88" s="15">
        <v>2315</v>
      </c>
      <c r="L88" s="15">
        <v>8288</v>
      </c>
      <c r="M88" s="94">
        <f>ROUND(D88/G88*100-100,2)</f>
        <v>-1.77</v>
      </c>
      <c r="N88" s="94">
        <f t="shared" si="71"/>
        <v>18.559999999999999</v>
      </c>
      <c r="O88" s="94">
        <f t="shared" si="71"/>
        <v>18.7</v>
      </c>
      <c r="P88" s="94">
        <f>ROUND(D88/J88*100-100,2)</f>
        <v>28.84</v>
      </c>
      <c r="Q88" s="94">
        <f t="shared" si="72"/>
        <v>111.92</v>
      </c>
      <c r="R88" s="94">
        <f t="shared" si="73"/>
        <v>111.38</v>
      </c>
      <c r="S88" s="95"/>
      <c r="T88" s="95"/>
      <c r="U88" s="95"/>
      <c r="V88" s="96"/>
    </row>
    <row r="89" spans="1:22" ht="21" x14ac:dyDescent="0.5">
      <c r="B89" s="4" t="s">
        <v>96</v>
      </c>
      <c r="C89" s="3" t="s">
        <v>49</v>
      </c>
      <c r="D89" s="21"/>
      <c r="E89" s="17">
        <v>2468.7744750000002</v>
      </c>
      <c r="F89" s="13">
        <v>8815.0480499999958</v>
      </c>
      <c r="G89" s="21"/>
      <c r="H89" s="17">
        <v>3143</v>
      </c>
      <c r="I89" s="13">
        <v>11211</v>
      </c>
      <c r="J89" s="21"/>
      <c r="K89" s="17">
        <v>2614</v>
      </c>
      <c r="L89" s="17">
        <v>9359</v>
      </c>
      <c r="M89" s="54"/>
      <c r="N89" s="49">
        <f t="shared" si="71"/>
        <v>-21.45</v>
      </c>
      <c r="O89" s="49">
        <f t="shared" si="71"/>
        <v>-21.37</v>
      </c>
      <c r="P89" s="54"/>
      <c r="Q89" s="49">
        <f t="shared" si="72"/>
        <v>-5.56</v>
      </c>
      <c r="R89" s="49">
        <f t="shared" si="73"/>
        <v>-5.81</v>
      </c>
      <c r="S89" s="56"/>
      <c r="T89" s="56"/>
      <c r="U89" s="56"/>
    </row>
    <row r="90" spans="1:22" ht="21" x14ac:dyDescent="0.5">
      <c r="B90" s="4" t="s">
        <v>97</v>
      </c>
      <c r="C90" s="3" t="s">
        <v>52</v>
      </c>
      <c r="D90" s="17">
        <v>0</v>
      </c>
      <c r="E90" s="17">
        <v>0</v>
      </c>
      <c r="F90" s="13">
        <v>0</v>
      </c>
      <c r="G90" s="17">
        <v>0</v>
      </c>
      <c r="H90" s="17">
        <v>0</v>
      </c>
      <c r="I90" s="13">
        <v>0</v>
      </c>
      <c r="J90" s="17">
        <v>2093</v>
      </c>
      <c r="K90" s="17">
        <v>457</v>
      </c>
      <c r="L90" s="17">
        <v>1636</v>
      </c>
      <c r="M90" s="49">
        <v>0</v>
      </c>
      <c r="N90" s="49">
        <v>0</v>
      </c>
      <c r="O90" s="49">
        <v>0</v>
      </c>
      <c r="P90" s="49">
        <f>ROUND(D90/J90*100-100,2)</f>
        <v>-100</v>
      </c>
      <c r="Q90" s="49">
        <f t="shared" si="72"/>
        <v>-100</v>
      </c>
      <c r="R90" s="49">
        <f t="shared" si="73"/>
        <v>-100</v>
      </c>
      <c r="S90" s="56"/>
      <c r="T90" s="56"/>
      <c r="U90" s="56"/>
    </row>
    <row r="91" spans="1:22" ht="21" x14ac:dyDescent="0.5">
      <c r="B91" s="4" t="s">
        <v>98</v>
      </c>
      <c r="C91" s="3" t="s">
        <v>52</v>
      </c>
      <c r="D91" s="17">
        <v>42269.651093100008</v>
      </c>
      <c r="E91" s="17">
        <v>11270.579508000001</v>
      </c>
      <c r="F91" s="13">
        <v>40246.203171040266</v>
      </c>
      <c r="G91" s="17">
        <v>42241</v>
      </c>
      <c r="H91" s="17">
        <v>11629</v>
      </c>
      <c r="I91" s="13">
        <v>41473</v>
      </c>
      <c r="J91" s="17">
        <v>35778</v>
      </c>
      <c r="K91" s="17">
        <v>9776</v>
      </c>
      <c r="L91" s="17">
        <v>35001</v>
      </c>
      <c r="M91" s="49">
        <f>ROUND(D91/G91*100-100,2)</f>
        <v>7.0000000000000007E-2</v>
      </c>
      <c r="N91" s="49">
        <f>ROUND(E91/H91*100-100,2)</f>
        <v>-3.08</v>
      </c>
      <c r="O91" s="49">
        <f t="shared" si="71"/>
        <v>-2.96</v>
      </c>
      <c r="P91" s="49">
        <f>ROUND(D91/J91*100-100,2)</f>
        <v>18.14</v>
      </c>
      <c r="Q91" s="49">
        <f t="shared" si="72"/>
        <v>15.29</v>
      </c>
      <c r="R91" s="49">
        <f t="shared" si="73"/>
        <v>14.99</v>
      </c>
      <c r="S91" s="56"/>
      <c r="T91" s="56"/>
      <c r="U91" s="56"/>
    </row>
    <row r="92" spans="1:22" ht="21" x14ac:dyDescent="0.5">
      <c r="B92" s="4"/>
      <c r="C92" s="52"/>
      <c r="F92" s="17"/>
      <c r="I92" s="17"/>
      <c r="J92" s="17"/>
      <c r="K92" s="17"/>
      <c r="L92" s="17"/>
      <c r="M92" s="49"/>
      <c r="N92" s="49"/>
      <c r="O92" s="49"/>
      <c r="P92" s="49"/>
      <c r="Q92" s="49"/>
      <c r="R92" s="49"/>
      <c r="S92" s="55"/>
      <c r="T92" s="56"/>
      <c r="U92" s="56"/>
    </row>
    <row r="93" spans="1:22" ht="21" x14ac:dyDescent="0.5">
      <c r="A93" s="4"/>
      <c r="B93" s="4" t="s">
        <v>59</v>
      </c>
      <c r="D93" s="17"/>
      <c r="E93" s="17">
        <f t="shared" ref="E93:L93" si="74">E8-SUM(E10+E22+E34+E58+E65+E72+E79+E86)</f>
        <v>97966.404671999859</v>
      </c>
      <c r="F93" s="17">
        <f t="shared" si="74"/>
        <v>349837.20727638155</v>
      </c>
      <c r="G93" s="17"/>
      <c r="H93" s="17">
        <f t="shared" si="74"/>
        <v>113598</v>
      </c>
      <c r="I93" s="17">
        <f t="shared" si="74"/>
        <v>405195</v>
      </c>
      <c r="J93" s="17"/>
      <c r="K93" s="17">
        <f t="shared" si="74"/>
        <v>82153</v>
      </c>
      <c r="L93" s="17">
        <f t="shared" si="74"/>
        <v>294123</v>
      </c>
      <c r="M93" s="50"/>
      <c r="N93" s="49">
        <f>ROUND(E93/H93*100-100,2)</f>
        <v>-13.76</v>
      </c>
      <c r="O93" s="49">
        <f t="shared" ref="O93" si="75">ROUND(F93/I93*100-100,2)</f>
        <v>-13.66</v>
      </c>
      <c r="P93" s="50"/>
      <c r="Q93" s="49">
        <f t="shared" ref="Q93" si="76">ROUND(E93/K93*100-100,2)</f>
        <v>19.25</v>
      </c>
      <c r="R93" s="49">
        <f t="shared" ref="R93" si="77">ROUND(F93/L93*100-100,2)</f>
        <v>18.940000000000001</v>
      </c>
      <c r="S93" s="55"/>
      <c r="T93" s="56"/>
      <c r="U93" s="56"/>
    </row>
    <row r="94" spans="1:22" x14ac:dyDescent="0.45">
      <c r="A94" s="57"/>
      <c r="B94" s="74"/>
      <c r="C94" s="74"/>
      <c r="D94" s="74"/>
      <c r="E94" s="75"/>
      <c r="F94" s="74"/>
      <c r="G94" s="74"/>
      <c r="H94" s="75"/>
      <c r="I94" s="74"/>
      <c r="J94" s="75"/>
      <c r="K94" s="76"/>
      <c r="L94" s="75"/>
      <c r="M94" s="74"/>
      <c r="N94" s="77"/>
      <c r="O94" s="77"/>
      <c r="P94" s="78"/>
      <c r="Q94" s="74"/>
      <c r="R94" s="74"/>
      <c r="T94" s="36"/>
      <c r="U94" s="36"/>
    </row>
    <row r="95" spans="1:22" x14ac:dyDescent="0.45">
      <c r="B95" s="89" t="s">
        <v>103</v>
      </c>
      <c r="C95" s="89"/>
      <c r="D95" s="89"/>
      <c r="E95" s="89"/>
      <c r="F95" s="89"/>
      <c r="G95" s="89"/>
      <c r="H95" s="89"/>
      <c r="S95" s="35"/>
      <c r="T95" s="36"/>
      <c r="U95" s="36"/>
    </row>
    <row r="96" spans="1:22" x14ac:dyDescent="0.45">
      <c r="B96" s="89" t="s">
        <v>104</v>
      </c>
      <c r="C96" s="89"/>
      <c r="D96" s="89"/>
      <c r="E96" s="89"/>
      <c r="F96" s="89"/>
      <c r="G96" s="89"/>
      <c r="H96" s="89"/>
      <c r="S96" s="35"/>
      <c r="T96" s="36"/>
      <c r="U96" s="36"/>
    </row>
    <row r="97" spans="1:21" ht="18.5" customHeight="1" x14ac:dyDescent="0.45">
      <c r="B97" s="113" t="s">
        <v>105</v>
      </c>
      <c r="C97" s="113"/>
      <c r="D97" s="113"/>
      <c r="E97" s="113"/>
      <c r="F97" s="113"/>
      <c r="G97" s="113"/>
      <c r="H97" s="113"/>
      <c r="S97" s="35"/>
      <c r="T97" s="36"/>
      <c r="U97" s="36"/>
    </row>
    <row r="98" spans="1:21" x14ac:dyDescent="0.45">
      <c r="S98" s="35"/>
      <c r="T98" s="36"/>
      <c r="U98" s="36"/>
    </row>
    <row r="99" spans="1:21" x14ac:dyDescent="0.45">
      <c r="B99" s="4"/>
      <c r="S99" s="35"/>
      <c r="T99" s="36"/>
      <c r="U99" s="36"/>
    </row>
    <row r="100" spans="1:21" x14ac:dyDescent="0.45">
      <c r="A100" s="112" t="s">
        <v>111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S100" s="35"/>
      <c r="T100" s="36"/>
      <c r="U100" s="36"/>
    </row>
    <row r="101" spans="1:21" x14ac:dyDescent="0.45">
      <c r="A101" s="3"/>
      <c r="B101" s="3"/>
      <c r="C101" s="3"/>
      <c r="D101" s="3"/>
      <c r="E101" s="35"/>
      <c r="F101" s="3"/>
      <c r="G101" s="3"/>
      <c r="H101" s="35"/>
      <c r="I101" s="3"/>
      <c r="J101" s="3"/>
      <c r="K101" s="35"/>
      <c r="L101" s="3"/>
      <c r="S101" s="35"/>
      <c r="T101" s="36"/>
      <c r="U101" s="36"/>
    </row>
    <row r="102" spans="1:21" x14ac:dyDescent="0.45">
      <c r="I102" s="4" t="s">
        <v>101</v>
      </c>
      <c r="S102" s="35"/>
      <c r="T102" s="36"/>
      <c r="U102" s="36"/>
    </row>
    <row r="103" spans="1:21" x14ac:dyDescent="0.45">
      <c r="I103" s="4" t="s">
        <v>102</v>
      </c>
      <c r="J103" s="74"/>
      <c r="K103" s="75"/>
      <c r="L103" s="74"/>
    </row>
    <row r="104" spans="1:21" x14ac:dyDescent="0.45">
      <c r="A104" s="79"/>
      <c r="B104" s="5"/>
      <c r="C104" s="6" t="s">
        <v>62</v>
      </c>
      <c r="D104" s="100" t="s">
        <v>112</v>
      </c>
      <c r="E104" s="101"/>
      <c r="F104" s="105"/>
      <c r="G104" s="100" t="s">
        <v>113</v>
      </c>
      <c r="H104" s="101"/>
      <c r="I104" s="105"/>
      <c r="J104" s="80" t="s">
        <v>114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1"/>
      <c r="J105" s="82" t="s">
        <v>115</v>
      </c>
      <c r="K105" s="75"/>
      <c r="L105" s="74"/>
    </row>
    <row r="106" spans="1:21" x14ac:dyDescent="0.45">
      <c r="A106" s="4" t="s">
        <v>2</v>
      </c>
      <c r="B106" s="7" t="s">
        <v>65</v>
      </c>
      <c r="C106" s="3" t="s">
        <v>66</v>
      </c>
      <c r="D106" s="38" t="s">
        <v>67</v>
      </c>
      <c r="E106" s="110" t="s">
        <v>68</v>
      </c>
      <c r="F106" s="111"/>
      <c r="G106" s="38" t="s">
        <v>67</v>
      </c>
      <c r="H106" s="110" t="s">
        <v>68</v>
      </c>
      <c r="I106" s="111"/>
      <c r="J106" s="38" t="s">
        <v>67</v>
      </c>
      <c r="K106" s="100" t="s">
        <v>68</v>
      </c>
      <c r="L106" s="101"/>
    </row>
    <row r="107" spans="1:21" x14ac:dyDescent="0.45">
      <c r="A107" s="74"/>
      <c r="B107" s="10"/>
      <c r="C107" s="11" t="s">
        <v>69</v>
      </c>
      <c r="D107" s="10"/>
      <c r="E107" s="42" t="s">
        <v>70</v>
      </c>
      <c r="F107" s="43" t="s">
        <v>71</v>
      </c>
      <c r="G107" s="59"/>
      <c r="H107" s="42" t="s">
        <v>70</v>
      </c>
      <c r="I107" s="43" t="s">
        <v>72</v>
      </c>
      <c r="J107" s="44"/>
      <c r="K107" s="42" t="s">
        <v>70</v>
      </c>
      <c r="L107" s="48" t="s">
        <v>72</v>
      </c>
    </row>
    <row r="108" spans="1:21" ht="21" x14ac:dyDescent="0.5">
      <c r="A108" s="4"/>
      <c r="B108" s="4" t="s">
        <v>3</v>
      </c>
      <c r="D108" s="17"/>
      <c r="E108" s="17">
        <v>12831985</v>
      </c>
      <c r="F108" s="17">
        <v>45569194.583929941</v>
      </c>
      <c r="G108" s="17"/>
      <c r="H108" s="17">
        <v>11722061</v>
      </c>
      <c r="I108" s="17">
        <v>42110088</v>
      </c>
      <c r="J108" s="49"/>
      <c r="K108" s="49">
        <f>E108/H108*100-100</f>
        <v>9.4686761995181712</v>
      </c>
      <c r="L108" s="49">
        <f>F108/I108*100-100</f>
        <v>8.2144368445155891</v>
      </c>
      <c r="M108" s="14"/>
      <c r="N108" s="83"/>
    </row>
    <row r="109" spans="1:21" ht="21" x14ac:dyDescent="0.5">
      <c r="A109" s="4"/>
      <c r="D109" s="17"/>
      <c r="E109" s="17"/>
      <c r="F109" s="17"/>
      <c r="G109" s="17"/>
      <c r="H109" s="17"/>
      <c r="I109" s="17"/>
      <c r="J109" s="49"/>
      <c r="K109" s="49"/>
      <c r="L109" s="49"/>
      <c r="M109" s="14"/>
      <c r="N109" s="83"/>
    </row>
    <row r="110" spans="1:21" ht="21" x14ac:dyDescent="0.5">
      <c r="A110" s="4" t="s">
        <v>4</v>
      </c>
      <c r="B110" s="4" t="s">
        <v>5</v>
      </c>
      <c r="C110" s="52"/>
      <c r="D110" s="21"/>
      <c r="E110" s="17">
        <f t="shared" ref="E110:I110" si="78">SUM(E111:E120)</f>
        <v>1804688.6241079997</v>
      </c>
      <c r="F110" s="17">
        <f t="shared" si="78"/>
        <v>6410601.8164791474</v>
      </c>
      <c r="G110" s="53"/>
      <c r="H110" s="17">
        <f t="shared" si="78"/>
        <v>1506856</v>
      </c>
      <c r="I110" s="17">
        <f t="shared" si="78"/>
        <v>5413292</v>
      </c>
      <c r="J110" s="54"/>
      <c r="K110" s="49">
        <f t="shared" ref="K110:L111" si="79">E110/H110*100-100</f>
        <v>19.765168278057075</v>
      </c>
      <c r="L110" s="49">
        <f t="shared" si="79"/>
        <v>18.423351566461733</v>
      </c>
      <c r="M110" s="14"/>
      <c r="N110" s="83"/>
    </row>
    <row r="111" spans="1:21" ht="21" x14ac:dyDescent="0.5">
      <c r="A111" s="4" t="s">
        <v>0</v>
      </c>
      <c r="B111" s="4" t="s">
        <v>8</v>
      </c>
      <c r="C111" s="52" t="s">
        <v>9</v>
      </c>
      <c r="D111" s="17">
        <v>28675.947929999998</v>
      </c>
      <c r="E111" s="17">
        <v>26591.892882</v>
      </c>
      <c r="F111" s="17">
        <v>94408.424701485055</v>
      </c>
      <c r="G111" s="17">
        <v>26131</v>
      </c>
      <c r="H111" s="17">
        <v>25358</v>
      </c>
      <c r="I111" s="17">
        <v>91105</v>
      </c>
      <c r="J111" s="49">
        <f>D111/G111*100-100</f>
        <v>9.7391907313152899</v>
      </c>
      <c r="K111" s="49">
        <f t="shared" si="79"/>
        <v>4.865891955201505</v>
      </c>
      <c r="L111" s="49">
        <f t="shared" si="79"/>
        <v>3.6259532423962071</v>
      </c>
      <c r="M111" s="51"/>
      <c r="N111" s="51"/>
      <c r="O111" s="22"/>
      <c r="T111" s="1"/>
    </row>
    <row r="112" spans="1:21" ht="21" x14ac:dyDescent="0.5">
      <c r="A112" s="4" t="s">
        <v>0</v>
      </c>
      <c r="B112" s="4" t="s">
        <v>10</v>
      </c>
      <c r="C112" s="52" t="s">
        <v>9</v>
      </c>
      <c r="D112" s="17">
        <v>0</v>
      </c>
      <c r="E112" s="17">
        <v>0</v>
      </c>
      <c r="F112" s="17">
        <v>0</v>
      </c>
      <c r="G112" s="17">
        <v>127</v>
      </c>
      <c r="H112" s="17">
        <v>10</v>
      </c>
      <c r="I112" s="17">
        <v>35</v>
      </c>
      <c r="J112" s="49">
        <f>D112/G112*100-100</f>
        <v>-100</v>
      </c>
      <c r="K112" s="49">
        <f t="shared" ref="K112" si="80">E112/H112*100-100</f>
        <v>-100</v>
      </c>
      <c r="L112" s="49">
        <f t="shared" ref="L112" si="81">F112/I112*100-100</f>
        <v>-100</v>
      </c>
      <c r="M112" s="51"/>
      <c r="N112" s="51"/>
      <c r="O112" s="22"/>
      <c r="T112" s="1"/>
    </row>
    <row r="113" spans="1:20" ht="21" x14ac:dyDescent="0.5">
      <c r="A113" s="4" t="s">
        <v>0</v>
      </c>
      <c r="B113" s="4" t="s">
        <v>11</v>
      </c>
      <c r="C113" s="52" t="s">
        <v>9</v>
      </c>
      <c r="D113" s="21">
        <v>123113.6347</v>
      </c>
      <c r="E113" s="17">
        <v>34513.339749999999</v>
      </c>
      <c r="F113" s="17">
        <v>122651.16993813399</v>
      </c>
      <c r="G113" s="21">
        <v>135306</v>
      </c>
      <c r="H113" s="17">
        <v>32430</v>
      </c>
      <c r="I113" s="17">
        <v>116556</v>
      </c>
      <c r="J113" s="49">
        <f>D113/G113*100-100</f>
        <v>-9.0109568681359349</v>
      </c>
      <c r="K113" s="49">
        <f t="shared" ref="J113:L119" si="82">E113/H113*100-100</f>
        <v>6.4241127042861592</v>
      </c>
      <c r="L113" s="49">
        <f t="shared" si="82"/>
        <v>5.2293918272195299</v>
      </c>
      <c r="M113" s="51"/>
      <c r="N113" s="51"/>
      <c r="O113" s="22"/>
      <c r="T113" s="1"/>
    </row>
    <row r="114" spans="1:20" ht="21" x14ac:dyDescent="0.5">
      <c r="A114" s="4" t="s">
        <v>0</v>
      </c>
      <c r="B114" s="4" t="s">
        <v>12</v>
      </c>
      <c r="C114" s="52" t="s">
        <v>9</v>
      </c>
      <c r="D114" s="21">
        <v>175960.06409999999</v>
      </c>
      <c r="E114" s="17">
        <v>123287.07229700001</v>
      </c>
      <c r="F114" s="17">
        <v>437985.37064924545</v>
      </c>
      <c r="G114" s="21">
        <v>164083</v>
      </c>
      <c r="H114" s="17">
        <v>116410</v>
      </c>
      <c r="I114" s="17">
        <v>418259</v>
      </c>
      <c r="J114" s="49">
        <f t="shared" si="82"/>
        <v>7.2384488947666625</v>
      </c>
      <c r="K114" s="49">
        <f t="shared" si="82"/>
        <v>5.9076301838330068</v>
      </c>
      <c r="L114" s="49">
        <f t="shared" si="82"/>
        <v>4.7163051241564347</v>
      </c>
      <c r="M114" s="51"/>
      <c r="N114" s="51"/>
      <c r="O114" s="22"/>
      <c r="T114" s="1"/>
    </row>
    <row r="115" spans="1:20" ht="21" x14ac:dyDescent="0.5">
      <c r="A115" s="4" t="s">
        <v>0</v>
      </c>
      <c r="B115" s="4" t="s">
        <v>13</v>
      </c>
      <c r="C115" s="52" t="s">
        <v>9</v>
      </c>
      <c r="D115" s="21">
        <v>141693.65580000001</v>
      </c>
      <c r="E115" s="17">
        <v>47393.054686999996</v>
      </c>
      <c r="F115" s="17">
        <v>168320.79430000001</v>
      </c>
      <c r="G115" s="21">
        <v>143362</v>
      </c>
      <c r="H115" s="17">
        <v>42576</v>
      </c>
      <c r="I115" s="17">
        <v>152936</v>
      </c>
      <c r="J115" s="49">
        <f t="shared" si="82"/>
        <v>-1.1637283241026211</v>
      </c>
      <c r="K115" s="49">
        <f t="shared" si="82"/>
        <v>11.314014202837257</v>
      </c>
      <c r="L115" s="49">
        <f t="shared" si="82"/>
        <v>10.059629060522042</v>
      </c>
      <c r="M115" s="51"/>
      <c r="N115" s="51"/>
      <c r="O115" s="22"/>
      <c r="T115" s="1"/>
    </row>
    <row r="116" spans="1:20" ht="21" x14ac:dyDescent="0.5">
      <c r="A116" s="4" t="s">
        <v>0</v>
      </c>
      <c r="B116" s="4" t="s">
        <v>14</v>
      </c>
      <c r="C116" s="52" t="s">
        <v>9</v>
      </c>
      <c r="D116" s="21">
        <v>95521</v>
      </c>
      <c r="E116" s="17">
        <v>30007.379111000002</v>
      </c>
      <c r="F116" s="17">
        <v>106371.51011999999</v>
      </c>
      <c r="G116" s="21">
        <v>194396</v>
      </c>
      <c r="H116" s="17">
        <v>56057</v>
      </c>
      <c r="I116" s="17">
        <v>201352</v>
      </c>
      <c r="J116" s="49">
        <f t="shared" si="82"/>
        <v>-50.8626720714418</v>
      </c>
      <c r="K116" s="49">
        <f t="shared" si="82"/>
        <v>-46.469880459175485</v>
      </c>
      <c r="L116" s="49">
        <f t="shared" si="82"/>
        <v>-47.17136650244349</v>
      </c>
      <c r="M116" s="51"/>
      <c r="N116" s="51"/>
      <c r="O116" s="22"/>
      <c r="T116" s="1"/>
    </row>
    <row r="117" spans="1:20" ht="21" x14ac:dyDescent="0.5">
      <c r="A117" s="4" t="s">
        <v>0</v>
      </c>
      <c r="B117" s="4" t="s">
        <v>15</v>
      </c>
      <c r="C117" s="52" t="s">
        <v>9</v>
      </c>
      <c r="D117" s="21">
        <v>2541403.5407400001</v>
      </c>
      <c r="E117" s="17">
        <v>770276.55260599998</v>
      </c>
      <c r="F117" s="17">
        <v>2736077.1193599999</v>
      </c>
      <c r="G117" s="21">
        <v>2210845</v>
      </c>
      <c r="H117" s="17">
        <v>626780</v>
      </c>
      <c r="I117" s="17">
        <v>2251400</v>
      </c>
      <c r="J117" s="49">
        <f t="shared" si="82"/>
        <v>14.951683213431963</v>
      </c>
      <c r="K117" s="49">
        <f t="shared" si="82"/>
        <v>22.894245605475589</v>
      </c>
      <c r="L117" s="49">
        <f t="shared" si="82"/>
        <v>21.527810222972363</v>
      </c>
      <c r="M117" s="51"/>
      <c r="N117" s="51"/>
      <c r="O117" s="22"/>
      <c r="T117" s="1"/>
    </row>
    <row r="118" spans="1:20" ht="21" x14ac:dyDescent="0.5">
      <c r="A118" s="4" t="s">
        <v>0</v>
      </c>
      <c r="B118" s="4" t="s">
        <v>16</v>
      </c>
      <c r="C118" s="52" t="s">
        <v>9</v>
      </c>
      <c r="D118" s="21">
        <v>308886.53000000003</v>
      </c>
      <c r="E118" s="17">
        <v>49180.91057</v>
      </c>
      <c r="F118" s="17">
        <v>174713.46096999999</v>
      </c>
      <c r="G118" s="21">
        <v>2528</v>
      </c>
      <c r="H118" s="17">
        <v>682</v>
      </c>
      <c r="I118" s="17">
        <v>2451</v>
      </c>
      <c r="J118" s="49">
        <f t="shared" si="82"/>
        <v>12118.612737341773</v>
      </c>
      <c r="K118" s="49">
        <f t="shared" si="82"/>
        <v>7111.2772096774197</v>
      </c>
      <c r="L118" s="49">
        <f t="shared" si="82"/>
        <v>7028.2521815585469</v>
      </c>
      <c r="M118" s="51"/>
      <c r="N118" s="51"/>
      <c r="O118" s="22"/>
      <c r="T118" s="1"/>
    </row>
    <row r="119" spans="1:20" ht="21" x14ac:dyDescent="0.5">
      <c r="A119" s="4" t="s">
        <v>0</v>
      </c>
      <c r="B119" s="4" t="s">
        <v>75</v>
      </c>
      <c r="C119" s="52" t="s">
        <v>9</v>
      </c>
      <c r="D119" s="21">
        <v>927916.79399999999</v>
      </c>
      <c r="E119" s="17">
        <v>158644.96741899999</v>
      </c>
      <c r="F119" s="17">
        <v>563476.68377</v>
      </c>
      <c r="G119" s="21">
        <v>1027655</v>
      </c>
      <c r="H119" s="17">
        <v>202019</v>
      </c>
      <c r="I119" s="17">
        <v>725851</v>
      </c>
      <c r="J119" s="49">
        <f t="shared" si="82"/>
        <v>-9.7054172849837812</v>
      </c>
      <c r="K119" s="49">
        <f t="shared" si="82"/>
        <v>-21.470273875724573</v>
      </c>
      <c r="L119" s="49">
        <f t="shared" si="82"/>
        <v>-22.370199425226389</v>
      </c>
      <c r="M119" s="51"/>
      <c r="N119" s="51"/>
      <c r="O119" s="22"/>
      <c r="T119" s="1"/>
    </row>
    <row r="120" spans="1:20" ht="21" x14ac:dyDescent="0.5">
      <c r="A120" s="4"/>
      <c r="B120" s="4" t="s">
        <v>17</v>
      </c>
      <c r="C120" s="52" t="s">
        <v>6</v>
      </c>
      <c r="D120" s="21"/>
      <c r="E120" s="17">
        <v>564793.45478599996</v>
      </c>
      <c r="F120" s="17">
        <v>2006597.2826702825</v>
      </c>
      <c r="G120" s="21"/>
      <c r="H120" s="17">
        <v>404534</v>
      </c>
      <c r="I120" s="17">
        <v>1453347</v>
      </c>
      <c r="J120" s="54"/>
      <c r="K120" s="49">
        <f>E120/H120*100-100</f>
        <v>39.615818394992743</v>
      </c>
      <c r="L120" s="49">
        <f>F120/I120*100-100</f>
        <v>38.06732202772514</v>
      </c>
      <c r="M120" s="14"/>
      <c r="N120" s="51"/>
      <c r="O120" s="22"/>
    </row>
    <row r="121" spans="1:20" ht="21" x14ac:dyDescent="0.5">
      <c r="A121" s="4"/>
      <c r="B121" s="4"/>
      <c r="C121" s="52"/>
      <c r="D121" s="21"/>
      <c r="E121" s="13"/>
      <c r="F121" s="14"/>
      <c r="G121" s="21"/>
      <c r="H121" s="13"/>
      <c r="I121" s="14"/>
      <c r="J121" s="49"/>
      <c r="K121" s="49"/>
      <c r="L121" s="49"/>
      <c r="M121" s="14"/>
      <c r="N121" s="83"/>
    </row>
    <row r="122" spans="1:20" ht="21" x14ac:dyDescent="0.5">
      <c r="A122" s="4" t="s">
        <v>18</v>
      </c>
      <c r="B122" s="4" t="s">
        <v>19</v>
      </c>
      <c r="C122" s="52"/>
      <c r="D122" s="21" t="s">
        <v>7</v>
      </c>
      <c r="E122" s="17">
        <f t="shared" ref="E122:I122" si="83">SUM(E123:E128,E131:E132)</f>
        <v>1967619.9999249999</v>
      </c>
      <c r="F122" s="17">
        <f t="shared" si="83"/>
        <v>6987726.0216436815</v>
      </c>
      <c r="G122" s="21"/>
      <c r="H122" s="17">
        <f t="shared" si="83"/>
        <v>1740857</v>
      </c>
      <c r="I122" s="17">
        <f t="shared" si="83"/>
        <v>6253871</v>
      </c>
      <c r="J122" s="54"/>
      <c r="K122" s="49">
        <f t="shared" ref="K122:K132" si="84">E122/H122*100-100</f>
        <v>13.025940667441375</v>
      </c>
      <c r="L122" s="49">
        <f t="shared" ref="L122:L132" si="85">F122/I122*100-100</f>
        <v>11.734412520560184</v>
      </c>
      <c r="M122" s="14"/>
      <c r="N122" s="83"/>
    </row>
    <row r="123" spans="1:20" ht="21" x14ac:dyDescent="0.5">
      <c r="A123" s="4" t="s">
        <v>0</v>
      </c>
      <c r="B123" s="4" t="s">
        <v>20</v>
      </c>
      <c r="C123" s="52" t="s">
        <v>6</v>
      </c>
      <c r="D123" s="21" t="s">
        <v>7</v>
      </c>
      <c r="E123" s="17">
        <v>153042.677906</v>
      </c>
      <c r="F123" s="17">
        <v>543728.05098855589</v>
      </c>
      <c r="G123" s="21"/>
      <c r="H123" s="17">
        <v>138458</v>
      </c>
      <c r="I123" s="17">
        <v>497458</v>
      </c>
      <c r="J123" s="54"/>
      <c r="K123" s="49">
        <f t="shared" si="84"/>
        <v>10.533647680885181</v>
      </c>
      <c r="L123" s="49">
        <f t="shared" si="85"/>
        <v>9.3012979967265466</v>
      </c>
      <c r="M123" s="14"/>
      <c r="N123" s="83"/>
    </row>
    <row r="124" spans="1:20" ht="21" x14ac:dyDescent="0.5">
      <c r="A124" s="4" t="s">
        <v>0</v>
      </c>
      <c r="B124" s="4" t="s">
        <v>21</v>
      </c>
      <c r="C124" s="52" t="s">
        <v>6</v>
      </c>
      <c r="D124" s="21" t="s">
        <v>7</v>
      </c>
      <c r="E124" s="17">
        <v>133556.12243799999</v>
      </c>
      <c r="F124" s="17">
        <v>474285.39255842165</v>
      </c>
      <c r="G124" s="21"/>
      <c r="H124" s="17">
        <v>93300</v>
      </c>
      <c r="I124" s="17">
        <v>335230</v>
      </c>
      <c r="J124" s="54"/>
      <c r="K124" s="49">
        <f t="shared" si="84"/>
        <v>43.146969386923871</v>
      </c>
      <c r="L124" s="49">
        <f t="shared" si="85"/>
        <v>41.480593192262518</v>
      </c>
      <c r="M124" s="14"/>
      <c r="N124" s="83"/>
    </row>
    <row r="125" spans="1:20" ht="21" x14ac:dyDescent="0.5">
      <c r="A125" s="4" t="s">
        <v>0</v>
      </c>
      <c r="B125" s="4" t="s">
        <v>22</v>
      </c>
      <c r="C125" s="52" t="s">
        <v>6</v>
      </c>
      <c r="D125" s="21" t="s">
        <v>7</v>
      </c>
      <c r="E125" s="17">
        <v>115907.452693</v>
      </c>
      <c r="F125" s="17">
        <v>411440.60357441113</v>
      </c>
      <c r="G125" s="21"/>
      <c r="H125" s="17">
        <v>91447</v>
      </c>
      <c r="I125" s="17">
        <v>328510</v>
      </c>
      <c r="J125" s="54"/>
      <c r="K125" s="49">
        <f t="shared" si="84"/>
        <v>26.748228693122783</v>
      </c>
      <c r="L125" s="49">
        <f t="shared" si="85"/>
        <v>25.244468531981099</v>
      </c>
      <c r="M125" s="14"/>
      <c r="N125" s="83"/>
    </row>
    <row r="126" spans="1:20" ht="21" x14ac:dyDescent="0.5">
      <c r="A126" s="4" t="s">
        <v>0</v>
      </c>
      <c r="B126" s="4" t="s">
        <v>23</v>
      </c>
      <c r="C126" s="52" t="s">
        <v>6</v>
      </c>
      <c r="D126" s="21" t="s">
        <v>7</v>
      </c>
      <c r="E126" s="17">
        <v>46054.128653</v>
      </c>
      <c r="F126" s="17">
        <v>163682.22144736917</v>
      </c>
      <c r="G126" s="21"/>
      <c r="H126" s="17">
        <v>24860</v>
      </c>
      <c r="I126" s="17">
        <v>89307</v>
      </c>
      <c r="J126" s="54"/>
      <c r="K126" s="49">
        <f t="shared" si="84"/>
        <v>85.253936657280775</v>
      </c>
      <c r="L126" s="49">
        <f t="shared" si="85"/>
        <v>83.280393975129812</v>
      </c>
      <c r="M126" s="14"/>
      <c r="N126" s="83"/>
    </row>
    <row r="127" spans="1:20" ht="21" x14ac:dyDescent="0.5">
      <c r="A127" s="4" t="s">
        <v>0</v>
      </c>
      <c r="B127" s="4" t="s">
        <v>24</v>
      </c>
      <c r="C127" s="52" t="s">
        <v>6</v>
      </c>
      <c r="D127" s="21" t="s">
        <v>7</v>
      </c>
      <c r="E127" s="17">
        <v>490164.22136999998</v>
      </c>
      <c r="F127" s="17">
        <v>1739371.6148548338</v>
      </c>
      <c r="G127" s="21"/>
      <c r="H127" s="17">
        <v>597582</v>
      </c>
      <c r="I127" s="17">
        <v>2146368</v>
      </c>
      <c r="J127" s="54"/>
      <c r="K127" s="49">
        <f t="shared" si="84"/>
        <v>-17.975403983051692</v>
      </c>
      <c r="L127" s="49">
        <f t="shared" si="85"/>
        <v>-18.962097140153332</v>
      </c>
      <c r="M127" s="14"/>
      <c r="N127" s="83"/>
    </row>
    <row r="128" spans="1:20" ht="21" x14ac:dyDescent="0.5">
      <c r="A128" s="4" t="s">
        <v>0</v>
      </c>
      <c r="B128" s="4" t="s">
        <v>25</v>
      </c>
      <c r="C128" s="52" t="s">
        <v>6</v>
      </c>
      <c r="D128" s="21" t="s">
        <v>7</v>
      </c>
      <c r="E128" s="17">
        <f t="shared" ref="E128:I128" si="86">SUM(E129:E130)</f>
        <v>499015.11008300004</v>
      </c>
      <c r="F128" s="17">
        <f t="shared" si="86"/>
        <v>1772514.5114184814</v>
      </c>
      <c r="G128" s="21"/>
      <c r="H128" s="17">
        <f t="shared" si="86"/>
        <v>380812</v>
      </c>
      <c r="I128" s="17">
        <f t="shared" si="86"/>
        <v>1368365</v>
      </c>
      <c r="J128" s="54"/>
      <c r="K128" s="49">
        <f t="shared" si="84"/>
        <v>31.039754546337832</v>
      </c>
      <c r="L128" s="49">
        <f t="shared" si="85"/>
        <v>29.535212565249878</v>
      </c>
      <c r="M128" s="14"/>
      <c r="N128" s="83"/>
    </row>
    <row r="129" spans="1:14" ht="21" x14ac:dyDescent="0.5">
      <c r="A129" s="4"/>
      <c r="B129" s="4" t="s">
        <v>26</v>
      </c>
      <c r="C129" s="52" t="s">
        <v>6</v>
      </c>
      <c r="D129" s="21" t="s">
        <v>7</v>
      </c>
      <c r="E129" s="17">
        <v>364684.05312900001</v>
      </c>
      <c r="F129" s="17">
        <v>1295313.1112369499</v>
      </c>
      <c r="G129" s="21"/>
      <c r="H129" s="17">
        <v>278162</v>
      </c>
      <c r="I129" s="17">
        <v>999555</v>
      </c>
      <c r="J129" s="54"/>
      <c r="K129" s="49">
        <f t="shared" si="84"/>
        <v>31.104914808277186</v>
      </c>
      <c r="L129" s="49">
        <f t="shared" si="85"/>
        <v>29.588978219002428</v>
      </c>
      <c r="M129" s="14"/>
      <c r="N129" s="83"/>
    </row>
    <row r="130" spans="1:14" ht="21" x14ac:dyDescent="0.5">
      <c r="A130" s="4"/>
      <c r="B130" s="4" t="s">
        <v>27</v>
      </c>
      <c r="C130" s="52" t="s">
        <v>6</v>
      </c>
      <c r="D130" s="21" t="s">
        <v>7</v>
      </c>
      <c r="E130" s="17">
        <v>134331.056954</v>
      </c>
      <c r="F130" s="17">
        <v>477201.4001815315</v>
      </c>
      <c r="G130" s="21"/>
      <c r="H130" s="17">
        <v>102650</v>
      </c>
      <c r="I130" s="17">
        <v>368810</v>
      </c>
      <c r="J130" s="54"/>
      <c r="K130" s="49">
        <f t="shared" si="84"/>
        <v>30.863182614710183</v>
      </c>
      <c r="L130" s="49">
        <f t="shared" si="85"/>
        <v>29.389495995643159</v>
      </c>
      <c r="M130" s="14"/>
      <c r="N130" s="83"/>
    </row>
    <row r="131" spans="1:14" ht="21" x14ac:dyDescent="0.5">
      <c r="A131" s="4" t="s">
        <v>0</v>
      </c>
      <c r="B131" s="4" t="s">
        <v>28</v>
      </c>
      <c r="C131" s="52" t="s">
        <v>6</v>
      </c>
      <c r="D131" s="21" t="s">
        <v>7</v>
      </c>
      <c r="E131" s="17">
        <v>25584.731255999999</v>
      </c>
      <c r="F131" s="17">
        <v>90814.805078492791</v>
      </c>
      <c r="G131" s="21"/>
      <c r="H131" s="17">
        <v>21581</v>
      </c>
      <c r="I131" s="17">
        <v>77528</v>
      </c>
      <c r="J131" s="54"/>
      <c r="K131" s="49">
        <f t="shared" si="84"/>
        <v>18.552111839117742</v>
      </c>
      <c r="L131" s="49">
        <f t="shared" si="85"/>
        <v>17.138072797560611</v>
      </c>
      <c r="M131" s="14"/>
      <c r="N131" s="83"/>
    </row>
    <row r="132" spans="1:14" ht="21" x14ac:dyDescent="0.5">
      <c r="B132" s="4" t="s">
        <v>29</v>
      </c>
      <c r="C132" s="52" t="s">
        <v>6</v>
      </c>
      <c r="D132" s="21" t="s">
        <v>7</v>
      </c>
      <c r="E132" s="17">
        <v>504295.55552599998</v>
      </c>
      <c r="F132" s="17">
        <v>1791888.8217231152</v>
      </c>
      <c r="G132" s="21"/>
      <c r="H132" s="17">
        <v>392817</v>
      </c>
      <c r="I132" s="17">
        <v>1411105</v>
      </c>
      <c r="J132" s="54"/>
      <c r="K132" s="49">
        <f t="shared" si="84"/>
        <v>28.37925943276386</v>
      </c>
      <c r="L132" s="49">
        <f t="shared" si="85"/>
        <v>26.984797142885554</v>
      </c>
      <c r="M132" s="14"/>
      <c r="N132" s="83"/>
    </row>
    <row r="133" spans="1:14" ht="21" x14ac:dyDescent="0.5">
      <c r="B133" s="4"/>
      <c r="C133" s="52"/>
      <c r="D133" s="18"/>
      <c r="E133" s="17"/>
      <c r="F133" s="17"/>
      <c r="G133" s="18"/>
      <c r="H133" s="17"/>
      <c r="I133" s="17"/>
      <c r="J133" s="49"/>
      <c r="K133" s="49"/>
      <c r="L133" s="49"/>
      <c r="M133" s="14"/>
      <c r="N133" s="83"/>
    </row>
    <row r="134" spans="1:14" ht="21" x14ac:dyDescent="0.5">
      <c r="A134" s="2" t="s">
        <v>30</v>
      </c>
      <c r="B134" s="4" t="s">
        <v>31</v>
      </c>
      <c r="C134" s="52"/>
      <c r="D134" s="53"/>
      <c r="E134" s="17">
        <f t="shared" ref="E134:F134" si="87">SUM(E135,E146,E147)</f>
        <v>728677.54650099995</v>
      </c>
      <c r="F134" s="17">
        <f t="shared" si="87"/>
        <v>2587491.7251574718</v>
      </c>
      <c r="G134" s="53"/>
      <c r="H134" s="17">
        <f t="shared" ref="H134:I134" si="88">SUM(H135,H146,H147)</f>
        <v>385164</v>
      </c>
      <c r="I134" s="17">
        <f t="shared" si="88"/>
        <v>1383560</v>
      </c>
      <c r="J134" s="54"/>
      <c r="K134" s="49">
        <f t="shared" ref="K134:K147" si="89">E134/H134*100-100</f>
        <v>89.186306742322728</v>
      </c>
      <c r="L134" s="49">
        <f t="shared" ref="L134:L147" si="90">F134/I134*100-100</f>
        <v>87.016950848352934</v>
      </c>
      <c r="M134" s="14"/>
      <c r="N134" s="83"/>
    </row>
    <row r="135" spans="1:14" ht="21" x14ac:dyDescent="0.5">
      <c r="B135" s="4" t="s">
        <v>32</v>
      </c>
      <c r="C135" s="52" t="s">
        <v>6</v>
      </c>
      <c r="D135" s="21" t="s">
        <v>7</v>
      </c>
      <c r="E135" s="17">
        <f t="shared" ref="E135:F135" si="91">SUM(E136,E140,E144,E145)</f>
        <v>691703.63118299993</v>
      </c>
      <c r="F135" s="17">
        <f t="shared" si="91"/>
        <v>2456426.3374362257</v>
      </c>
      <c r="G135" s="21"/>
      <c r="H135" s="17">
        <f t="shared" ref="H135:I135" si="92">SUM(H136,H140,H144,H145)</f>
        <v>370653</v>
      </c>
      <c r="I135" s="17">
        <f t="shared" si="92"/>
        <v>1331404</v>
      </c>
      <c r="J135" s="54"/>
      <c r="K135" s="49">
        <f t="shared" si="89"/>
        <v>86.617572549797217</v>
      </c>
      <c r="L135" s="49">
        <f t="shared" si="90"/>
        <v>84.498945281539307</v>
      </c>
      <c r="M135" s="14"/>
      <c r="N135" s="83"/>
    </row>
    <row r="136" spans="1:14" ht="21" x14ac:dyDescent="0.5">
      <c r="B136" s="4" t="s">
        <v>33</v>
      </c>
      <c r="C136" s="52" t="s">
        <v>6</v>
      </c>
      <c r="D136" s="21" t="s">
        <v>7</v>
      </c>
      <c r="E136" s="17">
        <f t="shared" ref="E136:F136" si="93">SUM(E137:E139)</f>
        <v>129573.548302</v>
      </c>
      <c r="F136" s="17">
        <f t="shared" si="93"/>
        <v>460009.65962305502</v>
      </c>
      <c r="G136" s="21"/>
      <c r="H136" s="17">
        <f t="shared" ref="H136:I136" si="94">SUM(H137:H139)</f>
        <v>68734</v>
      </c>
      <c r="I136" s="17">
        <f t="shared" si="94"/>
        <v>246918</v>
      </c>
      <c r="J136" s="54"/>
      <c r="K136" s="49">
        <f t="shared" si="89"/>
        <v>88.514488174702478</v>
      </c>
      <c r="L136" s="49">
        <f t="shared" si="90"/>
        <v>86.300577367002404</v>
      </c>
      <c r="M136" s="14"/>
      <c r="N136" s="83"/>
    </row>
    <row r="137" spans="1:14" ht="21" x14ac:dyDescent="0.5">
      <c r="B137" s="4" t="s">
        <v>34</v>
      </c>
      <c r="C137" s="52" t="s">
        <v>6</v>
      </c>
      <c r="D137" s="21" t="s">
        <v>7</v>
      </c>
      <c r="E137" s="17">
        <v>63619.532224000002</v>
      </c>
      <c r="F137" s="17">
        <v>225827.09266305497</v>
      </c>
      <c r="G137" s="21"/>
      <c r="H137" s="17">
        <v>19217</v>
      </c>
      <c r="I137" s="17">
        <v>69051</v>
      </c>
      <c r="J137" s="54"/>
      <c r="K137" s="49">
        <f t="shared" si="89"/>
        <v>231.05860552635687</v>
      </c>
      <c r="L137" s="49">
        <f t="shared" si="90"/>
        <v>227.04391343073229</v>
      </c>
      <c r="M137" s="14"/>
      <c r="N137" s="83"/>
    </row>
    <row r="138" spans="1:14" ht="21" x14ac:dyDescent="0.5">
      <c r="B138" s="4" t="s">
        <v>35</v>
      </c>
      <c r="C138" s="52" t="s">
        <v>6</v>
      </c>
      <c r="D138" s="21" t="s">
        <v>7</v>
      </c>
      <c r="E138" s="17">
        <v>65425.532302</v>
      </c>
      <c r="F138" s="17">
        <v>232307.36614000006</v>
      </c>
      <c r="G138" s="21"/>
      <c r="H138" s="17">
        <v>49069</v>
      </c>
      <c r="I138" s="17">
        <v>176258</v>
      </c>
      <c r="J138" s="54"/>
      <c r="K138" s="49">
        <f t="shared" si="89"/>
        <v>33.333738820844104</v>
      </c>
      <c r="L138" s="49">
        <f t="shared" si="90"/>
        <v>31.799615416037881</v>
      </c>
      <c r="M138" s="14"/>
      <c r="N138" s="83"/>
    </row>
    <row r="139" spans="1:14" ht="21" x14ac:dyDescent="0.5">
      <c r="B139" s="4" t="s">
        <v>36</v>
      </c>
      <c r="C139" s="52" t="s">
        <v>6</v>
      </c>
      <c r="D139" s="21" t="s">
        <v>7</v>
      </c>
      <c r="E139" s="17">
        <v>528.48377600000003</v>
      </c>
      <c r="F139" s="17">
        <v>1875.20082</v>
      </c>
      <c r="G139" s="21"/>
      <c r="H139" s="17">
        <v>448</v>
      </c>
      <c r="I139" s="17">
        <v>1609</v>
      </c>
      <c r="J139" s="54"/>
      <c r="K139" s="49">
        <f t="shared" si="89"/>
        <v>17.965128571428579</v>
      </c>
      <c r="L139" s="49">
        <f t="shared" si="90"/>
        <v>16.54448850217527</v>
      </c>
      <c r="M139" s="14"/>
      <c r="N139" s="83"/>
    </row>
    <row r="140" spans="1:14" ht="21" x14ac:dyDescent="0.5">
      <c r="B140" s="4" t="s">
        <v>37</v>
      </c>
      <c r="C140" s="52" t="s">
        <v>6</v>
      </c>
      <c r="D140" s="21" t="s">
        <v>7</v>
      </c>
      <c r="E140" s="17">
        <f t="shared" ref="E140:I140" si="95">SUM(E141:E143)</f>
        <v>475741.69990799995</v>
      </c>
      <c r="F140" s="17">
        <f t="shared" si="95"/>
        <v>1689582.0326572768</v>
      </c>
      <c r="G140" s="21"/>
      <c r="H140" s="17">
        <f t="shared" si="95"/>
        <v>235318</v>
      </c>
      <c r="I140" s="17">
        <f t="shared" si="95"/>
        <v>845196</v>
      </c>
      <c r="J140" s="54"/>
      <c r="K140" s="49">
        <f t="shared" si="89"/>
        <v>102.16970223612302</v>
      </c>
      <c r="L140" s="49">
        <f t="shared" si="90"/>
        <v>99.904168105064031</v>
      </c>
      <c r="M140" s="14"/>
      <c r="N140" s="83"/>
    </row>
    <row r="141" spans="1:14" ht="21" x14ac:dyDescent="0.5">
      <c r="B141" s="4" t="s">
        <v>34</v>
      </c>
      <c r="C141" s="52" t="s">
        <v>6</v>
      </c>
      <c r="D141" s="21" t="s">
        <v>7</v>
      </c>
      <c r="E141" s="17">
        <v>95291.721365999998</v>
      </c>
      <c r="F141" s="17">
        <v>338199.94531798677</v>
      </c>
      <c r="G141" s="21"/>
      <c r="H141" s="17">
        <v>67208</v>
      </c>
      <c r="I141" s="17">
        <v>241378</v>
      </c>
      <c r="J141" s="54"/>
      <c r="K141" s="49">
        <f t="shared" si="89"/>
        <v>41.78627747589573</v>
      </c>
      <c r="L141" s="49">
        <f t="shared" si="90"/>
        <v>40.112166526355651</v>
      </c>
      <c r="M141" s="14"/>
      <c r="N141" s="83"/>
    </row>
    <row r="142" spans="1:14" ht="21" x14ac:dyDescent="0.5">
      <c r="B142" s="4" t="s">
        <v>35</v>
      </c>
      <c r="C142" s="52" t="s">
        <v>6</v>
      </c>
      <c r="D142" s="21" t="s">
        <v>7</v>
      </c>
      <c r="E142" s="17">
        <v>366337.15228599997</v>
      </c>
      <c r="F142" s="17">
        <v>1301248.3867130196</v>
      </c>
      <c r="G142" s="21"/>
      <c r="H142" s="17">
        <v>160127</v>
      </c>
      <c r="I142" s="17">
        <v>575143</v>
      </c>
      <c r="J142" s="54"/>
      <c r="K142" s="49">
        <f t="shared" si="89"/>
        <v>128.77912674689463</v>
      </c>
      <c r="L142" s="49">
        <f t="shared" si="90"/>
        <v>126.24780041016228</v>
      </c>
      <c r="M142" s="14"/>
      <c r="N142" s="83"/>
    </row>
    <row r="143" spans="1:14" ht="21" x14ac:dyDescent="0.5">
      <c r="B143" s="4" t="s">
        <v>36</v>
      </c>
      <c r="C143" s="52" t="s">
        <v>6</v>
      </c>
      <c r="D143" s="21" t="s">
        <v>7</v>
      </c>
      <c r="E143" s="17">
        <v>14112.826256</v>
      </c>
      <c r="F143" s="17">
        <v>50133.700626270307</v>
      </c>
      <c r="G143" s="21"/>
      <c r="H143" s="17">
        <v>7983</v>
      </c>
      <c r="I143" s="17">
        <v>28675</v>
      </c>
      <c r="J143" s="54"/>
      <c r="K143" s="49">
        <f t="shared" si="89"/>
        <v>76.785998446699239</v>
      </c>
      <c r="L143" s="49">
        <f t="shared" si="90"/>
        <v>74.83417829562444</v>
      </c>
      <c r="M143" s="14"/>
      <c r="N143" s="83"/>
    </row>
    <row r="144" spans="1:14" ht="21" x14ac:dyDescent="0.5">
      <c r="B144" s="4" t="s">
        <v>38</v>
      </c>
      <c r="C144" s="52" t="s">
        <v>6</v>
      </c>
      <c r="D144" s="21" t="s">
        <v>7</v>
      </c>
      <c r="E144" s="17">
        <v>77373.337568999996</v>
      </c>
      <c r="F144" s="17">
        <v>274825.28677141911</v>
      </c>
      <c r="G144" s="21"/>
      <c r="H144" s="17">
        <v>60105</v>
      </c>
      <c r="I144" s="17">
        <v>215951</v>
      </c>
      <c r="J144" s="54"/>
      <c r="K144" s="49">
        <f t="shared" si="89"/>
        <v>28.730284616920386</v>
      </c>
      <c r="L144" s="49">
        <f t="shared" si="90"/>
        <v>27.262798862435972</v>
      </c>
      <c r="M144" s="14"/>
      <c r="N144" s="83"/>
    </row>
    <row r="145" spans="1:20" ht="21" x14ac:dyDescent="0.5">
      <c r="B145" s="4" t="s">
        <v>39</v>
      </c>
      <c r="C145" s="52" t="s">
        <v>6</v>
      </c>
      <c r="D145" s="21" t="s">
        <v>7</v>
      </c>
      <c r="E145" s="17">
        <v>9015.0454040000004</v>
      </c>
      <c r="F145" s="17">
        <v>32009.358384475301</v>
      </c>
      <c r="G145" s="21"/>
      <c r="H145" s="17">
        <v>6496</v>
      </c>
      <c r="I145" s="17">
        <v>23339</v>
      </c>
      <c r="J145" s="54"/>
      <c r="K145" s="49">
        <f t="shared" si="89"/>
        <v>38.778408312807869</v>
      </c>
      <c r="L145" s="49">
        <f t="shared" si="90"/>
        <v>37.149656731116579</v>
      </c>
      <c r="M145" s="14"/>
      <c r="N145" s="83"/>
    </row>
    <row r="146" spans="1:20" ht="21" x14ac:dyDescent="0.5">
      <c r="B146" s="4" t="s">
        <v>40</v>
      </c>
      <c r="C146" s="52" t="s">
        <v>6</v>
      </c>
      <c r="D146" s="21" t="s">
        <v>7</v>
      </c>
      <c r="E146" s="17">
        <v>25257.148131999998</v>
      </c>
      <c r="F146" s="17">
        <v>89573.774950000006</v>
      </c>
      <c r="G146" s="21"/>
      <c r="H146" s="17">
        <v>12567</v>
      </c>
      <c r="I146" s="17">
        <v>45169</v>
      </c>
      <c r="J146" s="54"/>
      <c r="K146" s="49">
        <f t="shared" si="89"/>
        <v>100.97993261717195</v>
      </c>
      <c r="L146" s="49">
        <f t="shared" si="90"/>
        <v>98.308076224844484</v>
      </c>
      <c r="M146" s="14"/>
      <c r="N146" s="83"/>
    </row>
    <row r="147" spans="1:20" ht="21" x14ac:dyDescent="0.5">
      <c r="B147" s="4" t="s">
        <v>41</v>
      </c>
      <c r="C147" s="52" t="s">
        <v>6</v>
      </c>
      <c r="D147" s="53" t="s">
        <v>7</v>
      </c>
      <c r="E147" s="17">
        <v>11716.767186000001</v>
      </c>
      <c r="F147" s="17">
        <v>41491.612771246204</v>
      </c>
      <c r="G147" s="21"/>
      <c r="H147" s="17">
        <v>1944</v>
      </c>
      <c r="I147" s="17">
        <v>6987</v>
      </c>
      <c r="J147" s="54"/>
      <c r="K147" s="49">
        <f t="shared" si="89"/>
        <v>502.71436141975312</v>
      </c>
      <c r="L147" s="49">
        <f t="shared" si="90"/>
        <v>493.84017133599832</v>
      </c>
      <c r="M147" s="14"/>
      <c r="N147" s="83"/>
    </row>
    <row r="148" spans="1:20" x14ac:dyDescent="0.45">
      <c r="A148" s="78"/>
      <c r="B148" s="74"/>
      <c r="C148" s="74"/>
      <c r="D148" s="74"/>
      <c r="E148" s="75"/>
      <c r="F148" s="74"/>
      <c r="G148" s="74"/>
      <c r="H148" s="75"/>
      <c r="I148" s="74"/>
      <c r="J148" s="74"/>
      <c r="K148" s="75"/>
      <c r="L148" s="74"/>
    </row>
    <row r="149" spans="1:20" x14ac:dyDescent="0.45">
      <c r="J149" s="2" t="s">
        <v>61</v>
      </c>
    </row>
    <row r="151" spans="1:20" x14ac:dyDescent="0.45">
      <c r="A151" s="112" t="s">
        <v>111</v>
      </c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</row>
    <row r="152" spans="1:20" x14ac:dyDescent="0.45">
      <c r="A152" s="3"/>
      <c r="B152" s="3"/>
      <c r="C152" s="3"/>
      <c r="D152" s="3"/>
      <c r="E152" s="35"/>
      <c r="F152" s="3"/>
      <c r="G152" s="3"/>
      <c r="H152" s="35"/>
      <c r="I152" s="3"/>
      <c r="J152" s="3"/>
      <c r="K152" s="35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4"/>
      <c r="K154" s="75"/>
      <c r="L154" s="74"/>
    </row>
    <row r="155" spans="1:20" x14ac:dyDescent="0.45">
      <c r="A155" s="79"/>
      <c r="B155" s="5"/>
      <c r="C155" s="6" t="s">
        <v>62</v>
      </c>
      <c r="D155" s="100" t="s">
        <v>112</v>
      </c>
      <c r="E155" s="101"/>
      <c r="F155" s="105"/>
      <c r="G155" s="100" t="s">
        <v>113</v>
      </c>
      <c r="H155" s="101"/>
      <c r="I155" s="105"/>
      <c r="J155" s="80" t="s">
        <v>114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1"/>
      <c r="J156" s="82" t="s">
        <v>115</v>
      </c>
      <c r="K156" s="75"/>
      <c r="L156" s="74"/>
    </row>
    <row r="157" spans="1:20" x14ac:dyDescent="0.45">
      <c r="A157" s="4" t="s">
        <v>2</v>
      </c>
      <c r="B157" s="7" t="s">
        <v>65</v>
      </c>
      <c r="C157" s="3" t="s">
        <v>66</v>
      </c>
      <c r="D157" s="38" t="s">
        <v>67</v>
      </c>
      <c r="E157" s="110" t="s">
        <v>68</v>
      </c>
      <c r="F157" s="111"/>
      <c r="G157" s="38" t="s">
        <v>67</v>
      </c>
      <c r="H157" s="110" t="s">
        <v>68</v>
      </c>
      <c r="I157" s="111"/>
      <c r="J157" s="38" t="s">
        <v>67</v>
      </c>
      <c r="K157" s="100" t="s">
        <v>68</v>
      </c>
      <c r="L157" s="101"/>
    </row>
    <row r="158" spans="1:20" x14ac:dyDescent="0.45">
      <c r="A158" s="74"/>
      <c r="B158" s="10"/>
      <c r="C158" s="11" t="s">
        <v>69</v>
      </c>
      <c r="D158" s="10"/>
      <c r="E158" s="42" t="s">
        <v>70</v>
      </c>
      <c r="F158" s="43" t="s">
        <v>71</v>
      </c>
      <c r="G158" s="59"/>
      <c r="H158" s="42" t="s">
        <v>70</v>
      </c>
      <c r="I158" s="43" t="s">
        <v>72</v>
      </c>
      <c r="J158" s="44"/>
      <c r="K158" s="42" t="s">
        <v>70</v>
      </c>
      <c r="L158" s="48" t="s">
        <v>72</v>
      </c>
    </row>
    <row r="159" spans="1:20" ht="21" x14ac:dyDescent="0.5">
      <c r="A159" s="4" t="s">
        <v>43</v>
      </c>
      <c r="B159" s="4" t="s">
        <v>44</v>
      </c>
      <c r="C159" s="52"/>
      <c r="D159" s="53"/>
      <c r="E159" s="17">
        <f t="shared" ref="E159:I159" si="96">SUM(E160:E164)</f>
        <v>2824814.1998689999</v>
      </c>
      <c r="F159" s="17">
        <f t="shared" si="96"/>
        <v>10029633.156982886</v>
      </c>
      <c r="G159" s="53"/>
      <c r="H159" s="17">
        <f t="shared" si="96"/>
        <v>2981042</v>
      </c>
      <c r="I159" s="17">
        <f t="shared" si="96"/>
        <v>10709961</v>
      </c>
      <c r="J159" s="54"/>
      <c r="K159" s="49">
        <f t="shared" ref="K159:L164" si="97">E159/H159*100-100</f>
        <v>-5.2407111382865423</v>
      </c>
      <c r="L159" s="49">
        <f t="shared" si="97"/>
        <v>-6.3522905733934465</v>
      </c>
      <c r="M159" s="14"/>
      <c r="N159" s="83"/>
      <c r="O159" s="83"/>
    </row>
    <row r="160" spans="1:20" ht="21" x14ac:dyDescent="0.5">
      <c r="A160" s="4" t="s">
        <v>0</v>
      </c>
      <c r="B160" s="4" t="s">
        <v>45</v>
      </c>
      <c r="C160" s="52" t="s">
        <v>9</v>
      </c>
      <c r="D160" s="17">
        <v>7217661.6303252997</v>
      </c>
      <c r="E160" s="73">
        <v>1045841.408607</v>
      </c>
      <c r="F160" s="17">
        <v>3712432.5953851352</v>
      </c>
      <c r="G160" s="17">
        <v>6958058</v>
      </c>
      <c r="H160" s="73">
        <v>1101918</v>
      </c>
      <c r="I160" s="17">
        <v>3959173</v>
      </c>
      <c r="J160" s="49">
        <f>D160/G160*100-100</f>
        <v>3.7309782460177843</v>
      </c>
      <c r="K160" s="49">
        <f t="shared" si="97"/>
        <v>-5.0889985818364067</v>
      </c>
      <c r="L160" s="49">
        <f t="shared" si="97"/>
        <v>-6.2321198041829717</v>
      </c>
      <c r="M160" s="20"/>
      <c r="N160" s="51"/>
      <c r="O160" s="51"/>
      <c r="T160" s="1"/>
    </row>
    <row r="161" spans="1:20" ht="21" x14ac:dyDescent="0.5">
      <c r="A161" s="4" t="s">
        <v>0</v>
      </c>
      <c r="B161" s="4" t="s">
        <v>46</v>
      </c>
      <c r="C161" s="52" t="s">
        <v>9</v>
      </c>
      <c r="D161" s="17">
        <v>7668732.0620220592</v>
      </c>
      <c r="E161" s="73">
        <v>1071970.4322329999</v>
      </c>
      <c r="F161" s="17">
        <v>3806138.2977477508</v>
      </c>
      <c r="G161" s="17">
        <v>6579606</v>
      </c>
      <c r="H161" s="73">
        <v>993563</v>
      </c>
      <c r="I161" s="17">
        <v>3569237</v>
      </c>
      <c r="J161" s="49">
        <f>D161/G161*100-100</f>
        <v>16.553058982894413</v>
      </c>
      <c r="K161" s="49">
        <f t="shared" si="97"/>
        <v>7.8915410731881082</v>
      </c>
      <c r="L161" s="49">
        <f t="shared" si="97"/>
        <v>6.6373092553885016</v>
      </c>
      <c r="M161" s="20"/>
      <c r="N161" s="51"/>
      <c r="O161" s="51"/>
      <c r="T161" s="1"/>
    </row>
    <row r="162" spans="1:20" ht="21" x14ac:dyDescent="0.5">
      <c r="A162" s="4"/>
      <c r="B162" s="4" t="s">
        <v>76</v>
      </c>
      <c r="C162" s="52" t="s">
        <v>6</v>
      </c>
      <c r="D162" s="53" t="s">
        <v>7</v>
      </c>
      <c r="E162" s="17">
        <v>510870.92288600001</v>
      </c>
      <c r="F162" s="17">
        <v>1814319.3102500001</v>
      </c>
      <c r="G162" s="21"/>
      <c r="H162" s="17">
        <v>683675</v>
      </c>
      <c r="I162" s="17">
        <v>2456205</v>
      </c>
      <c r="J162" s="54"/>
      <c r="K162" s="49">
        <f t="shared" si="97"/>
        <v>-25.275763647054518</v>
      </c>
      <c r="L162" s="49">
        <f t="shared" si="97"/>
        <v>-26.133229504459109</v>
      </c>
      <c r="M162" s="14"/>
      <c r="N162" s="51"/>
      <c r="O162" s="51"/>
      <c r="T162" s="1"/>
    </row>
    <row r="163" spans="1:20" ht="21" x14ac:dyDescent="0.5">
      <c r="A163" s="4"/>
      <c r="B163" s="4" t="s">
        <v>77</v>
      </c>
      <c r="C163" s="52" t="s">
        <v>6</v>
      </c>
      <c r="D163" s="53" t="s">
        <v>7</v>
      </c>
      <c r="E163" s="17">
        <v>196067.41466899999</v>
      </c>
      <c r="F163" s="17">
        <v>696516.43779999996</v>
      </c>
      <c r="G163" s="21"/>
      <c r="H163" s="17">
        <v>201811</v>
      </c>
      <c r="I163" s="17">
        <v>725078</v>
      </c>
      <c r="J163" s="54"/>
      <c r="K163" s="49">
        <f t="shared" si="97"/>
        <v>-2.8460219368617174</v>
      </c>
      <c r="L163" s="49">
        <f t="shared" si="97"/>
        <v>-3.9391020276439264</v>
      </c>
      <c r="M163" s="14"/>
      <c r="N163" s="51"/>
      <c r="O163" s="51"/>
      <c r="T163" s="1"/>
    </row>
    <row r="164" spans="1:20" ht="21" x14ac:dyDescent="0.5">
      <c r="A164" s="4"/>
      <c r="B164" s="4" t="s">
        <v>78</v>
      </c>
      <c r="C164" s="52" t="s">
        <v>6</v>
      </c>
      <c r="D164" s="53" t="s">
        <v>7</v>
      </c>
      <c r="E164" s="17">
        <v>64.021473999999998</v>
      </c>
      <c r="F164" s="17">
        <v>226.51580000000001</v>
      </c>
      <c r="G164" s="21"/>
      <c r="H164" s="17">
        <v>75</v>
      </c>
      <c r="I164" s="17">
        <v>268</v>
      </c>
      <c r="J164" s="54"/>
      <c r="K164" s="49">
        <f t="shared" si="97"/>
        <v>-14.63803466666667</v>
      </c>
      <c r="L164" s="49">
        <f t="shared" si="97"/>
        <v>-15.479179104477609</v>
      </c>
      <c r="M164" s="14"/>
      <c r="N164" s="51"/>
      <c r="O164" s="51"/>
      <c r="T164" s="1"/>
    </row>
    <row r="165" spans="1:20" ht="21" x14ac:dyDescent="0.5">
      <c r="A165" s="4"/>
      <c r="B165" s="4"/>
      <c r="C165" s="52"/>
      <c r="D165" s="17"/>
      <c r="E165" s="73"/>
      <c r="F165" s="17"/>
      <c r="G165" s="17"/>
      <c r="H165" s="73"/>
      <c r="I165" s="17"/>
      <c r="J165" s="49"/>
      <c r="K165" s="49"/>
      <c r="L165" s="49"/>
      <c r="M165" s="14"/>
      <c r="N165" s="83"/>
      <c r="O165" s="83"/>
    </row>
    <row r="166" spans="1:20" ht="21" x14ac:dyDescent="0.5">
      <c r="A166" s="4" t="s">
        <v>47</v>
      </c>
      <c r="B166" s="4" t="s">
        <v>48</v>
      </c>
      <c r="C166" s="52"/>
      <c r="D166" s="53"/>
      <c r="E166" s="17">
        <f t="shared" ref="E166:I166" si="98">SUM(E167:E171)</f>
        <v>1253055.8878839999</v>
      </c>
      <c r="F166" s="17">
        <f t="shared" si="98"/>
        <v>4449521.3786607813</v>
      </c>
      <c r="G166" s="53"/>
      <c r="H166" s="17">
        <f t="shared" si="98"/>
        <v>1334420</v>
      </c>
      <c r="I166" s="17">
        <f t="shared" si="98"/>
        <v>4793850</v>
      </c>
      <c r="J166" s="54"/>
      <c r="K166" s="49">
        <f t="shared" ref="K166:L171" si="99">E166/H166*100-100</f>
        <v>-6.0973390773519753</v>
      </c>
      <c r="L166" s="49">
        <f t="shared" si="99"/>
        <v>-7.1827157991847628</v>
      </c>
      <c r="M166" s="14"/>
      <c r="N166" s="83"/>
      <c r="O166" s="83"/>
    </row>
    <row r="167" spans="1:20" ht="21" x14ac:dyDescent="0.5">
      <c r="A167" s="4"/>
      <c r="B167" s="4" t="s">
        <v>79</v>
      </c>
      <c r="C167" s="52" t="s">
        <v>9</v>
      </c>
      <c r="D167" s="17">
        <v>552585.65967049997</v>
      </c>
      <c r="E167" s="17">
        <v>272884.16011200001</v>
      </c>
      <c r="F167" s="17">
        <v>968821.38443000009</v>
      </c>
      <c r="G167" s="17">
        <v>873426</v>
      </c>
      <c r="H167" s="17">
        <v>463732</v>
      </c>
      <c r="I167" s="17">
        <v>1665824</v>
      </c>
      <c r="J167" s="49">
        <f>D167/G167*100-100</f>
        <v>-36.733545867594962</v>
      </c>
      <c r="K167" s="49">
        <f t="shared" si="99"/>
        <v>-41.154770403595172</v>
      </c>
      <c r="L167" s="49">
        <f t="shared" si="99"/>
        <v>-41.841311901497392</v>
      </c>
      <c r="M167" s="20"/>
      <c r="N167" s="51"/>
      <c r="O167" s="51"/>
      <c r="T167" s="1"/>
    </row>
    <row r="168" spans="1:20" ht="21" x14ac:dyDescent="0.5">
      <c r="B168" s="4" t="s">
        <v>80</v>
      </c>
      <c r="C168" s="52" t="s">
        <v>9</v>
      </c>
      <c r="D168" s="17">
        <v>376862.34761609999</v>
      </c>
      <c r="E168" s="17">
        <v>138682.62059899999</v>
      </c>
      <c r="F168" s="17">
        <v>492208.22061001783</v>
      </c>
      <c r="G168" s="17">
        <v>345705</v>
      </c>
      <c r="H168" s="17">
        <v>123153</v>
      </c>
      <c r="I168" s="17">
        <v>442364</v>
      </c>
      <c r="J168" s="49">
        <f>D168/G168*100-100</f>
        <v>9.0126979986115288</v>
      </c>
      <c r="K168" s="49">
        <f t="shared" si="99"/>
        <v>12.610022166735675</v>
      </c>
      <c r="L168" s="49">
        <f t="shared" si="99"/>
        <v>11.267693711517637</v>
      </c>
      <c r="M168" s="20"/>
      <c r="N168" s="51"/>
      <c r="O168" s="51"/>
      <c r="T168" s="1"/>
    </row>
    <row r="169" spans="1:20" ht="21" x14ac:dyDescent="0.5">
      <c r="A169" s="4" t="s">
        <v>0</v>
      </c>
      <c r="B169" s="4" t="s">
        <v>81</v>
      </c>
      <c r="C169" s="52" t="s">
        <v>9</v>
      </c>
      <c r="D169" s="17">
        <v>445878.41744479997</v>
      </c>
      <c r="E169" s="17">
        <v>203112.02961699999</v>
      </c>
      <c r="F169" s="17">
        <v>721194.59784101311</v>
      </c>
      <c r="G169" s="17">
        <v>405445</v>
      </c>
      <c r="H169" s="17">
        <v>196422</v>
      </c>
      <c r="I169" s="17">
        <v>705704</v>
      </c>
      <c r="J169" s="49">
        <f>D169/G169*100-100</f>
        <v>9.9726023122248364</v>
      </c>
      <c r="K169" s="49">
        <f t="shared" si="99"/>
        <v>3.4059472039791814</v>
      </c>
      <c r="L169" s="49">
        <f t="shared" si="99"/>
        <v>2.1950559782873711</v>
      </c>
      <c r="M169" s="20"/>
      <c r="N169" s="51"/>
      <c r="O169" s="51"/>
      <c r="T169" s="1"/>
    </row>
    <row r="170" spans="1:20" ht="21" x14ac:dyDescent="0.5">
      <c r="A170" s="4" t="s">
        <v>0</v>
      </c>
      <c r="B170" s="4" t="s">
        <v>82</v>
      </c>
      <c r="C170" s="52" t="s">
        <v>9</v>
      </c>
      <c r="D170" s="17">
        <v>894852.63851890003</v>
      </c>
      <c r="E170" s="17">
        <v>119067.655895</v>
      </c>
      <c r="F170" s="17">
        <v>422988.50845275901</v>
      </c>
      <c r="G170" s="17">
        <v>799813</v>
      </c>
      <c r="H170" s="17">
        <v>99250</v>
      </c>
      <c r="I170" s="17">
        <v>356591</v>
      </c>
      <c r="J170" s="49">
        <f>D170/G170*100-100</f>
        <v>11.882732403561832</v>
      </c>
      <c r="K170" s="49">
        <f t="shared" si="99"/>
        <v>19.967411481108314</v>
      </c>
      <c r="L170" s="49">
        <f t="shared" si="99"/>
        <v>18.620074105279997</v>
      </c>
      <c r="M170" s="20"/>
      <c r="N170" s="51"/>
      <c r="O170" s="51"/>
      <c r="T170" s="1"/>
    </row>
    <row r="171" spans="1:20" ht="21" x14ac:dyDescent="0.5">
      <c r="A171" s="4"/>
      <c r="B171" s="4" t="s">
        <v>83</v>
      </c>
      <c r="C171" s="52" t="s">
        <v>49</v>
      </c>
      <c r="D171" s="53" t="s">
        <v>7</v>
      </c>
      <c r="E171" s="17">
        <v>519309.421661</v>
      </c>
      <c r="F171" s="17">
        <v>1844308.6673269905</v>
      </c>
      <c r="G171" s="21"/>
      <c r="H171" s="17">
        <v>451863</v>
      </c>
      <c r="I171" s="17">
        <v>1623367</v>
      </c>
      <c r="J171" s="54"/>
      <c r="K171" s="49">
        <f t="shared" si="99"/>
        <v>14.926298825307668</v>
      </c>
      <c r="L171" s="49">
        <f t="shared" si="99"/>
        <v>13.610087387940652</v>
      </c>
      <c r="M171" s="14"/>
      <c r="N171" s="83"/>
      <c r="O171" s="83"/>
      <c r="T171" s="1"/>
    </row>
    <row r="172" spans="1:20" ht="21" x14ac:dyDescent="0.5">
      <c r="A172" s="4"/>
      <c r="B172" s="4"/>
      <c r="C172" s="52"/>
      <c r="D172" s="17"/>
      <c r="E172" s="17"/>
      <c r="F172" s="17"/>
      <c r="G172" s="17"/>
      <c r="H172" s="17"/>
      <c r="I172" s="17"/>
      <c r="J172" s="49"/>
      <c r="K172" s="49"/>
      <c r="L172" s="49"/>
      <c r="M172" s="14"/>
      <c r="N172" s="83"/>
      <c r="O172" s="83"/>
    </row>
    <row r="173" spans="1:20" ht="21" x14ac:dyDescent="0.5">
      <c r="A173" s="4" t="s">
        <v>50</v>
      </c>
      <c r="B173" s="4" t="s">
        <v>51</v>
      </c>
      <c r="C173" s="52"/>
      <c r="D173" s="53"/>
      <c r="E173" s="17">
        <f t="shared" ref="E173:I173" si="100">SUM(E174:E178)</f>
        <v>1990005.3033699999</v>
      </c>
      <c r="F173" s="17">
        <f t="shared" si="100"/>
        <v>7066584.7376831621</v>
      </c>
      <c r="G173" s="53"/>
      <c r="H173" s="17">
        <f t="shared" si="100"/>
        <v>1800881</v>
      </c>
      <c r="I173" s="17">
        <f t="shared" si="100"/>
        <v>6468445</v>
      </c>
      <c r="J173" s="54"/>
      <c r="K173" s="49">
        <f t="shared" ref="K173:L178" si="101">E173/H173*100-100</f>
        <v>10.501765711893228</v>
      </c>
      <c r="L173" s="49">
        <f t="shared" si="101"/>
        <v>9.2470406362450603</v>
      </c>
      <c r="M173" s="14"/>
      <c r="N173" s="83"/>
      <c r="O173" s="83"/>
    </row>
    <row r="174" spans="1:20" ht="21" x14ac:dyDescent="0.5">
      <c r="A174" s="4" t="s">
        <v>0</v>
      </c>
      <c r="B174" s="4" t="s">
        <v>84</v>
      </c>
      <c r="C174" s="52" t="s">
        <v>52</v>
      </c>
      <c r="D174" s="17">
        <v>774513.01723</v>
      </c>
      <c r="E174" s="17">
        <v>143873.55789900001</v>
      </c>
      <c r="F174" s="17">
        <v>510849.14808999997</v>
      </c>
      <c r="G174" s="17">
        <v>773426</v>
      </c>
      <c r="H174" s="17">
        <v>131025</v>
      </c>
      <c r="I174" s="17">
        <v>470972</v>
      </c>
      <c r="J174" s="49">
        <f>D174/G174*100-100</f>
        <v>0.14054573158905725</v>
      </c>
      <c r="K174" s="49">
        <f t="shared" si="101"/>
        <v>9.8061880549513489</v>
      </c>
      <c r="L174" s="49">
        <f t="shared" si="101"/>
        <v>8.4669891394817398</v>
      </c>
      <c r="M174" s="20"/>
      <c r="N174" s="51"/>
      <c r="O174" s="51"/>
      <c r="T174" s="1"/>
    </row>
    <row r="175" spans="1:20" ht="21" x14ac:dyDescent="0.5">
      <c r="B175" s="4" t="s">
        <v>85</v>
      </c>
      <c r="C175" s="52" t="s">
        <v>52</v>
      </c>
      <c r="D175" s="17">
        <v>25401.42294</v>
      </c>
      <c r="E175" s="17">
        <v>36094.474255000001</v>
      </c>
      <c r="F175" s="17">
        <v>128234.88288060221</v>
      </c>
      <c r="G175" s="17">
        <v>18450</v>
      </c>
      <c r="H175" s="17">
        <v>26590</v>
      </c>
      <c r="I175" s="17">
        <v>95526</v>
      </c>
      <c r="J175" s="49">
        <f>D175/G175*100-100</f>
        <v>37.677089105691039</v>
      </c>
      <c r="K175" s="49">
        <f t="shared" si="101"/>
        <v>35.74454402030841</v>
      </c>
      <c r="L175" s="49">
        <f t="shared" si="101"/>
        <v>34.240817034736324</v>
      </c>
      <c r="M175" s="20"/>
      <c r="N175" s="51"/>
      <c r="O175" s="51"/>
      <c r="T175" s="1"/>
    </row>
    <row r="176" spans="1:20" ht="21" x14ac:dyDescent="0.5">
      <c r="B176" s="4" t="s">
        <v>86</v>
      </c>
      <c r="C176" s="52" t="s">
        <v>52</v>
      </c>
      <c r="D176" s="17">
        <v>1740915.1861105</v>
      </c>
      <c r="E176" s="17">
        <v>556557.36930799996</v>
      </c>
      <c r="F176" s="17">
        <v>1976433.2456312864</v>
      </c>
      <c r="G176" s="17">
        <v>1425407</v>
      </c>
      <c r="H176" s="17">
        <v>496393</v>
      </c>
      <c r="I176" s="17">
        <v>1783552</v>
      </c>
      <c r="J176" s="49">
        <f>D176/G176*100-100</f>
        <v>22.134603387699102</v>
      </c>
      <c r="K176" s="49">
        <f t="shared" si="101"/>
        <v>12.120309776326408</v>
      </c>
      <c r="L176" s="49">
        <f t="shared" si="101"/>
        <v>10.81444475021118</v>
      </c>
      <c r="M176" s="20"/>
      <c r="N176" s="51"/>
      <c r="O176" s="51"/>
      <c r="T176" s="1"/>
    </row>
    <row r="177" spans="1:20" ht="21" x14ac:dyDescent="0.5">
      <c r="B177" s="4" t="s">
        <v>87</v>
      </c>
      <c r="C177" s="52" t="s">
        <v>52</v>
      </c>
      <c r="D177" s="17">
        <v>29353</v>
      </c>
      <c r="E177" s="17">
        <v>267857.42393200001</v>
      </c>
      <c r="F177" s="17">
        <v>951080.22122316633</v>
      </c>
      <c r="G177" s="17">
        <v>24182</v>
      </c>
      <c r="H177" s="17">
        <v>227310</v>
      </c>
      <c r="I177" s="17">
        <v>816765</v>
      </c>
      <c r="J177" s="49">
        <f>D177/G177*100-100</f>
        <v>21.38367380696387</v>
      </c>
      <c r="K177" s="49">
        <f t="shared" si="101"/>
        <v>17.837941107738331</v>
      </c>
      <c r="L177" s="49">
        <f t="shared" si="101"/>
        <v>16.444781696469164</v>
      </c>
      <c r="M177" s="20"/>
      <c r="N177" s="51"/>
      <c r="O177" s="51"/>
      <c r="T177" s="1"/>
    </row>
    <row r="178" spans="1:20" ht="21" x14ac:dyDescent="0.5">
      <c r="B178" s="4" t="s">
        <v>88</v>
      </c>
      <c r="C178" s="52" t="s">
        <v>49</v>
      </c>
      <c r="D178" s="53" t="s">
        <v>7</v>
      </c>
      <c r="E178" s="17">
        <v>985622.47797599994</v>
      </c>
      <c r="F178" s="17">
        <v>3499987.2398581076</v>
      </c>
      <c r="G178" s="21"/>
      <c r="H178" s="17">
        <v>919563</v>
      </c>
      <c r="I178" s="17">
        <v>3301630</v>
      </c>
      <c r="J178" s="54"/>
      <c r="K178" s="49">
        <f t="shared" si="101"/>
        <v>7.1837903412816644</v>
      </c>
      <c r="L178" s="49">
        <f t="shared" si="101"/>
        <v>6.007857932539622</v>
      </c>
      <c r="M178" s="14"/>
      <c r="N178" s="83"/>
      <c r="O178" s="83"/>
    </row>
    <row r="179" spans="1:20" ht="21" x14ac:dyDescent="0.5">
      <c r="B179" s="4"/>
      <c r="C179" s="52"/>
      <c r="D179" s="18"/>
      <c r="E179" s="17"/>
      <c r="F179" s="17"/>
      <c r="G179" s="18"/>
      <c r="H179" s="17"/>
      <c r="I179" s="17"/>
      <c r="J179" s="49"/>
      <c r="K179" s="49"/>
      <c r="L179" s="49"/>
      <c r="M179" s="14"/>
      <c r="N179" s="83"/>
      <c r="O179" s="83"/>
    </row>
    <row r="180" spans="1:20" ht="21" x14ac:dyDescent="0.5">
      <c r="A180" s="4" t="s">
        <v>53</v>
      </c>
      <c r="B180" s="4" t="s">
        <v>54</v>
      </c>
      <c r="C180" s="52"/>
      <c r="D180" s="53"/>
      <c r="E180" s="17">
        <f t="shared" ref="E180:I180" si="102">SUM(E181:E185)</f>
        <v>1238391.8712770001</v>
      </c>
      <c r="F180" s="17">
        <f t="shared" si="102"/>
        <v>4398439.2618534099</v>
      </c>
      <c r="G180" s="53"/>
      <c r="H180" s="17">
        <f t="shared" si="102"/>
        <v>1048370</v>
      </c>
      <c r="I180" s="17">
        <f t="shared" si="102"/>
        <v>3765540</v>
      </c>
      <c r="J180" s="54"/>
      <c r="K180" s="49">
        <f t="shared" ref="K180:L185" si="103">E180/H180*100-100</f>
        <v>18.1254586908248</v>
      </c>
      <c r="L180" s="49">
        <f t="shared" si="103"/>
        <v>16.807662695215299</v>
      </c>
      <c r="M180" s="14"/>
      <c r="N180" s="83"/>
      <c r="O180" s="83"/>
    </row>
    <row r="181" spans="1:20" ht="21" x14ac:dyDescent="0.5">
      <c r="A181" s="4"/>
      <c r="B181" s="4" t="s">
        <v>89</v>
      </c>
      <c r="C181" s="52" t="s">
        <v>55</v>
      </c>
      <c r="D181" s="17">
        <v>71.367199999999997</v>
      </c>
      <c r="E181" s="17">
        <v>2992.9510479999999</v>
      </c>
      <c r="F181" s="17">
        <v>10674.574339999999</v>
      </c>
      <c r="G181" s="17">
        <v>346</v>
      </c>
      <c r="H181" s="17">
        <v>7286</v>
      </c>
      <c r="I181" s="17">
        <v>26180</v>
      </c>
      <c r="J181" s="49">
        <f>D181/G181*100-100</f>
        <v>-79.373641618497118</v>
      </c>
      <c r="K181" s="49">
        <f t="shared" ref="K181" si="104">E181/H181*100-100</f>
        <v>-58.921890639582763</v>
      </c>
      <c r="L181" s="49">
        <f t="shared" ref="L181" si="105">F181/I181*100-100</f>
        <v>-59.226224828113068</v>
      </c>
      <c r="M181" s="20"/>
      <c r="N181" s="51"/>
      <c r="O181" s="51"/>
      <c r="T181" s="1"/>
    </row>
    <row r="182" spans="1:20" ht="21" x14ac:dyDescent="0.5">
      <c r="B182" s="4" t="s">
        <v>90</v>
      </c>
      <c r="C182" s="52" t="s">
        <v>52</v>
      </c>
      <c r="D182" s="17">
        <v>2706290.4014649</v>
      </c>
      <c r="E182" s="17">
        <v>393298.18437799998</v>
      </c>
      <c r="F182" s="17">
        <v>1397169.2277992093</v>
      </c>
      <c r="G182" s="17">
        <v>2378809</v>
      </c>
      <c r="H182" s="17">
        <v>365725</v>
      </c>
      <c r="I182" s="17">
        <v>1313172</v>
      </c>
      <c r="J182" s="49">
        <f>D182/G182*100-100</f>
        <v>13.766611840837157</v>
      </c>
      <c r="K182" s="49">
        <f t="shared" si="103"/>
        <v>7.5393217247932114</v>
      </c>
      <c r="L182" s="49">
        <f t="shared" si="103"/>
        <v>6.3965137696516052</v>
      </c>
      <c r="M182" s="20"/>
      <c r="N182" s="51"/>
      <c r="O182" s="51"/>
      <c r="T182" s="1"/>
    </row>
    <row r="183" spans="1:20" ht="21" x14ac:dyDescent="0.5">
      <c r="B183" s="4" t="s">
        <v>91</v>
      </c>
      <c r="C183" s="52" t="s">
        <v>52</v>
      </c>
      <c r="D183" s="17">
        <v>3053643.1405428001</v>
      </c>
      <c r="E183" s="17">
        <v>523997.70102099999</v>
      </c>
      <c r="F183" s="17">
        <v>1860856.2140581969</v>
      </c>
      <c r="G183" s="17">
        <v>2101261</v>
      </c>
      <c r="H183" s="17">
        <v>404267</v>
      </c>
      <c r="I183" s="17">
        <v>1452350</v>
      </c>
      <c r="J183" s="49">
        <f>D183/G183*100-100</f>
        <v>45.324314330433026</v>
      </c>
      <c r="K183" s="49">
        <f t="shared" si="103"/>
        <v>29.616738695218743</v>
      </c>
      <c r="L183" s="49">
        <f t="shared" si="103"/>
        <v>28.127256794725554</v>
      </c>
      <c r="M183" s="20"/>
      <c r="N183" s="51"/>
      <c r="O183" s="51"/>
      <c r="T183" s="1"/>
    </row>
    <row r="184" spans="1:20" ht="21" x14ac:dyDescent="0.5">
      <c r="B184" s="4" t="s">
        <v>92</v>
      </c>
      <c r="C184" s="52" t="s">
        <v>49</v>
      </c>
      <c r="D184" s="53" t="s">
        <v>7</v>
      </c>
      <c r="E184" s="17">
        <v>48327.747767000001</v>
      </c>
      <c r="F184" s="17">
        <v>171586.28855516715</v>
      </c>
      <c r="G184" s="21"/>
      <c r="H184" s="17">
        <v>46619</v>
      </c>
      <c r="I184" s="17">
        <v>167484</v>
      </c>
      <c r="J184" s="54"/>
      <c r="K184" s="49">
        <f t="shared" si="103"/>
        <v>3.6653462472382472</v>
      </c>
      <c r="L184" s="49">
        <f t="shared" si="103"/>
        <v>2.4493614644784998</v>
      </c>
      <c r="M184" s="14"/>
      <c r="N184" s="83"/>
      <c r="O184" s="83"/>
    </row>
    <row r="185" spans="1:20" ht="21" x14ac:dyDescent="0.5">
      <c r="B185" s="4" t="s">
        <v>93</v>
      </c>
      <c r="C185" s="52" t="s">
        <v>49</v>
      </c>
      <c r="D185" s="53" t="s">
        <v>7</v>
      </c>
      <c r="E185" s="17">
        <v>269775.28706300003</v>
      </c>
      <c r="F185" s="17">
        <v>958152.95710083621</v>
      </c>
      <c r="G185" s="21"/>
      <c r="H185" s="17">
        <v>224473</v>
      </c>
      <c r="I185" s="17">
        <v>806354</v>
      </c>
      <c r="J185" s="54"/>
      <c r="K185" s="49">
        <f t="shared" si="103"/>
        <v>20.181619643787911</v>
      </c>
      <c r="L185" s="49">
        <f t="shared" si="103"/>
        <v>18.82534930078306</v>
      </c>
      <c r="M185" s="14"/>
      <c r="N185" s="83"/>
      <c r="O185" s="83"/>
    </row>
    <row r="186" spans="1:20" ht="21" x14ac:dyDescent="0.5">
      <c r="B186" s="4"/>
      <c r="C186" s="52"/>
      <c r="D186" s="18"/>
      <c r="E186" s="17"/>
      <c r="F186" s="17"/>
      <c r="G186" s="18"/>
      <c r="H186" s="17"/>
      <c r="I186" s="17"/>
      <c r="J186" s="49"/>
      <c r="K186" s="49"/>
      <c r="L186" s="49"/>
      <c r="M186" s="14"/>
      <c r="N186" s="83"/>
      <c r="O186" s="83"/>
    </row>
    <row r="187" spans="1:20" ht="21" x14ac:dyDescent="0.5">
      <c r="A187" s="4" t="s">
        <v>56</v>
      </c>
      <c r="B187" s="4" t="s">
        <v>57</v>
      </c>
      <c r="C187" s="52"/>
      <c r="D187" s="53"/>
      <c r="E187" s="17">
        <f t="shared" ref="E187:I187" si="106">SUM(E188:E192)</f>
        <v>220823.16239399998</v>
      </c>
      <c r="F187" s="17">
        <f t="shared" si="106"/>
        <v>783937.27819302143</v>
      </c>
      <c r="G187" s="53"/>
      <c r="H187" s="17">
        <f t="shared" si="106"/>
        <v>196754</v>
      </c>
      <c r="I187" s="17">
        <f t="shared" si="106"/>
        <v>706861</v>
      </c>
      <c r="J187" s="84"/>
      <c r="K187" s="49">
        <f t="shared" ref="K187:L192" si="107">E187/H187*100-100</f>
        <v>12.233124812710287</v>
      </c>
      <c r="L187" s="49">
        <f t="shared" si="107"/>
        <v>10.904021892991892</v>
      </c>
      <c r="M187" s="14"/>
      <c r="N187" s="83"/>
      <c r="O187" s="83"/>
    </row>
    <row r="188" spans="1:20" ht="21" x14ac:dyDescent="0.5">
      <c r="B188" s="4" t="s">
        <v>94</v>
      </c>
      <c r="C188" s="52" t="s">
        <v>52</v>
      </c>
      <c r="D188" s="17">
        <v>323430.67666</v>
      </c>
      <c r="E188" s="17">
        <v>61397.854087</v>
      </c>
      <c r="F188" s="17">
        <v>217928.07585314327</v>
      </c>
      <c r="G188" s="17">
        <v>377739</v>
      </c>
      <c r="H188" s="17">
        <v>59213</v>
      </c>
      <c r="I188" s="17">
        <v>212711</v>
      </c>
      <c r="J188" s="49">
        <f>D188/G188*100-100</f>
        <v>-14.377208426982662</v>
      </c>
      <c r="K188" s="49">
        <f t="shared" si="107"/>
        <v>3.689821638829315</v>
      </c>
      <c r="L188" s="49">
        <f t="shared" si="107"/>
        <v>2.4526591728416776</v>
      </c>
      <c r="M188" s="20"/>
      <c r="N188" s="51"/>
      <c r="O188" s="51"/>
      <c r="T188" s="1"/>
    </row>
    <row r="189" spans="1:20" ht="21" x14ac:dyDescent="0.5">
      <c r="B189" s="4" t="s">
        <v>95</v>
      </c>
      <c r="C189" s="52" t="s">
        <v>58</v>
      </c>
      <c r="D189" s="17">
        <v>7332025</v>
      </c>
      <c r="E189" s="17">
        <v>41526.954323999998</v>
      </c>
      <c r="F189" s="17">
        <v>147377.95111883793</v>
      </c>
      <c r="G189" s="17">
        <v>5103160</v>
      </c>
      <c r="H189" s="17">
        <v>28188</v>
      </c>
      <c r="I189" s="17">
        <v>101285</v>
      </c>
      <c r="J189" s="49">
        <f>D189/G189*100-100</f>
        <v>43.676173194648015</v>
      </c>
      <c r="K189" s="49">
        <f t="shared" si="107"/>
        <v>47.321393231162205</v>
      </c>
      <c r="L189" s="49">
        <f t="shared" si="107"/>
        <v>45.50817111994661</v>
      </c>
      <c r="M189" s="20"/>
      <c r="N189" s="51"/>
      <c r="O189" s="51"/>
      <c r="T189" s="1"/>
    </row>
    <row r="190" spans="1:20" ht="21" x14ac:dyDescent="0.5">
      <c r="B190" s="4" t="s">
        <v>96</v>
      </c>
      <c r="C190" s="52" t="s">
        <v>49</v>
      </c>
      <c r="D190" s="53" t="s">
        <v>7</v>
      </c>
      <c r="E190" s="17">
        <v>23588.774474999998</v>
      </c>
      <c r="F190" s="17">
        <v>83787.048049999998</v>
      </c>
      <c r="G190" s="21"/>
      <c r="H190" s="17">
        <v>18154</v>
      </c>
      <c r="I190" s="17">
        <v>65208</v>
      </c>
      <c r="J190" s="54"/>
      <c r="K190" s="49">
        <f t="shared" si="107"/>
        <v>29.937063319378638</v>
      </c>
      <c r="L190" s="49">
        <f t="shared" si="107"/>
        <v>28.491976521285721</v>
      </c>
      <c r="M190" s="14"/>
      <c r="N190" s="83"/>
      <c r="O190" s="83"/>
    </row>
    <row r="191" spans="1:20" ht="21" x14ac:dyDescent="0.5">
      <c r="B191" s="4" t="s">
        <v>97</v>
      </c>
      <c r="C191" s="52" t="s">
        <v>52</v>
      </c>
      <c r="D191" s="17">
        <v>6853</v>
      </c>
      <c r="E191" s="17">
        <v>1594</v>
      </c>
      <c r="F191" s="17">
        <v>5635</v>
      </c>
      <c r="G191" s="17">
        <v>23559</v>
      </c>
      <c r="H191" s="17">
        <v>5141</v>
      </c>
      <c r="I191" s="17">
        <v>18477</v>
      </c>
      <c r="J191" s="49">
        <f>D191/G191*100-100</f>
        <v>-70.911329003777752</v>
      </c>
      <c r="K191" s="49">
        <f t="shared" si="107"/>
        <v>-68.994359074110093</v>
      </c>
      <c r="L191" s="49">
        <f t="shared" si="107"/>
        <v>-69.502624884992159</v>
      </c>
      <c r="M191" s="20"/>
      <c r="N191" s="51"/>
      <c r="O191" s="51"/>
      <c r="T191" s="1"/>
    </row>
    <row r="192" spans="1:20" ht="21" x14ac:dyDescent="0.5">
      <c r="B192" s="4" t="s">
        <v>98</v>
      </c>
      <c r="C192" s="52" t="s">
        <v>52</v>
      </c>
      <c r="D192" s="17">
        <v>342396.65109310002</v>
      </c>
      <c r="E192" s="17">
        <v>92715.579507999995</v>
      </c>
      <c r="F192" s="17">
        <v>329209.20317104028</v>
      </c>
      <c r="G192" s="17">
        <v>318779</v>
      </c>
      <c r="H192" s="17">
        <v>86058</v>
      </c>
      <c r="I192" s="17">
        <v>309180</v>
      </c>
      <c r="J192" s="49">
        <f>D192/G192*100-100</f>
        <v>7.4087851122878448</v>
      </c>
      <c r="K192" s="49">
        <f t="shared" si="107"/>
        <v>7.7361541146668316</v>
      </c>
      <c r="L192" s="49">
        <f t="shared" si="107"/>
        <v>6.4781690830714354</v>
      </c>
      <c r="M192" s="20"/>
      <c r="N192" s="51"/>
      <c r="O192" s="51"/>
      <c r="T192" s="1"/>
    </row>
    <row r="193" spans="1:15" ht="21" x14ac:dyDescent="0.5">
      <c r="B193" s="4"/>
      <c r="C193" s="52"/>
      <c r="D193" s="17"/>
      <c r="E193" s="17"/>
      <c r="F193" s="17"/>
      <c r="G193" s="17"/>
      <c r="H193" s="17"/>
      <c r="I193" s="17"/>
      <c r="J193" s="49"/>
      <c r="K193" s="49"/>
      <c r="L193" s="49"/>
      <c r="M193" s="14"/>
      <c r="N193" s="83"/>
      <c r="O193" s="83"/>
    </row>
    <row r="194" spans="1:15" ht="21" x14ac:dyDescent="0.5">
      <c r="A194" s="4"/>
      <c r="B194" s="4" t="s">
        <v>59</v>
      </c>
      <c r="D194" s="18"/>
      <c r="E194" s="17">
        <f t="shared" ref="E194:I194" si="108">E108-E110-E122-E134-E159-E166-E173-E180-E187</f>
        <v>803908.40467200056</v>
      </c>
      <c r="F194" s="17">
        <f t="shared" si="108"/>
        <v>2855259.207276376</v>
      </c>
      <c r="G194" s="53"/>
      <c r="H194" s="17">
        <f t="shared" si="108"/>
        <v>727717</v>
      </c>
      <c r="I194" s="17">
        <f t="shared" si="108"/>
        <v>2614708</v>
      </c>
      <c r="J194" s="54"/>
      <c r="K194" s="49">
        <f>E194/H194*100-100</f>
        <v>10.469922328597605</v>
      </c>
      <c r="L194" s="49">
        <f>F194/I194*100-100</f>
        <v>9.19992623560168</v>
      </c>
      <c r="M194" s="14"/>
      <c r="N194" s="83"/>
      <c r="O194" s="83"/>
    </row>
    <row r="195" spans="1:15" ht="21" x14ac:dyDescent="0.5">
      <c r="A195" s="78"/>
      <c r="B195" s="74"/>
      <c r="C195" s="74"/>
      <c r="D195" s="85"/>
      <c r="E195" s="86"/>
      <c r="F195" s="85"/>
      <c r="G195" s="85"/>
      <c r="H195" s="86"/>
      <c r="I195" s="85"/>
      <c r="J195" s="85"/>
      <c r="K195" s="86"/>
      <c r="L195" s="85"/>
      <c r="M195" s="14"/>
      <c r="N195" s="83"/>
      <c r="O195" s="83"/>
    </row>
    <row r="196" spans="1:15" x14ac:dyDescent="0.45">
      <c r="A196" s="2" t="s">
        <v>60</v>
      </c>
    </row>
    <row r="199" spans="1:15" x14ac:dyDescent="0.45">
      <c r="E199" s="87"/>
      <c r="F199" s="87"/>
      <c r="H199" s="2"/>
      <c r="K199" s="2"/>
      <c r="N199" s="2"/>
      <c r="O199" s="2"/>
    </row>
    <row r="200" spans="1:15" x14ac:dyDescent="0.45">
      <c r="B200" s="4"/>
      <c r="E200" s="88"/>
      <c r="F200" s="88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5">
    <mergeCell ref="B97:H97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</mergeCells>
  <phoneticPr fontId="0" type="noConversion"/>
  <printOptions horizontalCentered="1"/>
  <pageMargins left="0.11811023622047245" right="3.937007874015748E-2" top="0.74803149606299213" bottom="0.74803149606299213" header="0" footer="0"/>
  <pageSetup scale="39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 naseem</cp:lastModifiedBy>
  <cp:lastPrinted>2026-03-12T05:26:51Z</cp:lastPrinted>
  <dcterms:created xsi:type="dcterms:W3CDTF">2007-02-04T05:47:52Z</dcterms:created>
  <dcterms:modified xsi:type="dcterms:W3CDTF">2026-03-12T05:27:01Z</dcterms:modified>
</cp:coreProperties>
</file>