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de\OneDrive\Desktop\DEC, 2025\"/>
    </mc:Choice>
  </mc:AlternateContent>
  <xr:revisionPtr revIDLastSave="0" documentId="13_ncr:1_{D061D386-78C8-4C61-BBD5-FC7807A696CC}" xr6:coauthVersionLast="47" xr6:coauthVersionMax="47" xr10:uidLastSave="{00000000-0000-0000-0000-000000000000}"/>
  <bookViews>
    <workbookView xWindow="-110" yWindow="-110" windowWidth="19420" windowHeight="11020" tabRatio="603" xr2:uid="{00000000-000D-0000-FFFF-FFFF00000000}"/>
  </bookViews>
  <sheets>
    <sheet name="Sheet1" sheetId="1" r:id="rId1"/>
  </sheets>
  <definedNames>
    <definedName name="_xlnm.Print_Area" localSheetId="0">Sheet1!$A$1:$R$197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2" i="1" l="1"/>
  <c r="Q12" i="1"/>
  <c r="P12" i="1"/>
  <c r="L36" i="1"/>
  <c r="K36" i="1"/>
  <c r="F187" i="1"/>
  <c r="E187" i="1"/>
  <c r="F180" i="1"/>
  <c r="E180" i="1"/>
  <c r="F173" i="1"/>
  <c r="E173" i="1"/>
  <c r="F166" i="1"/>
  <c r="E166" i="1"/>
  <c r="F159" i="1"/>
  <c r="E159" i="1"/>
  <c r="F140" i="1"/>
  <c r="E140" i="1"/>
  <c r="F136" i="1"/>
  <c r="E136" i="1"/>
  <c r="F128" i="1"/>
  <c r="F122" i="1" s="1"/>
  <c r="E128" i="1"/>
  <c r="E122" i="1" s="1"/>
  <c r="F110" i="1"/>
  <c r="E110" i="1"/>
  <c r="F86" i="1"/>
  <c r="E86" i="1"/>
  <c r="F79" i="1"/>
  <c r="E79" i="1"/>
  <c r="F72" i="1"/>
  <c r="E72" i="1"/>
  <c r="F65" i="1"/>
  <c r="E65" i="1"/>
  <c r="F58" i="1"/>
  <c r="E58" i="1"/>
  <c r="F40" i="1"/>
  <c r="F35" i="1" s="1"/>
  <c r="F34" i="1" s="1"/>
  <c r="E40" i="1"/>
  <c r="F36" i="1"/>
  <c r="E36" i="1"/>
  <c r="F28" i="1"/>
  <c r="F22" i="1" s="1"/>
  <c r="F93" i="1" s="1"/>
  <c r="E28" i="1"/>
  <c r="E22" i="1" s="1"/>
  <c r="F10" i="1"/>
  <c r="E10" i="1"/>
  <c r="I36" i="1"/>
  <c r="H36" i="1"/>
  <c r="I187" i="1"/>
  <c r="H187" i="1"/>
  <c r="I180" i="1"/>
  <c r="H180" i="1"/>
  <c r="I173" i="1"/>
  <c r="H173" i="1"/>
  <c r="I166" i="1"/>
  <c r="H166" i="1"/>
  <c r="I159" i="1"/>
  <c r="H159" i="1"/>
  <c r="I140" i="1"/>
  <c r="H140" i="1"/>
  <c r="I136" i="1"/>
  <c r="I135" i="1" s="1"/>
  <c r="I134" i="1" s="1"/>
  <c r="H136" i="1"/>
  <c r="I128" i="1"/>
  <c r="I122" i="1" s="1"/>
  <c r="I194" i="1" s="1"/>
  <c r="H128" i="1"/>
  <c r="H122" i="1" s="1"/>
  <c r="I110" i="1"/>
  <c r="H110" i="1"/>
  <c r="L86" i="1"/>
  <c r="K86" i="1"/>
  <c r="I86" i="1"/>
  <c r="H86" i="1"/>
  <c r="L79" i="1"/>
  <c r="K79" i="1"/>
  <c r="I79" i="1"/>
  <c r="H79" i="1"/>
  <c r="L72" i="1"/>
  <c r="K72" i="1"/>
  <c r="I72" i="1"/>
  <c r="H72" i="1"/>
  <c r="L65" i="1"/>
  <c r="K65" i="1"/>
  <c r="I65" i="1"/>
  <c r="H65" i="1"/>
  <c r="L58" i="1"/>
  <c r="K58" i="1"/>
  <c r="I58" i="1"/>
  <c r="H58" i="1"/>
  <c r="L40" i="1"/>
  <c r="K40" i="1"/>
  <c r="I40" i="1"/>
  <c r="I35" i="1" s="1"/>
  <c r="I34" i="1" s="1"/>
  <c r="H40" i="1"/>
  <c r="L28" i="1"/>
  <c r="K28" i="1"/>
  <c r="K22" i="1" s="1"/>
  <c r="I28" i="1"/>
  <c r="I22" i="1" s="1"/>
  <c r="H28" i="1"/>
  <c r="H22" i="1" s="1"/>
  <c r="L22" i="1"/>
  <c r="L10" i="1"/>
  <c r="K10" i="1"/>
  <c r="I10" i="1"/>
  <c r="H10" i="1"/>
  <c r="H35" i="1" l="1"/>
  <c r="H34" i="1" s="1"/>
  <c r="H93" i="1" s="1"/>
  <c r="E35" i="1"/>
  <c r="E34" i="1" s="1"/>
  <c r="E93" i="1" s="1"/>
  <c r="H135" i="1"/>
  <c r="H134" i="1" s="1"/>
  <c r="H194" i="1" s="1"/>
  <c r="K35" i="1"/>
  <c r="K34" i="1" s="1"/>
  <c r="K93" i="1" s="1"/>
  <c r="L35" i="1"/>
  <c r="L34" i="1" s="1"/>
  <c r="L93" i="1" s="1"/>
  <c r="I93" i="1"/>
  <c r="F135" i="1"/>
  <c r="F134" i="1" s="1"/>
  <c r="F194" i="1" s="1"/>
  <c r="E135" i="1"/>
  <c r="E134" i="1" s="1"/>
  <c r="E194" i="1" s="1"/>
  <c r="P18" i="1"/>
  <c r="R80" i="1" l="1"/>
  <c r="Q80" i="1"/>
  <c r="P80" i="1"/>
  <c r="Q60" i="1"/>
  <c r="P60" i="1"/>
  <c r="N60" i="1"/>
  <c r="M60" i="1"/>
  <c r="O60" i="1" l="1"/>
  <c r="R60" i="1"/>
  <c r="R8" i="1"/>
  <c r="R63" i="1" l="1"/>
  <c r="Q63" i="1"/>
  <c r="N79" i="1" l="1"/>
  <c r="Q46" i="1" l="1"/>
  <c r="R46" i="1" l="1"/>
  <c r="N16" i="1" l="1"/>
  <c r="O63" i="1" l="1"/>
  <c r="N63" i="1"/>
  <c r="N70" i="1" l="1"/>
  <c r="Q16" i="1" l="1"/>
  <c r="P16" i="1"/>
  <c r="O70" i="1"/>
  <c r="R16" i="1"/>
  <c r="K135" i="1" l="1"/>
  <c r="K136" i="1"/>
  <c r="L136" i="1"/>
  <c r="L134" i="1"/>
  <c r="K134" i="1"/>
  <c r="L135" i="1" l="1"/>
  <c r="L181" i="1" l="1"/>
  <c r="K181" i="1"/>
  <c r="J181" i="1"/>
  <c r="M16" i="1" l="1"/>
  <c r="O16" i="1" l="1"/>
  <c r="M73" i="1" l="1"/>
  <c r="M87" i="1"/>
  <c r="N91" i="1"/>
  <c r="N73" i="1"/>
  <c r="Q43" i="1"/>
  <c r="N39" i="1"/>
  <c r="M11" i="1"/>
  <c r="R43" i="1" l="1"/>
  <c r="N93" i="1" l="1"/>
  <c r="Q93" i="1" l="1"/>
  <c r="R93" i="1" l="1"/>
  <c r="O93" i="1"/>
  <c r="J113" i="1"/>
  <c r="O8" i="1" l="1"/>
  <c r="L108" i="1" l="1"/>
  <c r="Q91" i="1" l="1"/>
  <c r="Q90" i="1"/>
  <c r="Q89" i="1"/>
  <c r="Q88" i="1"/>
  <c r="Q87" i="1"/>
  <c r="Q84" i="1"/>
  <c r="Q83" i="1"/>
  <c r="Q82" i="1"/>
  <c r="Q81" i="1"/>
  <c r="Q77" i="1"/>
  <c r="Q76" i="1"/>
  <c r="Q75" i="1"/>
  <c r="Q74" i="1"/>
  <c r="R73" i="1"/>
  <c r="Q73" i="1"/>
  <c r="Q70" i="1"/>
  <c r="Q69" i="1"/>
  <c r="R68" i="1"/>
  <c r="Q68" i="1"/>
  <c r="R67" i="1"/>
  <c r="Q67" i="1"/>
  <c r="R66" i="1"/>
  <c r="Q66" i="1"/>
  <c r="R62" i="1"/>
  <c r="Q62" i="1"/>
  <c r="R61" i="1"/>
  <c r="Q61" i="1"/>
  <c r="R59" i="1"/>
  <c r="Q59" i="1"/>
  <c r="O62" i="1"/>
  <c r="N62" i="1"/>
  <c r="O61" i="1"/>
  <c r="N61" i="1"/>
  <c r="O59" i="1"/>
  <c r="N59" i="1"/>
  <c r="Q47" i="1"/>
  <c r="Q45" i="1"/>
  <c r="Q44" i="1"/>
  <c r="Q42" i="1"/>
  <c r="Q41" i="1"/>
  <c r="Q39" i="1"/>
  <c r="Q38" i="1"/>
  <c r="Q37" i="1"/>
  <c r="Q32" i="1"/>
  <c r="Q31" i="1"/>
  <c r="Q30" i="1"/>
  <c r="Q29" i="1"/>
  <c r="Q27" i="1"/>
  <c r="Q26" i="1"/>
  <c r="Q25" i="1"/>
  <c r="Q24" i="1"/>
  <c r="Q23" i="1"/>
  <c r="Q20" i="1"/>
  <c r="Q19" i="1"/>
  <c r="Q18" i="1"/>
  <c r="Q17" i="1"/>
  <c r="Q15" i="1"/>
  <c r="Q14" i="1"/>
  <c r="Q13" i="1"/>
  <c r="Q11" i="1"/>
  <c r="N47" i="1"/>
  <c r="N46" i="1"/>
  <c r="N45" i="1"/>
  <c r="N44" i="1"/>
  <c r="N43" i="1"/>
  <c r="N42" i="1"/>
  <c r="N41" i="1"/>
  <c r="N38" i="1"/>
  <c r="N37" i="1"/>
  <c r="N32" i="1"/>
  <c r="N31" i="1"/>
  <c r="N30" i="1"/>
  <c r="N29" i="1"/>
  <c r="N27" i="1"/>
  <c r="N26" i="1"/>
  <c r="N25" i="1"/>
  <c r="N24" i="1"/>
  <c r="N23" i="1"/>
  <c r="N20" i="1"/>
  <c r="N19" i="1"/>
  <c r="N18" i="1"/>
  <c r="N17" i="1"/>
  <c r="N15" i="1"/>
  <c r="N14" i="1"/>
  <c r="N13" i="1"/>
  <c r="N11" i="1"/>
  <c r="P69" i="1" l="1"/>
  <c r="P68" i="1"/>
  <c r="P67" i="1"/>
  <c r="P66" i="1"/>
  <c r="N69" i="1"/>
  <c r="M69" i="1"/>
  <c r="O68" i="1"/>
  <c r="N68" i="1"/>
  <c r="M68" i="1"/>
  <c r="O67" i="1"/>
  <c r="N67" i="1"/>
  <c r="M67" i="1"/>
  <c r="O66" i="1"/>
  <c r="N66" i="1"/>
  <c r="M66" i="1"/>
  <c r="R91" i="1" l="1"/>
  <c r="R90" i="1"/>
  <c r="R89" i="1"/>
  <c r="R88" i="1"/>
  <c r="R87" i="1"/>
  <c r="R84" i="1"/>
  <c r="R83" i="1"/>
  <c r="R82" i="1"/>
  <c r="R81" i="1"/>
  <c r="R77" i="1"/>
  <c r="R76" i="1"/>
  <c r="R75" i="1"/>
  <c r="R74" i="1"/>
  <c r="R70" i="1"/>
  <c r="R69" i="1" l="1"/>
  <c r="O69" i="1"/>
  <c r="R44" i="1"/>
  <c r="O44" i="1"/>
  <c r="O45" i="1"/>
  <c r="R45" i="1"/>
  <c r="O46" i="1"/>
  <c r="O47" i="1"/>
  <c r="R47" i="1"/>
  <c r="O41" i="1"/>
  <c r="R41" i="1"/>
  <c r="R42" i="1"/>
  <c r="O42" i="1"/>
  <c r="O43" i="1"/>
  <c r="O37" i="1"/>
  <c r="R37" i="1"/>
  <c r="R38" i="1"/>
  <c r="O38" i="1"/>
  <c r="R39" i="1"/>
  <c r="O39" i="1"/>
  <c r="R32" i="1"/>
  <c r="O32" i="1"/>
  <c r="R29" i="1"/>
  <c r="O29" i="1"/>
  <c r="R31" i="1"/>
  <c r="O31" i="1"/>
  <c r="O30" i="1"/>
  <c r="R30" i="1"/>
  <c r="O27" i="1"/>
  <c r="R27" i="1"/>
  <c r="R24" i="1"/>
  <c r="O24" i="1"/>
  <c r="R26" i="1"/>
  <c r="O26" i="1"/>
  <c r="O23" i="1"/>
  <c r="R23" i="1"/>
  <c r="R25" i="1"/>
  <c r="O25" i="1"/>
  <c r="R20" i="1"/>
  <c r="O20" i="1"/>
  <c r="O13" i="1"/>
  <c r="R13" i="1"/>
  <c r="O17" i="1"/>
  <c r="R17" i="1"/>
  <c r="R14" i="1"/>
  <c r="O14" i="1"/>
  <c r="R18" i="1"/>
  <c r="O18" i="1"/>
  <c r="R15" i="1"/>
  <c r="O15" i="1"/>
  <c r="R19" i="1"/>
  <c r="O19" i="1"/>
  <c r="R11" i="1"/>
  <c r="O11" i="1"/>
  <c r="O40" i="1"/>
  <c r="N40" i="1"/>
  <c r="O36" i="1"/>
  <c r="O28" i="1"/>
  <c r="N28" i="1"/>
  <c r="N36" i="1" l="1"/>
  <c r="N35" i="1"/>
  <c r="Q36" i="1"/>
  <c r="N22" i="1"/>
  <c r="R36" i="1"/>
  <c r="O35" i="1"/>
  <c r="O22" i="1"/>
  <c r="N34" i="1" l="1"/>
  <c r="O34" i="1"/>
  <c r="R86" i="1" l="1"/>
  <c r="Q86" i="1"/>
  <c r="R79" i="1"/>
  <c r="Q79" i="1"/>
  <c r="R72" i="1"/>
  <c r="R65" i="1"/>
  <c r="Q65" i="1"/>
  <c r="R58" i="1"/>
  <c r="Q58" i="1"/>
  <c r="Q72" i="1" l="1"/>
  <c r="R40" i="1"/>
  <c r="R22" i="1"/>
  <c r="R28" i="1"/>
  <c r="Q40" i="1"/>
  <c r="Q22" i="1"/>
  <c r="Q28" i="1"/>
  <c r="R34" i="1" l="1"/>
  <c r="R35" i="1"/>
  <c r="Q35" i="1"/>
  <c r="Q34" i="1"/>
  <c r="M88" i="1" l="1"/>
  <c r="N89" i="1"/>
  <c r="M18" i="1"/>
  <c r="P13" i="1"/>
  <c r="P14" i="1"/>
  <c r="P15" i="1"/>
  <c r="P17" i="1"/>
  <c r="P19" i="1"/>
  <c r="P11" i="1"/>
  <c r="L192" i="1"/>
  <c r="K169" i="1"/>
  <c r="J167" i="1"/>
  <c r="K167" i="1"/>
  <c r="L162" i="1"/>
  <c r="K162" i="1"/>
  <c r="L123" i="1"/>
  <c r="K123" i="1"/>
  <c r="K124" i="1"/>
  <c r="L124" i="1"/>
  <c r="K125" i="1"/>
  <c r="L125" i="1"/>
  <c r="K126" i="1"/>
  <c r="L126" i="1"/>
  <c r="K127" i="1"/>
  <c r="L127" i="1"/>
  <c r="K129" i="1"/>
  <c r="L129" i="1"/>
  <c r="K130" i="1"/>
  <c r="L130" i="1"/>
  <c r="K131" i="1"/>
  <c r="L131" i="1"/>
  <c r="K132" i="1"/>
  <c r="L132" i="1"/>
  <c r="L120" i="1"/>
  <c r="K120" i="1"/>
  <c r="K119" i="1"/>
  <c r="L119" i="1"/>
  <c r="K118" i="1"/>
  <c r="L118" i="1"/>
  <c r="K117" i="1"/>
  <c r="L117" i="1"/>
  <c r="K116" i="1"/>
  <c r="L116" i="1"/>
  <c r="K115" i="1"/>
  <c r="L115" i="1"/>
  <c r="J115" i="1"/>
  <c r="K114" i="1"/>
  <c r="L114" i="1"/>
  <c r="J114" i="1"/>
  <c r="L113" i="1"/>
  <c r="K113" i="1"/>
  <c r="L111" i="1"/>
  <c r="K111" i="1"/>
  <c r="M13" i="1" l="1"/>
  <c r="M14" i="1"/>
  <c r="M15" i="1"/>
  <c r="M17" i="1"/>
  <c r="M19" i="1"/>
  <c r="K128" i="1" l="1"/>
  <c r="L128" i="1"/>
  <c r="K122" i="1"/>
  <c r="L159" i="1" l="1"/>
  <c r="K159" i="1"/>
  <c r="L122" i="1" l="1"/>
  <c r="K194" i="1" l="1"/>
  <c r="K187" i="1"/>
  <c r="K166" i="1"/>
  <c r="K140" i="1"/>
  <c r="L166" i="1"/>
  <c r="L180" i="1"/>
  <c r="K146" i="1"/>
  <c r="K144" i="1"/>
  <c r="K142" i="1"/>
  <c r="L187" i="1"/>
  <c r="L173" i="1"/>
  <c r="L140" i="1"/>
  <c r="K189" i="1"/>
  <c r="L188" i="1"/>
  <c r="J188" i="1"/>
  <c r="K185" i="1"/>
  <c r="K184" i="1"/>
  <c r="K174" i="1"/>
  <c r="L171" i="1"/>
  <c r="J170" i="1"/>
  <c r="L163" i="1"/>
  <c r="J161" i="1"/>
  <c r="K147" i="1"/>
  <c r="K145" i="1"/>
  <c r="K137" i="1"/>
  <c r="K173" i="1"/>
  <c r="K138" i="1"/>
  <c r="J116" i="1"/>
  <c r="N10" i="1"/>
  <c r="N86" i="1"/>
  <c r="O90" i="1"/>
  <c r="O88" i="1"/>
  <c r="O87" i="1"/>
  <c r="K192" i="1"/>
  <c r="K183" i="1"/>
  <c r="L178" i="1"/>
  <c r="L175" i="1"/>
  <c r="L170" i="1"/>
  <c r="L164" i="1"/>
  <c r="L161" i="1"/>
  <c r="K139" i="1"/>
  <c r="L191" i="1"/>
  <c r="L182" i="1"/>
  <c r="K141" i="1"/>
  <c r="N8" i="1"/>
  <c r="O75" i="1"/>
  <c r="L177" i="1"/>
  <c r="L168" i="1"/>
  <c r="K143" i="1"/>
  <c r="Q8" i="1"/>
  <c r="K190" i="1"/>
  <c r="K164" i="1"/>
  <c r="N90" i="1"/>
  <c r="N88" i="1"/>
  <c r="N87" i="1"/>
  <c r="N84" i="1"/>
  <c r="N83" i="1"/>
  <c r="N82" i="1"/>
  <c r="N81" i="1"/>
  <c r="N77" i="1"/>
  <c r="N76" i="1"/>
  <c r="N75" i="1"/>
  <c r="N74" i="1"/>
  <c r="P90" i="1"/>
  <c r="K108" i="1"/>
  <c r="K163" i="1"/>
  <c r="M90" i="1"/>
  <c r="L147" i="1"/>
  <c r="L143" i="1"/>
  <c r="L142" i="1"/>
  <c r="L139" i="1"/>
  <c r="L138" i="1"/>
  <c r="L141" i="1"/>
  <c r="L137" i="1"/>
  <c r="P74" i="1"/>
  <c r="P76" i="1"/>
  <c r="L144" i="1"/>
  <c r="L146" i="1"/>
  <c r="K191" i="1"/>
  <c r="L185" i="1"/>
  <c r="L184" i="1"/>
  <c r="L183" i="1"/>
  <c r="L176" i="1"/>
  <c r="J174" i="1"/>
  <c r="L169" i="1"/>
  <c r="K168" i="1"/>
  <c r="L160" i="1"/>
  <c r="P82" i="1"/>
  <c r="P59" i="1"/>
  <c r="M81" i="1"/>
  <c r="L145" i="1"/>
  <c r="L190" i="1"/>
  <c r="J183" i="1"/>
  <c r="K178" i="1"/>
  <c r="K171" i="1"/>
  <c r="L167" i="1"/>
  <c r="K161" i="1"/>
  <c r="L189" i="1"/>
  <c r="K182" i="1"/>
  <c r="J169" i="1"/>
  <c r="L174" i="1"/>
  <c r="K170" i="1"/>
  <c r="J192" i="1"/>
  <c r="P91" i="1"/>
  <c r="M91" i="1"/>
  <c r="P75" i="1"/>
  <c r="M75" i="1"/>
  <c r="K177" i="1"/>
  <c r="J176" i="1"/>
  <c r="J189" i="1"/>
  <c r="M74" i="1"/>
  <c r="P81" i="1"/>
  <c r="M59" i="1"/>
  <c r="J111" i="1"/>
  <c r="J160" i="1"/>
  <c r="K188" i="1"/>
  <c r="K175" i="1"/>
  <c r="M82" i="1"/>
  <c r="P88" i="1"/>
  <c r="M76" i="1"/>
  <c r="P73" i="1"/>
  <c r="J119" i="1"/>
  <c r="P87" i="1"/>
  <c r="J117" i="1"/>
  <c r="O73" i="1"/>
  <c r="O81" i="1"/>
  <c r="O77" i="1"/>
  <c r="K180" i="1"/>
  <c r="K160" i="1"/>
  <c r="J182" i="1"/>
  <c r="K176" i="1"/>
  <c r="J168" i="1"/>
  <c r="J191" i="1"/>
  <c r="J175" i="1"/>
  <c r="J177" i="1"/>
  <c r="K110" i="1"/>
  <c r="R10" i="1"/>
  <c r="O83" i="1"/>
  <c r="O89" i="1"/>
  <c r="L110" i="1"/>
  <c r="J118" i="1"/>
  <c r="L194" i="1"/>
  <c r="O91" i="1" l="1"/>
  <c r="O84" i="1"/>
  <c r="O82" i="1"/>
  <c r="O72" i="1"/>
  <c r="O76" i="1"/>
  <c r="O74" i="1"/>
  <c r="N72" i="1"/>
  <c r="O65" i="1"/>
  <c r="N65" i="1"/>
  <c r="O10" i="1"/>
  <c r="Q10" i="1"/>
  <c r="O86" i="1" l="1"/>
  <c r="O79" i="1"/>
  <c r="N58" i="1" l="1"/>
  <c r="O58" i="1" l="1"/>
</calcChain>
</file>

<file path=xl/sharedStrings.xml><?xml version="1.0" encoding="utf-8"?>
<sst xmlns="http://schemas.openxmlformats.org/spreadsheetml/2006/main" count="701" uniqueCount="118">
  <si>
    <t xml:space="preserve"> </t>
  </si>
  <si>
    <t>SL.</t>
  </si>
  <si>
    <t>NO.</t>
  </si>
  <si>
    <t xml:space="preserve">     G R A N D      T O T A L</t>
  </si>
  <si>
    <t>A.</t>
  </si>
  <si>
    <t>FOOD GROUP</t>
  </si>
  <si>
    <t xml:space="preserve">   - </t>
  </si>
  <si>
    <t>-</t>
  </si>
  <si>
    <t xml:space="preserve"> 1. MILK,CREAM &amp; MILK FOOD FOR INFANTS</t>
  </si>
  <si>
    <t xml:space="preserve">  MT</t>
  </si>
  <si>
    <t xml:space="preserve"> 2. WHEAT UNMILLED</t>
  </si>
  <si>
    <t xml:space="preserve"> 3. DRY FRUITS &amp; NUTS</t>
  </si>
  <si>
    <t xml:space="preserve"> 4. TEA    </t>
  </si>
  <si>
    <t xml:space="preserve"> 5. SPICES</t>
  </si>
  <si>
    <t xml:space="preserve"> 6. SOYABEAN OIL</t>
  </si>
  <si>
    <t xml:space="preserve"> 7. PALM OIL   </t>
  </si>
  <si>
    <t xml:space="preserve"> 8. SUGAR</t>
  </si>
  <si>
    <t>10. ALL OTHERS FOOD ITEMS</t>
  </si>
  <si>
    <t>B.</t>
  </si>
  <si>
    <t>MACHINERY GROUP</t>
  </si>
  <si>
    <t>11. POWER GENERATING MACHINERY</t>
  </si>
  <si>
    <t>12. OFFICE MACHINE INCL.DATA PROC EQUIP;</t>
  </si>
  <si>
    <t>13. TEXTILE MACHINERY</t>
  </si>
  <si>
    <t>14. CONSTRUCTION &amp; MINING MACHINERY</t>
  </si>
  <si>
    <t>15. ELECTRICAL MACHINERY &amp; APPARATUS</t>
  </si>
  <si>
    <t>16. TELE COM</t>
  </si>
  <si>
    <t xml:space="preserve">    A. MOBILE PHONE</t>
  </si>
  <si>
    <t xml:space="preserve">    B. OTHER APPARATUS</t>
  </si>
  <si>
    <t>17. AGRICULTURAL MACHINERY &amp; IMPLEMENTS</t>
  </si>
  <si>
    <t>18. OTHER MACHINERY</t>
  </si>
  <si>
    <t>C.</t>
  </si>
  <si>
    <t>TRANSPORT GROUP</t>
  </si>
  <si>
    <t>19.  ROAD MOTOR VEH. (BUILD UNIT,CKD/SKD)</t>
  </si>
  <si>
    <t>19.1 CBU</t>
  </si>
  <si>
    <t xml:space="preserve">   A.BUSES,TRUCKS &amp; OTH. HEAVY VEHICLES</t>
  </si>
  <si>
    <t xml:space="preserve">   B.MOTOR CARS</t>
  </si>
  <si>
    <t xml:space="preserve">   C.MOTOR CYCLES</t>
  </si>
  <si>
    <t>19.2 CKD/SKD</t>
  </si>
  <si>
    <t>19.3 PARTS &amp; ACCESSORIES</t>
  </si>
  <si>
    <t>19.4 OTHERS</t>
  </si>
  <si>
    <t>20.AIRCRAFTS, SHIPS AND BOATS</t>
  </si>
  <si>
    <t>21.OTHERS TRANSPORT EQUIPMENTS</t>
  </si>
  <si>
    <t>P.T.O.</t>
  </si>
  <si>
    <t>D.</t>
  </si>
  <si>
    <t xml:space="preserve">PETROLEUM GROUP   </t>
  </si>
  <si>
    <t xml:space="preserve">22. PETROLEUM PRODUCTS  </t>
  </si>
  <si>
    <t xml:space="preserve">23. PETROLEUM CRUDE     </t>
  </si>
  <si>
    <t xml:space="preserve">E. </t>
  </si>
  <si>
    <t>TEXTILE GROUP</t>
  </si>
  <si>
    <t xml:space="preserve"> - </t>
  </si>
  <si>
    <t>F.</t>
  </si>
  <si>
    <t>AGRICULTURAL AND OTHER CHEMICALS GROUP</t>
  </si>
  <si>
    <t xml:space="preserve"> MT</t>
  </si>
  <si>
    <t>G.</t>
  </si>
  <si>
    <t>METAL GROUP</t>
  </si>
  <si>
    <t>KG</t>
  </si>
  <si>
    <t>H.</t>
  </si>
  <si>
    <t>MISCELLANEOUS GROUP</t>
  </si>
  <si>
    <t xml:space="preserve"> NO</t>
  </si>
  <si>
    <t>ALL OTHERS ITEMS</t>
  </si>
  <si>
    <t xml:space="preserve">   (**)QUANTITY DATA HAS BEEN ESTIMATED WHERE EVER IT IS FOUND NECESSARY.</t>
  </si>
  <si>
    <t>P.T.O</t>
  </si>
  <si>
    <t>U</t>
  </si>
  <si>
    <t>N</t>
  </si>
  <si>
    <t>**</t>
  </si>
  <si>
    <t>COMMODITIES</t>
  </si>
  <si>
    <t>I</t>
  </si>
  <si>
    <t xml:space="preserve"> QUANTITY</t>
  </si>
  <si>
    <t>VALUE</t>
  </si>
  <si>
    <t>T</t>
  </si>
  <si>
    <t xml:space="preserve"> RUPEES</t>
  </si>
  <si>
    <t xml:space="preserve">   DOLLARS  </t>
  </si>
  <si>
    <t>DOLLARS</t>
  </si>
  <si>
    <t xml:space="preserve"> RUPEES  </t>
  </si>
  <si>
    <t>VALUE = ( RUPEES IN MILLION )</t>
  </si>
  <si>
    <t xml:space="preserve"> 9. PULSES  (LEGUMINOUS VEGETABLES)</t>
  </si>
  <si>
    <t>24.NATURAL GAS, LIQUIFIED</t>
  </si>
  <si>
    <t>25. PETROLEUM GAS, LIQUIFIED</t>
  </si>
  <si>
    <t>26. OTHERS</t>
  </si>
  <si>
    <t>27. RAW COTTON</t>
  </si>
  <si>
    <t>28. SYNTHETIC FIBRE</t>
  </si>
  <si>
    <t>29. SYNTHETIC &amp; ARTIFICIAL SILK YARN</t>
  </si>
  <si>
    <t>30. WORN CLOTHING</t>
  </si>
  <si>
    <t>31. OTHR TEXTILE ITEMS</t>
  </si>
  <si>
    <t>32. FERTILIZER MANUFACTURED</t>
  </si>
  <si>
    <t>33. INSECTICIDES</t>
  </si>
  <si>
    <t>34. PLASTIC MATERIALS</t>
  </si>
  <si>
    <t>35. MEDICINAL PRODUCTS</t>
  </si>
  <si>
    <t>36. OTHERS</t>
  </si>
  <si>
    <t>37. GOLD</t>
  </si>
  <si>
    <t>38. IRON AND STEEL SCRAP</t>
  </si>
  <si>
    <t>39. IRON AND STEEL</t>
  </si>
  <si>
    <t>40. ALUMINIUM WROUGHT &amp; WORKED</t>
  </si>
  <si>
    <t>41. ALL OTHER METALS &amp; ARTICALS</t>
  </si>
  <si>
    <t>42. RUBBER CRUDE INCL. SYNTH/RECLAIMED</t>
  </si>
  <si>
    <t>43. RUBBER TYRES &amp; TUBES</t>
  </si>
  <si>
    <t>44. WOOD &amp; CORK</t>
  </si>
  <si>
    <t>45. JUTE</t>
  </si>
  <si>
    <t>46. PAPER &amp; PAPER BOARD &amp; MANUF.THEREOF</t>
  </si>
  <si>
    <t xml:space="preserve">               ( U.S DOLLARS IN THOUSAND )</t>
  </si>
  <si>
    <t xml:space="preserve">        </t>
  </si>
  <si>
    <t xml:space="preserve">            VALUE = ( RUPEES IN MILLION )</t>
  </si>
  <si>
    <t xml:space="preserve">                           ( U.S DOLLARS IN THOUSAND )</t>
  </si>
  <si>
    <t>( **) QUANTITY DATA HAS BEEN ESTIMATED WHERE EVER IT IS FOUND NECESSARY.</t>
  </si>
  <si>
    <t>1.   PRIMARY DATA SOURCE IS PAKISTAN SINGLE WINDOW (PSW) AND VALIDATED BY FBR(DRS).</t>
  </si>
  <si>
    <t>2.   DUE TO ROUNDINGS EFFECTS SOME TOTALS AND PERCENTAGES MAY NOT TALLY.</t>
  </si>
  <si>
    <t>STATEMENT SHOWING IMPORTS OF SELECTED COMMODITIES DURING THE MONTH OF DECEMBER, 2025</t>
  </si>
  <si>
    <t xml:space="preserve">                   DECEMBER, 2025  ( R)</t>
  </si>
  <si>
    <t xml:space="preserve">                   DECEMBER,2024</t>
  </si>
  <si>
    <t xml:space="preserve">                          % CHANGE IN DECEMBER,  2025 OVER</t>
  </si>
  <si>
    <t>DECEMBER,2024</t>
  </si>
  <si>
    <t>STATEMENT SHOWING IMPORTS OF SELECTED COMMODITIES DURING THE PERIOD JULY - DECEMBER, 2025</t>
  </si>
  <si>
    <t xml:space="preserve">     JULY - DECEMBER,   2025 </t>
  </si>
  <si>
    <t xml:space="preserve">     JULY - DECEMBER,   2024</t>
  </si>
  <si>
    <t xml:space="preserve">% CHANGE IN  JULY - DECEMBER, 2025 </t>
  </si>
  <si>
    <t xml:space="preserve">      OVER  JULY - DECEMBER, 2024</t>
  </si>
  <si>
    <t xml:space="preserve">                   NOVEMBER, 2025  ( F)</t>
  </si>
  <si>
    <t xml:space="preserve">        NOVEMBER,2025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</si>
</sst>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0.00_)"/>
    <numFmt numFmtId="167" formatCode="_(* #,##0_);_(* \(#,##0\);_(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Calibri"/>
      <family val="2"/>
      <scheme val="minor"/>
    </font>
    <font>
      <u/>
      <sz val="14"/>
      <name val="Calibri"/>
      <family val="2"/>
      <scheme val="minor"/>
    </font>
    <font>
      <sz val="16"/>
      <name val="Calibri"/>
      <family val="2"/>
      <scheme val="minor"/>
    </font>
    <font>
      <sz val="10"/>
      <color rgb="FF000000"/>
      <name val="Times New Roman"/>
      <family val="1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7">
    <xf numFmtId="0" fontId="0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3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</cellStyleXfs>
  <cellXfs count="115">
    <xf numFmtId="0" fontId="0" fillId="0" borderId="0" xfId="0"/>
    <xf numFmtId="3" fontId="8" fillId="0" borderId="0" xfId="0" applyNumberFormat="1" applyFont="1"/>
    <xf numFmtId="0" fontId="8" fillId="0" borderId="0" xfId="0" applyFont="1"/>
    <xf numFmtId="37" fontId="8" fillId="0" borderId="0" xfId="0" applyNumberFormat="1" applyFont="1" applyAlignment="1">
      <alignment horizontal="center"/>
    </xf>
    <xf numFmtId="37" fontId="8" fillId="0" borderId="0" xfId="0" applyNumberFormat="1" applyFont="1" applyAlignment="1">
      <alignment horizontal="left"/>
    </xf>
    <xf numFmtId="37" fontId="8" fillId="0" borderId="2" xfId="0" applyNumberFormat="1" applyFont="1" applyBorder="1" applyAlignment="1">
      <alignment horizontal="left"/>
    </xf>
    <xf numFmtId="37" fontId="8" fillId="0" borderId="1" xfId="0" applyNumberFormat="1" applyFont="1" applyBorder="1" applyAlignment="1">
      <alignment horizontal="center"/>
    </xf>
    <xf numFmtId="37" fontId="8" fillId="0" borderId="5" xfId="0" applyNumberFormat="1" applyFont="1" applyBorder="1" applyAlignment="1">
      <alignment horizontal="center"/>
    </xf>
    <xf numFmtId="37" fontId="8" fillId="0" borderId="5" xfId="0" applyNumberFormat="1" applyFont="1" applyBorder="1" applyAlignment="1">
      <alignment horizontal="left"/>
    </xf>
    <xf numFmtId="0" fontId="8" fillId="0" borderId="6" xfId="0" applyFont="1" applyBorder="1"/>
    <xf numFmtId="37" fontId="8" fillId="0" borderId="12" xfId="0" applyNumberFormat="1" applyFont="1" applyBorder="1" applyAlignment="1">
      <alignment horizontal="left"/>
    </xf>
    <xf numFmtId="37" fontId="8" fillId="0" borderId="11" xfId="0" applyNumberFormat="1" applyFont="1" applyBorder="1" applyAlignment="1">
      <alignment horizontal="center"/>
    </xf>
    <xf numFmtId="37" fontId="8" fillId="0" borderId="0" xfId="0" applyNumberFormat="1" applyFont="1"/>
    <xf numFmtId="3" fontId="10" fillId="0" borderId="0" xfId="0" applyNumberFormat="1" applyFont="1"/>
    <xf numFmtId="0" fontId="10" fillId="0" borderId="0" xfId="0" applyFont="1"/>
    <xf numFmtId="3" fontId="10" fillId="2" borderId="0" xfId="1" applyNumberFormat="1" applyFont="1" applyFill="1"/>
    <xf numFmtId="3" fontId="10" fillId="0" borderId="0" xfId="0" applyNumberFormat="1" applyFont="1" applyAlignment="1">
      <alignment horizontal="right"/>
    </xf>
    <xf numFmtId="3" fontId="10" fillId="0" borderId="0" xfId="1" applyNumberFormat="1" applyFont="1" applyFill="1"/>
    <xf numFmtId="3" fontId="10" fillId="0" borderId="0" xfId="1" applyNumberFormat="1" applyFont="1" applyFill="1" applyAlignment="1">
      <alignment horizontal="center"/>
    </xf>
    <xf numFmtId="0" fontId="8" fillId="0" borderId="15" xfId="0" applyFont="1" applyBorder="1"/>
    <xf numFmtId="167" fontId="10" fillId="0" borderId="0" xfId="1" applyNumberFormat="1" applyFont="1" applyFill="1"/>
    <xf numFmtId="3" fontId="10" fillId="0" borderId="0" xfId="1" applyNumberFormat="1" applyFont="1" applyFill="1" applyAlignment="1">
      <alignment horizontal="right"/>
    </xf>
    <xf numFmtId="1" fontId="8" fillId="0" borderId="0" xfId="0" applyNumberFormat="1" applyFont="1"/>
    <xf numFmtId="2" fontId="8" fillId="0" borderId="0" xfId="0" applyNumberFormat="1" applyFont="1"/>
    <xf numFmtId="2" fontId="8" fillId="0" borderId="0" xfId="0" applyNumberFormat="1" applyFont="1" applyAlignment="1">
      <alignment horizontal="left"/>
    </xf>
    <xf numFmtId="37" fontId="8" fillId="0" borderId="3" xfId="0" applyNumberFormat="1" applyFont="1" applyBorder="1"/>
    <xf numFmtId="37" fontId="8" fillId="0" borderId="4" xfId="0" applyNumberFormat="1" applyFont="1" applyBorder="1"/>
    <xf numFmtId="37" fontId="8" fillId="0" borderId="14" xfId="0" applyNumberFormat="1" applyFont="1" applyBorder="1"/>
    <xf numFmtId="37" fontId="8" fillId="0" borderId="3" xfId="0" applyNumberFormat="1" applyFont="1" applyBorder="1" applyAlignment="1">
      <alignment horizontal="left"/>
    </xf>
    <xf numFmtId="2" fontId="8" fillId="0" borderId="4" xfId="0" applyNumberFormat="1" applyFont="1" applyBorder="1" applyAlignment="1">
      <alignment horizontal="left"/>
    </xf>
    <xf numFmtId="2" fontId="8" fillId="0" borderId="4" xfId="0" applyNumberFormat="1" applyFont="1" applyBorder="1"/>
    <xf numFmtId="0" fontId="8" fillId="0" borderId="4" xfId="0" applyFont="1" applyBorder="1"/>
    <xf numFmtId="37" fontId="8" fillId="0" borderId="4" xfId="0" applyNumberFormat="1" applyFont="1" applyBorder="1" applyAlignment="1">
      <alignment horizontal="left"/>
    </xf>
    <xf numFmtId="3" fontId="8" fillId="0" borderId="0" xfId="0" applyNumberFormat="1" applyFont="1" applyAlignment="1">
      <alignment horizontal="left"/>
    </xf>
    <xf numFmtId="0" fontId="8" fillId="0" borderId="8" xfId="0" applyFont="1" applyBorder="1"/>
    <xf numFmtId="3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37" fontId="8" fillId="0" borderId="6" xfId="0" applyNumberFormat="1" applyFont="1" applyBorder="1" applyAlignment="1">
      <alignment horizontal="left"/>
    </xf>
    <xf numFmtId="37" fontId="8" fillId="0" borderId="5" xfId="0" applyNumberFormat="1" applyFont="1" applyBorder="1" applyAlignment="1">
      <alignment horizontal="right"/>
    </xf>
    <xf numFmtId="37" fontId="8" fillId="0" borderId="8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left"/>
    </xf>
    <xf numFmtId="0" fontId="8" fillId="0" borderId="10" xfId="0" applyFont="1" applyBorder="1"/>
    <xf numFmtId="3" fontId="8" fillId="0" borderId="13" xfId="0" applyNumberFormat="1" applyFont="1" applyBorder="1" applyAlignment="1">
      <alignment horizontal="right"/>
    </xf>
    <xf numFmtId="37" fontId="8" fillId="0" borderId="13" xfId="0" applyNumberFormat="1" applyFont="1" applyBorder="1" applyAlignment="1">
      <alignment horizontal="right"/>
    </xf>
    <xf numFmtId="37" fontId="8" fillId="0" borderId="9" xfId="0" applyNumberFormat="1" applyFont="1" applyBorder="1" applyAlignment="1">
      <alignment horizontal="right"/>
    </xf>
    <xf numFmtId="2" fontId="8" fillId="0" borderId="9" xfId="0" applyNumberFormat="1" applyFont="1" applyBorder="1" applyAlignment="1">
      <alignment horizontal="right"/>
    </xf>
    <xf numFmtId="2" fontId="8" fillId="0" borderId="13" xfId="0" applyNumberFormat="1" applyFont="1" applyBorder="1" applyAlignment="1">
      <alignment horizontal="right"/>
    </xf>
    <xf numFmtId="37" fontId="8" fillId="0" borderId="12" xfId="0" applyNumberFormat="1" applyFont="1" applyBorder="1" applyAlignment="1">
      <alignment horizontal="right"/>
    </xf>
    <xf numFmtId="37" fontId="8" fillId="0" borderId="3" xfId="0" applyNumberFormat="1" applyFont="1" applyBorder="1" applyAlignment="1">
      <alignment horizontal="right"/>
    </xf>
    <xf numFmtId="4" fontId="10" fillId="0" borderId="0" xfId="0" applyNumberFormat="1" applyFont="1"/>
    <xf numFmtId="4" fontId="10" fillId="0" borderId="0" xfId="0" applyNumberFormat="1" applyFont="1" applyAlignment="1">
      <alignment horizontal="center"/>
    </xf>
    <xf numFmtId="1" fontId="10" fillId="0" borderId="0" xfId="0" applyNumberFormat="1" applyFont="1"/>
    <xf numFmtId="37" fontId="8" fillId="0" borderId="0" xfId="0" applyNumberFormat="1" applyFont="1" applyAlignment="1">
      <alignment horizontal="right"/>
    </xf>
    <xf numFmtId="166" fontId="10" fillId="0" borderId="0" xfId="0" applyNumberFormat="1" applyFont="1" applyAlignment="1">
      <alignment horizontal="right"/>
    </xf>
    <xf numFmtId="4" fontId="10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37" fontId="8" fillId="0" borderId="11" xfId="0" quotePrefix="1" applyNumberFormat="1" applyFont="1" applyBorder="1" applyAlignment="1">
      <alignment horizontal="left"/>
    </xf>
    <xf numFmtId="37" fontId="8" fillId="0" borderId="11" xfId="0" applyNumberFormat="1" applyFont="1" applyBorder="1" applyAlignment="1">
      <alignment horizontal="left"/>
    </xf>
    <xf numFmtId="37" fontId="8" fillId="0" borderId="11" xfId="0" applyNumberFormat="1" applyFont="1" applyBorder="1" applyAlignment="1">
      <alignment horizontal="right"/>
    </xf>
    <xf numFmtId="37" fontId="10" fillId="0" borderId="11" xfId="0" applyNumberFormat="1" applyFont="1" applyBorder="1"/>
    <xf numFmtId="3" fontId="10" fillId="0" borderId="11" xfId="0" quotePrefix="1" applyNumberFormat="1" applyFont="1" applyBorder="1" applyAlignment="1">
      <alignment horizontal="right"/>
    </xf>
    <xf numFmtId="37" fontId="10" fillId="0" borderId="11" xfId="0" quotePrefix="1" applyNumberFormat="1" applyFont="1" applyBorder="1" applyAlignment="1">
      <alignment horizontal="right"/>
    </xf>
    <xf numFmtId="3" fontId="10" fillId="0" borderId="11" xfId="0" quotePrefix="1" applyNumberFormat="1" applyFont="1" applyBorder="1"/>
    <xf numFmtId="166" fontId="10" fillId="0" borderId="11" xfId="0" applyNumberFormat="1" applyFont="1" applyBorder="1"/>
    <xf numFmtId="2" fontId="10" fillId="0" borderId="11" xfId="0" applyNumberFormat="1" applyFont="1" applyBorder="1"/>
    <xf numFmtId="0" fontId="10" fillId="0" borderId="11" xfId="0" quotePrefix="1" applyFont="1" applyBorder="1"/>
    <xf numFmtId="37" fontId="8" fillId="0" borderId="0" xfId="0" quotePrefix="1" applyNumberFormat="1" applyFont="1" applyAlignment="1">
      <alignment horizontal="left"/>
    </xf>
    <xf numFmtId="3" fontId="8" fillId="0" borderId="0" xfId="0" quotePrefix="1" applyNumberFormat="1" applyFont="1" applyAlignment="1">
      <alignment horizontal="right"/>
    </xf>
    <xf numFmtId="37" fontId="8" fillId="0" borderId="0" xfId="0" quotePrefix="1" applyNumberFormat="1" applyFont="1" applyAlignment="1">
      <alignment horizontal="right"/>
    </xf>
    <xf numFmtId="3" fontId="8" fillId="0" borderId="0" xfId="0" quotePrefix="1" applyNumberFormat="1" applyFont="1"/>
    <xf numFmtId="166" fontId="8" fillId="0" borderId="0" xfId="0" applyNumberFormat="1" applyFont="1"/>
    <xf numFmtId="167" fontId="0" fillId="0" borderId="0" xfId="1" applyNumberFormat="1" applyFont="1" applyFill="1"/>
    <xf numFmtId="3" fontId="10" fillId="0" borderId="0" xfId="1" quotePrefix="1" applyNumberFormat="1" applyFont="1" applyFill="1" applyAlignment="1">
      <alignment horizontal="right"/>
    </xf>
    <xf numFmtId="0" fontId="8" fillId="0" borderId="11" xfId="0" applyFont="1" applyBorder="1"/>
    <xf numFmtId="3" fontId="8" fillId="0" borderId="11" xfId="0" applyNumberFormat="1" applyFont="1" applyBorder="1"/>
    <xf numFmtId="3" fontId="8" fillId="0" borderId="11" xfId="0" quotePrefix="1" applyNumberFormat="1" applyFont="1" applyBorder="1"/>
    <xf numFmtId="2" fontId="8" fillId="0" borderId="11" xfId="0" applyNumberFormat="1" applyFont="1" applyBorder="1"/>
    <xf numFmtId="0" fontId="8" fillId="0" borderId="11" xfId="0" quotePrefix="1" applyFont="1" applyBorder="1"/>
    <xf numFmtId="0" fontId="8" fillId="0" borderId="1" xfId="0" applyFont="1" applyBorder="1"/>
    <xf numFmtId="37" fontId="8" fillId="0" borderId="8" xfId="0" applyNumberFormat="1" applyFont="1" applyBorder="1" applyAlignment="1">
      <alignment horizontal="left"/>
    </xf>
    <xf numFmtId="3" fontId="8" fillId="0" borderId="7" xfId="0" applyNumberFormat="1" applyFont="1" applyBorder="1"/>
    <xf numFmtId="37" fontId="8" fillId="0" borderId="9" xfId="0" applyNumberFormat="1" applyFont="1" applyBorder="1" applyAlignment="1">
      <alignment horizontal="left"/>
    </xf>
    <xf numFmtId="2" fontId="10" fillId="0" borderId="0" xfId="0" applyNumberFormat="1" applyFont="1"/>
    <xf numFmtId="37" fontId="10" fillId="0" borderId="0" xfId="0" applyNumberFormat="1" applyFont="1" applyAlignment="1">
      <alignment horizontal="right"/>
    </xf>
    <xf numFmtId="0" fontId="10" fillId="0" borderId="11" xfId="0" applyFont="1" applyBorder="1"/>
    <xf numFmtId="3" fontId="10" fillId="0" borderId="11" xfId="0" applyNumberFormat="1" applyFont="1" applyBorder="1"/>
    <xf numFmtId="167" fontId="8" fillId="0" borderId="0" xfId="1" applyNumberFormat="1" applyFont="1" applyFill="1"/>
    <xf numFmtId="165" fontId="8" fillId="0" borderId="0" xfId="0" applyNumberFormat="1" applyFont="1"/>
    <xf numFmtId="0" fontId="12" fillId="0" borderId="0" xfId="0" applyFont="1"/>
    <xf numFmtId="4" fontId="10" fillId="0" borderId="0" xfId="1" applyNumberFormat="1" applyFont="1" applyFill="1"/>
    <xf numFmtId="0" fontId="8" fillId="2" borderId="0" xfId="0" applyFont="1" applyFill="1"/>
    <xf numFmtId="37" fontId="8" fillId="2" borderId="0" xfId="0" applyNumberFormat="1" applyFont="1" applyFill="1" applyAlignment="1">
      <alignment horizontal="left"/>
    </xf>
    <xf numFmtId="37" fontId="8" fillId="2" borderId="0" xfId="0" applyNumberFormat="1" applyFont="1" applyFill="1" applyAlignment="1">
      <alignment horizontal="center"/>
    </xf>
    <xf numFmtId="3" fontId="10" fillId="2" borderId="0" xfId="0" applyNumberFormat="1" applyFont="1" applyFill="1"/>
    <xf numFmtId="4" fontId="10" fillId="2" borderId="0" xfId="0" applyNumberFormat="1" applyFont="1" applyFill="1"/>
    <xf numFmtId="1" fontId="10" fillId="2" borderId="0" xfId="0" applyNumberFormat="1" applyFont="1" applyFill="1" applyAlignment="1">
      <alignment horizontal="center"/>
    </xf>
    <xf numFmtId="1" fontId="8" fillId="2" borderId="0" xfId="0" applyNumberFormat="1" applyFont="1" applyFill="1"/>
    <xf numFmtId="0" fontId="12" fillId="0" borderId="0" xfId="0" applyFont="1" applyAlignment="1">
      <alignment horizontal="left"/>
    </xf>
    <xf numFmtId="37" fontId="9" fillId="0" borderId="0" xfId="0" applyNumberFormat="1" applyFont="1" applyAlignment="1">
      <alignment horizontal="center"/>
    </xf>
    <xf numFmtId="37" fontId="8" fillId="0" borderId="9" xfId="0" applyNumberFormat="1" applyFont="1" applyBorder="1" applyAlignment="1">
      <alignment horizontal="center"/>
    </xf>
    <xf numFmtId="37" fontId="8" fillId="0" borderId="10" xfId="0" applyNumberFormat="1" applyFont="1" applyBorder="1" applyAlignment="1">
      <alignment horizontal="center"/>
    </xf>
    <xf numFmtId="37" fontId="8" fillId="0" borderId="3" xfId="0" applyNumberFormat="1" applyFont="1" applyBorder="1"/>
    <xf numFmtId="37" fontId="8" fillId="0" borderId="4" xfId="0" applyNumberFormat="1" applyFont="1" applyBorder="1"/>
    <xf numFmtId="37" fontId="8" fillId="0" borderId="14" xfId="0" applyNumberFormat="1" applyFont="1" applyBorder="1"/>
    <xf numFmtId="37" fontId="8" fillId="0" borderId="3" xfId="0" applyNumberFormat="1" applyFont="1" applyBorder="1" applyAlignment="1">
      <alignment horizontal="center"/>
    </xf>
    <xf numFmtId="37" fontId="8" fillId="0" borderId="4" xfId="0" applyNumberFormat="1" applyFont="1" applyBorder="1" applyAlignment="1">
      <alignment horizontal="center"/>
    </xf>
    <xf numFmtId="37" fontId="8" fillId="0" borderId="14" xfId="0" applyNumberFormat="1" applyFont="1" applyBorder="1" applyAlignment="1">
      <alignment horizontal="center"/>
    </xf>
    <xf numFmtId="37" fontId="8" fillId="0" borderId="7" xfId="0" applyNumberFormat="1" applyFont="1" applyBorder="1" applyAlignment="1">
      <alignment horizontal="center" vertical="center"/>
    </xf>
    <xf numFmtId="37" fontId="8" fillId="0" borderId="15" xfId="0" applyNumberFormat="1" applyFont="1" applyBorder="1" applyAlignment="1">
      <alignment horizontal="center" vertical="center"/>
    </xf>
    <xf numFmtId="37" fontId="8" fillId="0" borderId="9" xfId="0" applyNumberFormat="1" applyFont="1" applyBorder="1" applyAlignment="1">
      <alignment horizontal="center" vertical="center"/>
    </xf>
    <xf numFmtId="37" fontId="8" fillId="0" borderId="10" xfId="0" applyNumberFormat="1" applyFont="1" applyBorder="1" applyAlignment="1">
      <alignment horizontal="center" vertical="center"/>
    </xf>
    <xf numFmtId="37" fontId="8" fillId="0" borderId="2" xfId="0" applyNumberFormat="1" applyFont="1" applyBorder="1" applyAlignment="1">
      <alignment horizontal="center" vertical="center"/>
    </xf>
    <xf numFmtId="37" fontId="8" fillId="0" borderId="5" xfId="0" applyNumberFormat="1" applyFont="1" applyBorder="1" applyAlignment="1">
      <alignment horizontal="center" vertical="center"/>
    </xf>
    <xf numFmtId="37" fontId="8" fillId="0" borderId="12" xfId="0" applyNumberFormat="1" applyFont="1" applyBorder="1" applyAlignment="1">
      <alignment horizontal="center" vertical="center"/>
    </xf>
  </cellXfs>
  <cellStyles count="37">
    <cellStyle name="Comma" xfId="1" builtinId="3"/>
    <cellStyle name="Comma [0] 2" xfId="15" xr:uid="{00000000-0005-0000-0000-000001000000}"/>
    <cellStyle name="Comma [0] 3" xfId="18" xr:uid="{00000000-0005-0000-0000-000002000000}"/>
    <cellStyle name="Comma 10" xfId="22" xr:uid="{00000000-0005-0000-0000-000003000000}"/>
    <cellStyle name="Comma 11" xfId="24" xr:uid="{525A0D61-14D0-4706-ADC4-D1BEC0E2C339}"/>
    <cellStyle name="Comma 12" xfId="25" xr:uid="{FB1FA3C7-3A52-46EB-8E1D-64043601688B}"/>
    <cellStyle name="Comma 13" xfId="26" xr:uid="{E556CFD8-9BDC-47F0-BB4A-F4A2543D326C}"/>
    <cellStyle name="Comma 14" xfId="27" xr:uid="{18F0A786-C9A9-4F9E-9995-2236EEE6C01C}"/>
    <cellStyle name="Comma 15" xfId="28" xr:uid="{CFF17F71-19D0-42C2-A43C-6267955B9B74}"/>
    <cellStyle name="Comma 16" xfId="29" xr:uid="{E5726228-2BAD-49C4-BCE8-33CFC56C8A79}"/>
    <cellStyle name="Comma 17" xfId="30" xr:uid="{F8C50AEE-63CB-4CA6-ABAD-78AC43569979}"/>
    <cellStyle name="Comma 18" xfId="31" xr:uid="{563CBBFD-535D-4B23-B433-04C4D3901E64}"/>
    <cellStyle name="Comma 19" xfId="32" xr:uid="{219B6C32-FFC3-464C-9667-B8D6CBF113C6}"/>
    <cellStyle name="Comma 2" xfId="2" xr:uid="{00000000-0005-0000-0000-000004000000}"/>
    <cellStyle name="Comma 2 2" xfId="8" xr:uid="{00000000-0005-0000-0000-000005000000}"/>
    <cellStyle name="Comma 20" xfId="33" xr:uid="{9964D69B-C6A9-44EF-888E-D84192E02727}"/>
    <cellStyle name="Comma 21" xfId="34" xr:uid="{224D7DFE-CAB4-42E9-9736-C781834AD473}"/>
    <cellStyle name="Comma 22" xfId="35" xr:uid="{A0BF0E97-80ED-4A58-9D68-E741203DABAF}"/>
    <cellStyle name="Comma 3" xfId="3" xr:uid="{00000000-0005-0000-0000-000006000000}"/>
    <cellStyle name="Comma 3 2" xfId="9" xr:uid="{00000000-0005-0000-0000-000007000000}"/>
    <cellStyle name="Comma 4" xfId="4" xr:uid="{00000000-0005-0000-0000-000008000000}"/>
    <cellStyle name="Comma 4 2" xfId="5" xr:uid="{00000000-0005-0000-0000-000009000000}"/>
    <cellStyle name="Comma 4 2 2" xfId="11" xr:uid="{00000000-0005-0000-0000-00000A000000}"/>
    <cellStyle name="Comma 4 3" xfId="10" xr:uid="{00000000-0005-0000-0000-00000B000000}"/>
    <cellStyle name="Comma 5" xfId="6" xr:uid="{00000000-0005-0000-0000-00000C000000}"/>
    <cellStyle name="Comma 5 2" xfId="12" xr:uid="{00000000-0005-0000-0000-00000D000000}"/>
    <cellStyle name="Comma 6" xfId="16" xr:uid="{00000000-0005-0000-0000-00000E000000}"/>
    <cellStyle name="Comma 7" xfId="19" xr:uid="{00000000-0005-0000-0000-00000F000000}"/>
    <cellStyle name="Comma 8" xfId="20" xr:uid="{00000000-0005-0000-0000-000010000000}"/>
    <cellStyle name="Comma 9" xfId="21" xr:uid="{00000000-0005-0000-0000-000011000000}"/>
    <cellStyle name="Normal" xfId="0" builtinId="0"/>
    <cellStyle name="Normal 2" xfId="7" xr:uid="{00000000-0005-0000-0000-000013000000}"/>
    <cellStyle name="Normal 2 2" xfId="13" xr:uid="{00000000-0005-0000-0000-000014000000}"/>
    <cellStyle name="Normal 3" xfId="23" xr:uid="{DCECD750-1BBD-4B2C-9A49-2942DFF6DAD3}"/>
    <cellStyle name="Normal 4" xfId="36" xr:uid="{A572AE13-A83B-429F-945F-355D43DFCBB1}"/>
    <cellStyle name="Normal 6" xfId="14" xr:uid="{00000000-0005-0000-0000-000015000000}"/>
    <cellStyle name="Normal 6 2" xfId="17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3"/>
  <sheetViews>
    <sheetView tabSelected="1" zoomScale="70" zoomScaleNormal="70" zoomScaleSheetLayoutView="70" workbookViewId="0">
      <selection activeCell="B2" sqref="B2"/>
    </sheetView>
  </sheetViews>
  <sheetFormatPr defaultColWidth="11.54296875" defaultRowHeight="18.5" x14ac:dyDescent="0.45"/>
  <cols>
    <col min="1" max="1" width="4.54296875" style="2" customWidth="1"/>
    <col min="2" max="2" width="53.54296875" style="2" customWidth="1"/>
    <col min="3" max="3" width="5.26953125" style="2" customWidth="1"/>
    <col min="4" max="4" width="19.6328125" style="2" customWidth="1"/>
    <col min="5" max="5" width="15.6328125" style="1" customWidth="1"/>
    <col min="6" max="6" width="16.81640625" style="2" customWidth="1"/>
    <col min="7" max="7" width="19.1796875" style="2" customWidth="1"/>
    <col min="8" max="8" width="15.90625" style="1" customWidth="1"/>
    <col min="9" max="9" width="19.7265625" style="2" customWidth="1"/>
    <col min="10" max="10" width="16.90625" style="2" customWidth="1"/>
    <col min="11" max="11" width="16.1796875" style="1" customWidth="1"/>
    <col min="12" max="12" width="18.453125" style="2" customWidth="1"/>
    <col min="13" max="13" width="14.54296875" style="2" customWidth="1"/>
    <col min="14" max="14" width="16.26953125" style="23" customWidth="1"/>
    <col min="15" max="15" width="20.54296875" style="23" customWidth="1"/>
    <col min="16" max="16" width="16.54296875" style="2" customWidth="1"/>
    <col min="17" max="17" width="16.1796875" style="2" customWidth="1"/>
    <col min="18" max="18" width="17.81640625" style="2" customWidth="1"/>
    <col min="19" max="19" width="12.1796875" style="1" customWidth="1"/>
    <col min="20" max="20" width="14.90625" style="22" customWidth="1"/>
    <col min="21" max="21" width="12.1796875" style="22" customWidth="1"/>
    <col min="22" max="22" width="12.54296875" style="22" customWidth="1"/>
    <col min="23" max="16384" width="11.54296875" style="2"/>
  </cols>
  <sheetData>
    <row r="1" spans="1:21" x14ac:dyDescent="0.45">
      <c r="A1" s="99" t="s">
        <v>106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</row>
    <row r="2" spans="1:21" x14ac:dyDescent="0.45">
      <c r="O2" s="24" t="s">
        <v>74</v>
      </c>
    </row>
    <row r="3" spans="1:21" x14ac:dyDescent="0.45">
      <c r="O3" s="24" t="s">
        <v>99</v>
      </c>
    </row>
    <row r="4" spans="1:21" x14ac:dyDescent="0.45">
      <c r="A4" s="19"/>
      <c r="B4" s="112" t="s">
        <v>65</v>
      </c>
      <c r="C4" s="6" t="s">
        <v>62</v>
      </c>
      <c r="D4" s="102" t="s">
        <v>107</v>
      </c>
      <c r="E4" s="103"/>
      <c r="F4" s="104"/>
      <c r="G4" s="102" t="s">
        <v>116</v>
      </c>
      <c r="H4" s="103"/>
      <c r="I4" s="104"/>
      <c r="J4" s="25" t="s">
        <v>108</v>
      </c>
      <c r="K4" s="26"/>
      <c r="L4" s="27"/>
      <c r="M4" s="28"/>
      <c r="N4" s="29" t="s">
        <v>109</v>
      </c>
      <c r="O4" s="30"/>
      <c r="P4" s="31"/>
      <c r="Q4" s="31"/>
      <c r="R4" s="32" t="s">
        <v>100</v>
      </c>
      <c r="S4" s="33"/>
    </row>
    <row r="5" spans="1:21" x14ac:dyDescent="0.45">
      <c r="A5" s="9" t="s">
        <v>1</v>
      </c>
      <c r="B5" s="113"/>
      <c r="C5" s="3" t="s">
        <v>63</v>
      </c>
      <c r="D5" s="8" t="s">
        <v>64</v>
      </c>
      <c r="E5" s="108" t="s">
        <v>68</v>
      </c>
      <c r="F5" s="109"/>
      <c r="G5" s="8"/>
      <c r="H5" s="108" t="s">
        <v>68</v>
      </c>
      <c r="I5" s="109"/>
      <c r="J5" s="34"/>
      <c r="K5" s="108" t="s">
        <v>68</v>
      </c>
      <c r="L5" s="109"/>
      <c r="M5" s="105" t="s">
        <v>117</v>
      </c>
      <c r="N5" s="106"/>
      <c r="O5" s="107"/>
      <c r="P5" s="105" t="s">
        <v>110</v>
      </c>
      <c r="Q5" s="106"/>
      <c r="R5" s="106"/>
      <c r="S5" s="35"/>
      <c r="T5" s="36"/>
      <c r="U5" s="36"/>
    </row>
    <row r="6" spans="1:21" x14ac:dyDescent="0.45">
      <c r="A6" s="37" t="s">
        <v>2</v>
      </c>
      <c r="B6" s="113"/>
      <c r="C6" s="3" t="s">
        <v>66</v>
      </c>
      <c r="D6" s="38" t="s">
        <v>67</v>
      </c>
      <c r="E6" s="110"/>
      <c r="F6" s="111"/>
      <c r="G6" s="38" t="s">
        <v>67</v>
      </c>
      <c r="H6" s="110"/>
      <c r="I6" s="111"/>
      <c r="J6" s="39" t="s">
        <v>67</v>
      </c>
      <c r="K6" s="110"/>
      <c r="L6" s="111"/>
      <c r="M6" s="39" t="s">
        <v>67</v>
      </c>
      <c r="N6" s="105" t="s">
        <v>68</v>
      </c>
      <c r="O6" s="107"/>
      <c r="P6" s="39" t="s">
        <v>67</v>
      </c>
      <c r="Q6" s="105" t="s">
        <v>68</v>
      </c>
      <c r="R6" s="106"/>
      <c r="S6" s="33"/>
      <c r="T6" s="40"/>
      <c r="U6" s="40"/>
    </row>
    <row r="7" spans="1:21" x14ac:dyDescent="0.45">
      <c r="A7" s="41"/>
      <c r="B7" s="114"/>
      <c r="C7" s="11" t="s">
        <v>69</v>
      </c>
      <c r="D7" s="10"/>
      <c r="E7" s="42" t="s">
        <v>70</v>
      </c>
      <c r="F7" s="43" t="s">
        <v>71</v>
      </c>
      <c r="G7" s="10"/>
      <c r="H7" s="42" t="s">
        <v>70</v>
      </c>
      <c r="I7" s="43" t="s">
        <v>71</v>
      </c>
      <c r="J7" s="44"/>
      <c r="K7" s="42" t="s">
        <v>70</v>
      </c>
      <c r="L7" s="43" t="s">
        <v>72</v>
      </c>
      <c r="M7" s="44"/>
      <c r="N7" s="45" t="s">
        <v>73</v>
      </c>
      <c r="O7" s="46" t="s">
        <v>72</v>
      </c>
      <c r="P7" s="47"/>
      <c r="Q7" s="44" t="s">
        <v>73</v>
      </c>
      <c r="R7" s="48" t="s">
        <v>72</v>
      </c>
      <c r="S7" s="33"/>
      <c r="T7" s="40"/>
      <c r="U7" s="40"/>
    </row>
    <row r="8" spans="1:21" ht="21" x14ac:dyDescent="0.5">
      <c r="A8" s="4"/>
      <c r="B8" s="4" t="s">
        <v>3</v>
      </c>
      <c r="D8" s="17"/>
      <c r="E8" s="13">
        <v>1714983</v>
      </c>
      <c r="F8" s="13">
        <v>6109110.1449636742</v>
      </c>
      <c r="G8" s="17"/>
      <c r="H8" s="13">
        <v>1491677</v>
      </c>
      <c r="I8" s="13">
        <v>5306070</v>
      </c>
      <c r="J8" s="17"/>
      <c r="K8" s="17">
        <v>1642039</v>
      </c>
      <c r="L8" s="17">
        <v>5904057</v>
      </c>
      <c r="M8" s="49"/>
      <c r="N8" s="49">
        <f>ROUND(E8/H8*100-100,2)</f>
        <v>14.97</v>
      </c>
      <c r="O8" s="49">
        <f>ROUND(F8/I8*100-100,2)</f>
        <v>15.13</v>
      </c>
      <c r="P8" s="50"/>
      <c r="Q8" s="49">
        <f>ROUND(E8/K8*100-100,2)</f>
        <v>4.4400000000000004</v>
      </c>
      <c r="R8" s="49">
        <f>ROUND(F8/L8*100-100,2)</f>
        <v>3.47</v>
      </c>
      <c r="S8" s="13"/>
      <c r="T8" s="51"/>
      <c r="U8" s="51"/>
    </row>
    <row r="9" spans="1:21" ht="21" x14ac:dyDescent="0.5">
      <c r="A9" s="4"/>
      <c r="D9" s="17"/>
      <c r="E9" s="17"/>
      <c r="F9" s="17"/>
      <c r="G9" s="17"/>
      <c r="H9" s="17"/>
      <c r="I9" s="17"/>
      <c r="J9" s="17"/>
      <c r="K9" s="17"/>
      <c r="L9" s="17"/>
      <c r="M9" s="49"/>
      <c r="N9" s="49"/>
      <c r="O9" s="49"/>
      <c r="P9" s="49"/>
      <c r="Q9" s="49"/>
      <c r="R9" s="49"/>
      <c r="S9" s="13"/>
      <c r="T9" s="51"/>
      <c r="U9" s="51"/>
    </row>
    <row r="10" spans="1:21" ht="21" x14ac:dyDescent="0.5">
      <c r="A10" s="4" t="s">
        <v>4</v>
      </c>
      <c r="B10" s="4" t="s">
        <v>5</v>
      </c>
      <c r="C10" s="52"/>
      <c r="D10" s="53"/>
      <c r="E10" s="17">
        <f t="shared" ref="E10:L10" si="0">SUM(E11:E20)</f>
        <v>219934.800544</v>
      </c>
      <c r="F10" s="17">
        <f t="shared" si="0"/>
        <v>783439.49667999917</v>
      </c>
      <c r="G10" s="53"/>
      <c r="H10" s="17">
        <f t="shared" si="0"/>
        <v>217026</v>
      </c>
      <c r="I10" s="17">
        <f t="shared" si="0"/>
        <v>771991</v>
      </c>
      <c r="J10" s="53"/>
      <c r="K10" s="17">
        <f t="shared" si="0"/>
        <v>224351</v>
      </c>
      <c r="L10" s="17">
        <f t="shared" si="0"/>
        <v>806667</v>
      </c>
      <c r="M10" s="54"/>
      <c r="N10" s="49">
        <f>ROUND(E10/H10*100-100,2)</f>
        <v>1.34</v>
      </c>
      <c r="O10" s="49">
        <f>ROUND(F10/I10*100-100,2)</f>
        <v>1.48</v>
      </c>
      <c r="P10" s="54"/>
      <c r="Q10" s="49">
        <f>ROUND(E10/K10*100-100,2)</f>
        <v>-1.97</v>
      </c>
      <c r="R10" s="49">
        <f>ROUND(F10/L10*100-100,2)</f>
        <v>-2.88</v>
      </c>
      <c r="S10" s="55"/>
      <c r="T10" s="56"/>
      <c r="U10" s="56"/>
    </row>
    <row r="11" spans="1:21" ht="21" x14ac:dyDescent="0.5">
      <c r="A11" s="4" t="s">
        <v>0</v>
      </c>
      <c r="B11" s="4" t="s">
        <v>8</v>
      </c>
      <c r="C11" s="3" t="s">
        <v>9</v>
      </c>
      <c r="D11" s="17">
        <v>3653.3945600000002</v>
      </c>
      <c r="E11" s="17">
        <v>3256.905698</v>
      </c>
      <c r="F11" s="13">
        <v>11602.468919999999</v>
      </c>
      <c r="G11" s="17">
        <v>2521</v>
      </c>
      <c r="H11" s="17">
        <v>2585</v>
      </c>
      <c r="I11" s="13">
        <v>9194</v>
      </c>
      <c r="J11" s="17">
        <v>2950</v>
      </c>
      <c r="K11" s="17">
        <v>2962</v>
      </c>
      <c r="L11" s="17">
        <v>10652</v>
      </c>
      <c r="M11" s="49">
        <f>ROUND(D11/G11*100-100,2)</f>
        <v>44.92</v>
      </c>
      <c r="N11" s="49">
        <f t="shared" ref="N11" si="1">ROUND(E11/H11*100-100,2)</f>
        <v>25.99</v>
      </c>
      <c r="O11" s="49">
        <f t="shared" ref="O11:O20" si="2">ROUND(F11/I11*100-100,2)</f>
        <v>26.2</v>
      </c>
      <c r="P11" s="49">
        <f>ROUND(D11/J11*100-100,2)</f>
        <v>23.84</v>
      </c>
      <c r="Q11" s="49">
        <f t="shared" ref="Q11" si="3">ROUND(E11/K11*100-100,2)</f>
        <v>9.9600000000000009</v>
      </c>
      <c r="R11" s="49">
        <f t="shared" ref="R11:R20" si="4">ROUND(F11/L11*100-100,2)</f>
        <v>8.92</v>
      </c>
      <c r="S11" s="56"/>
      <c r="T11" s="56"/>
      <c r="U11" s="56"/>
    </row>
    <row r="12" spans="1:21" ht="21" x14ac:dyDescent="0.5">
      <c r="A12" s="4" t="s">
        <v>0</v>
      </c>
      <c r="B12" s="4" t="s">
        <v>10</v>
      </c>
      <c r="C12" s="3" t="s">
        <v>9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121</v>
      </c>
      <c r="K12" s="13">
        <v>9</v>
      </c>
      <c r="L12" s="13">
        <v>33</v>
      </c>
      <c r="M12" s="49">
        <v>0</v>
      </c>
      <c r="N12" s="49">
        <v>0</v>
      </c>
      <c r="O12" s="49">
        <v>0</v>
      </c>
      <c r="P12" s="49">
        <f>ROUND(D12/J12*100-100,2)</f>
        <v>-100</v>
      </c>
      <c r="Q12" s="49">
        <f t="shared" ref="Q12" si="5">ROUND(E12/K12*100-100,2)</f>
        <v>-100</v>
      </c>
      <c r="R12" s="49">
        <f t="shared" ref="R12" si="6">ROUND(F12/L12*100-100,2)</f>
        <v>-100</v>
      </c>
      <c r="S12" s="56"/>
      <c r="T12" s="56"/>
      <c r="U12" s="56"/>
    </row>
    <row r="13" spans="1:21" ht="21" x14ac:dyDescent="0.5">
      <c r="A13" s="4" t="s">
        <v>0</v>
      </c>
      <c r="B13" s="4" t="s">
        <v>11</v>
      </c>
      <c r="C13" s="3" t="s">
        <v>9</v>
      </c>
      <c r="D13" s="13">
        <v>16879.182109999998</v>
      </c>
      <c r="E13" s="17">
        <v>5297.9583590000002</v>
      </c>
      <c r="F13" s="13">
        <v>18870.987610000004</v>
      </c>
      <c r="G13" s="13">
        <v>19813</v>
      </c>
      <c r="H13" s="17">
        <v>5698</v>
      </c>
      <c r="I13" s="13">
        <v>20267</v>
      </c>
      <c r="J13" s="17">
        <v>22065</v>
      </c>
      <c r="K13" s="17">
        <v>5599</v>
      </c>
      <c r="L13" s="17">
        <v>20130</v>
      </c>
      <c r="M13" s="49">
        <f t="shared" ref="M13:N19" si="7">ROUND(D13/G13*100-100,2)</f>
        <v>-14.81</v>
      </c>
      <c r="N13" s="49">
        <f t="shared" si="7"/>
        <v>-7.02</v>
      </c>
      <c r="O13" s="49">
        <f t="shared" si="2"/>
        <v>-6.89</v>
      </c>
      <c r="P13" s="49">
        <f t="shared" ref="P13:Q19" si="8">ROUND(D13/J13*100-100,2)</f>
        <v>-23.5</v>
      </c>
      <c r="Q13" s="49">
        <f t="shared" si="8"/>
        <v>-5.38</v>
      </c>
      <c r="R13" s="49">
        <f t="shared" si="4"/>
        <v>-6.25</v>
      </c>
      <c r="S13" s="56"/>
      <c r="T13" s="56"/>
      <c r="U13" s="56"/>
    </row>
    <row r="14" spans="1:21" ht="21" x14ac:dyDescent="0.5">
      <c r="A14" s="4" t="s">
        <v>0</v>
      </c>
      <c r="B14" s="4" t="s">
        <v>12</v>
      </c>
      <c r="C14" s="3" t="s">
        <v>9</v>
      </c>
      <c r="D14" s="17">
        <v>20547.240370000018</v>
      </c>
      <c r="E14" s="17">
        <v>15362.977964</v>
      </c>
      <c r="F14" s="13">
        <v>54719.984439999913</v>
      </c>
      <c r="G14" s="17">
        <v>21208</v>
      </c>
      <c r="H14" s="17">
        <v>14829</v>
      </c>
      <c r="I14" s="13">
        <v>52747</v>
      </c>
      <c r="J14" s="17">
        <v>21602</v>
      </c>
      <c r="K14" s="17">
        <v>15818</v>
      </c>
      <c r="L14" s="17">
        <v>56876</v>
      </c>
      <c r="M14" s="49">
        <f t="shared" si="7"/>
        <v>-3.12</v>
      </c>
      <c r="N14" s="49">
        <f t="shared" si="7"/>
        <v>3.6</v>
      </c>
      <c r="O14" s="49">
        <f t="shared" si="2"/>
        <v>3.74</v>
      </c>
      <c r="P14" s="49">
        <f t="shared" si="8"/>
        <v>-4.88</v>
      </c>
      <c r="Q14" s="49">
        <f t="shared" si="8"/>
        <v>-2.88</v>
      </c>
      <c r="R14" s="49">
        <f t="shared" si="4"/>
        <v>-3.79</v>
      </c>
      <c r="S14" s="56"/>
      <c r="T14" s="56"/>
      <c r="U14" s="56"/>
    </row>
    <row r="15" spans="1:21" ht="21" x14ac:dyDescent="0.5">
      <c r="A15" s="4" t="s">
        <v>0</v>
      </c>
      <c r="B15" s="4" t="s">
        <v>13</v>
      </c>
      <c r="C15" s="3" t="s">
        <v>9</v>
      </c>
      <c r="D15" s="17">
        <v>18611.986596999999</v>
      </c>
      <c r="E15" s="17">
        <v>6243.3150729999998</v>
      </c>
      <c r="F15" s="13">
        <v>22239.716160000018</v>
      </c>
      <c r="G15" s="17">
        <v>19124</v>
      </c>
      <c r="H15" s="17">
        <v>6008</v>
      </c>
      <c r="I15" s="13">
        <v>21371</v>
      </c>
      <c r="J15" s="17">
        <v>23331</v>
      </c>
      <c r="K15" s="17">
        <v>6240</v>
      </c>
      <c r="L15" s="17">
        <v>22435</v>
      </c>
      <c r="M15" s="49">
        <f t="shared" si="7"/>
        <v>-2.68</v>
      </c>
      <c r="N15" s="49">
        <f t="shared" si="7"/>
        <v>3.92</v>
      </c>
      <c r="O15" s="49">
        <f t="shared" si="2"/>
        <v>4.0599999999999996</v>
      </c>
      <c r="P15" s="49">
        <f t="shared" si="8"/>
        <v>-20.23</v>
      </c>
      <c r="Q15" s="49">
        <f t="shared" si="8"/>
        <v>0.05</v>
      </c>
      <c r="R15" s="49">
        <f t="shared" si="4"/>
        <v>-0.87</v>
      </c>
      <c r="S15" s="56"/>
      <c r="T15" s="56"/>
      <c r="U15" s="56"/>
    </row>
    <row r="16" spans="1:21" ht="21" x14ac:dyDescent="0.5">
      <c r="A16" s="4" t="s">
        <v>0</v>
      </c>
      <c r="B16" s="4" t="s">
        <v>14</v>
      </c>
      <c r="C16" s="3" t="s">
        <v>9</v>
      </c>
      <c r="D16" s="17">
        <v>17270</v>
      </c>
      <c r="E16" s="17">
        <v>5618.5498950000001</v>
      </c>
      <c r="F16" s="13">
        <v>20023.900089999996</v>
      </c>
      <c r="G16" s="17">
        <v>2442</v>
      </c>
      <c r="H16" s="17">
        <v>769</v>
      </c>
      <c r="I16" s="13">
        <v>2734</v>
      </c>
      <c r="J16" s="17">
        <v>51093</v>
      </c>
      <c r="K16" s="17">
        <v>14252</v>
      </c>
      <c r="L16" s="17">
        <v>51244</v>
      </c>
      <c r="M16" s="49">
        <f t="shared" ref="M16" si="9">ROUND(D16/G16*100-100,2)</f>
        <v>607.21</v>
      </c>
      <c r="N16" s="49">
        <f>ROUND(E16/H16*100-100,2)</f>
        <v>630.63</v>
      </c>
      <c r="O16" s="49">
        <f t="shared" ref="O16" si="10">ROUND(F16/I16*100-100,2)</f>
        <v>632.4</v>
      </c>
      <c r="P16" s="49">
        <f t="shared" ref="P16" si="11">ROUND(D16/J16*100-100,2)</f>
        <v>-66.2</v>
      </c>
      <c r="Q16" s="49">
        <f t="shared" ref="Q16" si="12">ROUND(E16/K16*100-100,2)</f>
        <v>-60.58</v>
      </c>
      <c r="R16" s="49">
        <f t="shared" ref="R16" si="13">ROUND(F16/L16*100-100,2)</f>
        <v>-60.92</v>
      </c>
      <c r="S16" s="56"/>
      <c r="T16" s="56"/>
      <c r="U16" s="56"/>
    </row>
    <row r="17" spans="1:21" ht="21" x14ac:dyDescent="0.5">
      <c r="A17" s="4" t="s">
        <v>0</v>
      </c>
      <c r="B17" s="4" t="s">
        <v>15</v>
      </c>
      <c r="C17" s="3" t="s">
        <v>9</v>
      </c>
      <c r="D17" s="17">
        <v>276988.76419999998</v>
      </c>
      <c r="E17" s="17">
        <v>85881.385194999995</v>
      </c>
      <c r="F17" s="13">
        <v>305926.14528999949</v>
      </c>
      <c r="G17" s="17">
        <v>317699</v>
      </c>
      <c r="H17" s="17">
        <v>99137</v>
      </c>
      <c r="I17" s="13">
        <v>352639</v>
      </c>
      <c r="J17" s="17">
        <v>262354</v>
      </c>
      <c r="K17" s="17">
        <v>78048</v>
      </c>
      <c r="L17" s="17">
        <v>280627</v>
      </c>
      <c r="M17" s="49">
        <f t="shared" si="7"/>
        <v>-12.81</v>
      </c>
      <c r="N17" s="49">
        <f t="shared" si="7"/>
        <v>-13.37</v>
      </c>
      <c r="O17" s="49">
        <f t="shared" si="2"/>
        <v>-13.25</v>
      </c>
      <c r="P17" s="49">
        <f t="shared" si="8"/>
        <v>5.58</v>
      </c>
      <c r="Q17" s="49">
        <f t="shared" si="8"/>
        <v>10.039999999999999</v>
      </c>
      <c r="R17" s="49">
        <f t="shared" si="4"/>
        <v>9.02</v>
      </c>
      <c r="S17" s="56"/>
      <c r="T17" s="56"/>
      <c r="U17" s="56"/>
    </row>
    <row r="18" spans="1:21" ht="21" x14ac:dyDescent="0.5">
      <c r="A18" s="4" t="s">
        <v>0</v>
      </c>
      <c r="B18" s="4" t="s">
        <v>16</v>
      </c>
      <c r="C18" s="3" t="s">
        <v>9</v>
      </c>
      <c r="D18" s="17">
        <v>235.791</v>
      </c>
      <c r="E18" s="17">
        <v>45.059123</v>
      </c>
      <c r="F18" s="13">
        <v>160.46967999999998</v>
      </c>
      <c r="G18" s="17">
        <v>76778</v>
      </c>
      <c r="H18" s="17">
        <v>12066</v>
      </c>
      <c r="I18" s="13">
        <v>42908</v>
      </c>
      <c r="J18" s="17">
        <v>319</v>
      </c>
      <c r="K18" s="17">
        <v>70</v>
      </c>
      <c r="L18" s="17">
        <v>251</v>
      </c>
      <c r="M18" s="49">
        <f t="shared" si="7"/>
        <v>-99.69</v>
      </c>
      <c r="N18" s="49">
        <f t="shared" si="7"/>
        <v>-99.63</v>
      </c>
      <c r="O18" s="49">
        <f t="shared" si="2"/>
        <v>-99.63</v>
      </c>
      <c r="P18" s="49">
        <f>ROUND(D18/J18*100-100,2)</f>
        <v>-26.08</v>
      </c>
      <c r="Q18" s="49">
        <f t="shared" si="8"/>
        <v>-35.630000000000003</v>
      </c>
      <c r="R18" s="49">
        <f t="shared" si="4"/>
        <v>-36.07</v>
      </c>
      <c r="S18" s="56"/>
      <c r="T18" s="56"/>
      <c r="U18" s="56"/>
    </row>
    <row r="19" spans="1:21" ht="21" x14ac:dyDescent="0.5">
      <c r="A19" s="4" t="s">
        <v>0</v>
      </c>
      <c r="B19" s="4" t="s">
        <v>75</v>
      </c>
      <c r="C19" s="3" t="s">
        <v>9</v>
      </c>
      <c r="D19" s="17">
        <v>116922.41282500001</v>
      </c>
      <c r="E19" s="17">
        <v>20106.091604000001</v>
      </c>
      <c r="F19" s="13">
        <v>71609.385250000007</v>
      </c>
      <c r="G19" s="17">
        <v>114144</v>
      </c>
      <c r="H19" s="17">
        <v>18931</v>
      </c>
      <c r="I19" s="13">
        <v>67338</v>
      </c>
      <c r="J19" s="17">
        <v>172505</v>
      </c>
      <c r="K19" s="17">
        <v>34244</v>
      </c>
      <c r="L19" s="17">
        <v>123125</v>
      </c>
      <c r="M19" s="49">
        <f t="shared" si="7"/>
        <v>2.4300000000000002</v>
      </c>
      <c r="N19" s="49">
        <f t="shared" si="7"/>
        <v>6.21</v>
      </c>
      <c r="O19" s="49">
        <f t="shared" si="2"/>
        <v>6.34</v>
      </c>
      <c r="P19" s="49">
        <f t="shared" si="8"/>
        <v>-32.22</v>
      </c>
      <c r="Q19" s="49">
        <f t="shared" si="8"/>
        <v>-41.29</v>
      </c>
      <c r="R19" s="49">
        <f t="shared" si="4"/>
        <v>-41.84</v>
      </c>
      <c r="S19" s="56"/>
      <c r="T19" s="56"/>
      <c r="U19" s="56"/>
    </row>
    <row r="20" spans="1:21" ht="21" x14ac:dyDescent="0.5">
      <c r="A20" s="4"/>
      <c r="B20" s="4" t="s">
        <v>17</v>
      </c>
      <c r="C20" s="3" t="s">
        <v>6</v>
      </c>
      <c r="D20" s="21" t="s">
        <v>7</v>
      </c>
      <c r="E20" s="17">
        <v>78122.557633000004</v>
      </c>
      <c r="F20" s="13">
        <v>278286.43923999975</v>
      </c>
      <c r="G20" s="21" t="s">
        <v>7</v>
      </c>
      <c r="H20" s="17">
        <v>57003</v>
      </c>
      <c r="I20" s="13">
        <v>202793</v>
      </c>
      <c r="J20" s="21" t="s">
        <v>7</v>
      </c>
      <c r="K20" s="17">
        <v>67109</v>
      </c>
      <c r="L20" s="17">
        <v>241294</v>
      </c>
      <c r="M20" s="54" t="s">
        <v>7</v>
      </c>
      <c r="N20" s="49">
        <f>ROUND(E20/H20*100-100,2)</f>
        <v>37.049999999999997</v>
      </c>
      <c r="O20" s="49">
        <f t="shared" si="2"/>
        <v>37.229999999999997</v>
      </c>
      <c r="P20" s="54" t="s">
        <v>7</v>
      </c>
      <c r="Q20" s="49">
        <f>ROUND(E20/K20*100-100,2)</f>
        <v>16.41</v>
      </c>
      <c r="R20" s="49">
        <f t="shared" si="4"/>
        <v>15.33</v>
      </c>
      <c r="S20" s="55"/>
      <c r="T20" s="56"/>
      <c r="U20" s="56"/>
    </row>
    <row r="21" spans="1:21" ht="21" x14ac:dyDescent="0.5">
      <c r="A21" s="4"/>
      <c r="B21" s="4"/>
      <c r="C21" s="3"/>
      <c r="D21" s="17"/>
      <c r="E21" s="17"/>
      <c r="F21" s="17"/>
      <c r="G21" s="17"/>
      <c r="H21" s="17"/>
      <c r="I21" s="17"/>
      <c r="J21" s="17"/>
      <c r="K21" s="17"/>
      <c r="L21" s="17"/>
      <c r="M21" s="49"/>
      <c r="N21" s="49"/>
      <c r="O21" s="49"/>
      <c r="P21" s="49"/>
      <c r="Q21" s="49"/>
      <c r="R21" s="49"/>
      <c r="S21" s="55"/>
      <c r="T21" s="56"/>
      <c r="U21" s="56"/>
    </row>
    <row r="22" spans="1:21" ht="21" x14ac:dyDescent="0.5">
      <c r="A22" s="4" t="s">
        <v>18</v>
      </c>
      <c r="B22" s="4" t="s">
        <v>19</v>
      </c>
      <c r="C22" s="3"/>
      <c r="D22" s="21" t="s">
        <v>7</v>
      </c>
      <c r="E22" s="17">
        <f t="shared" ref="E22:L22" si="14">SUM(E23:E28,E31:E32)</f>
        <v>250035.70774400001</v>
      </c>
      <c r="F22" s="17">
        <f t="shared" si="14"/>
        <v>890648.4598500001</v>
      </c>
      <c r="G22" s="21"/>
      <c r="H22" s="17">
        <f t="shared" si="14"/>
        <v>207541</v>
      </c>
      <c r="I22" s="17">
        <f t="shared" si="14"/>
        <v>738264</v>
      </c>
      <c r="J22" s="16"/>
      <c r="K22" s="17">
        <f t="shared" si="14"/>
        <v>253217</v>
      </c>
      <c r="L22" s="17">
        <f t="shared" si="14"/>
        <v>910458</v>
      </c>
      <c r="M22" s="54"/>
      <c r="N22" s="49">
        <f t="shared" ref="N22:N32" si="15">ROUND(E22/H22*100-100,2)</f>
        <v>20.48</v>
      </c>
      <c r="O22" s="49">
        <f t="shared" ref="O22:O32" si="16">ROUND(F22/I22*100-100,2)</f>
        <v>20.64</v>
      </c>
      <c r="P22" s="54"/>
      <c r="Q22" s="49">
        <f t="shared" ref="Q22:Q32" si="17">ROUND(E22/K22*100-100,2)</f>
        <v>-1.26</v>
      </c>
      <c r="R22" s="49">
        <f t="shared" ref="R22:R32" si="18">ROUND(F22/L22*100-100,2)</f>
        <v>-2.1800000000000002</v>
      </c>
      <c r="S22" s="56"/>
      <c r="T22" s="56"/>
      <c r="U22" s="56"/>
    </row>
    <row r="23" spans="1:21" ht="21" x14ac:dyDescent="0.5">
      <c r="A23" s="4" t="s">
        <v>0</v>
      </c>
      <c r="B23" s="4" t="s">
        <v>20</v>
      </c>
      <c r="C23" s="3" t="s">
        <v>6</v>
      </c>
      <c r="D23" s="21" t="s">
        <v>7</v>
      </c>
      <c r="E23" s="17">
        <v>24732.330823</v>
      </c>
      <c r="F23" s="13">
        <v>88091.34676</v>
      </c>
      <c r="G23" s="21" t="s">
        <v>7</v>
      </c>
      <c r="H23" s="17">
        <v>12673</v>
      </c>
      <c r="I23" s="13">
        <v>45075</v>
      </c>
      <c r="J23" s="21" t="s">
        <v>7</v>
      </c>
      <c r="K23" s="17">
        <v>23980</v>
      </c>
      <c r="L23" s="17">
        <v>86222</v>
      </c>
      <c r="M23" s="54" t="s">
        <v>7</v>
      </c>
      <c r="N23" s="49">
        <f t="shared" si="15"/>
        <v>95.16</v>
      </c>
      <c r="O23" s="49">
        <f t="shared" si="16"/>
        <v>95.43</v>
      </c>
      <c r="P23" s="54" t="s">
        <v>7</v>
      </c>
      <c r="Q23" s="49">
        <f t="shared" si="17"/>
        <v>3.14</v>
      </c>
      <c r="R23" s="49">
        <f t="shared" si="18"/>
        <v>2.17</v>
      </c>
      <c r="S23" s="56"/>
      <c r="T23" s="56"/>
      <c r="U23" s="56"/>
    </row>
    <row r="24" spans="1:21" ht="21" x14ac:dyDescent="0.5">
      <c r="A24" s="4" t="s">
        <v>0</v>
      </c>
      <c r="B24" s="4" t="s">
        <v>21</v>
      </c>
      <c r="C24" s="3" t="s">
        <v>6</v>
      </c>
      <c r="D24" s="21" t="s">
        <v>7</v>
      </c>
      <c r="E24" s="17">
        <v>23406.505367000002</v>
      </c>
      <c r="F24" s="13">
        <v>83377.480410000047</v>
      </c>
      <c r="G24" s="21" t="s">
        <v>7</v>
      </c>
      <c r="H24" s="17">
        <v>14991</v>
      </c>
      <c r="I24" s="13">
        <v>53355</v>
      </c>
      <c r="J24" s="21" t="s">
        <v>7</v>
      </c>
      <c r="K24" s="17">
        <v>13758</v>
      </c>
      <c r="L24" s="17">
        <v>49467</v>
      </c>
      <c r="M24" s="54" t="s">
        <v>7</v>
      </c>
      <c r="N24" s="49">
        <f t="shared" si="15"/>
        <v>56.14</v>
      </c>
      <c r="O24" s="49">
        <f t="shared" si="16"/>
        <v>56.27</v>
      </c>
      <c r="P24" s="54" t="s">
        <v>7</v>
      </c>
      <c r="Q24" s="49">
        <f t="shared" si="17"/>
        <v>70.13</v>
      </c>
      <c r="R24" s="49">
        <f t="shared" si="18"/>
        <v>68.55</v>
      </c>
      <c r="S24" s="56"/>
      <c r="T24" s="56"/>
      <c r="U24" s="56"/>
    </row>
    <row r="25" spans="1:21" ht="21" x14ac:dyDescent="0.5">
      <c r="A25" s="4" t="s">
        <v>0</v>
      </c>
      <c r="B25" s="4" t="s">
        <v>22</v>
      </c>
      <c r="C25" s="3" t="s">
        <v>6</v>
      </c>
      <c r="D25" s="21" t="s">
        <v>7</v>
      </c>
      <c r="E25" s="17">
        <v>14079.491830000001</v>
      </c>
      <c r="F25" s="13">
        <v>50153.846559999991</v>
      </c>
      <c r="G25" s="21" t="s">
        <v>7</v>
      </c>
      <c r="H25" s="17">
        <v>12280</v>
      </c>
      <c r="I25" s="13">
        <v>43680</v>
      </c>
      <c r="J25" s="21" t="s">
        <v>7</v>
      </c>
      <c r="K25" s="17">
        <v>13181</v>
      </c>
      <c r="L25" s="17">
        <v>47393</v>
      </c>
      <c r="M25" s="54" t="s">
        <v>7</v>
      </c>
      <c r="N25" s="49">
        <f t="shared" si="15"/>
        <v>14.65</v>
      </c>
      <c r="O25" s="49">
        <f t="shared" si="16"/>
        <v>14.82</v>
      </c>
      <c r="P25" s="54" t="s">
        <v>7</v>
      </c>
      <c r="Q25" s="49">
        <f t="shared" si="17"/>
        <v>6.82</v>
      </c>
      <c r="R25" s="49">
        <f t="shared" si="18"/>
        <v>5.83</v>
      </c>
      <c r="S25" s="56"/>
      <c r="T25" s="56"/>
      <c r="U25" s="56"/>
    </row>
    <row r="26" spans="1:21" ht="21" x14ac:dyDescent="0.5">
      <c r="A26" s="4" t="s">
        <v>0</v>
      </c>
      <c r="B26" s="4" t="s">
        <v>23</v>
      </c>
      <c r="C26" s="3" t="s">
        <v>6</v>
      </c>
      <c r="D26" s="21" t="s">
        <v>7</v>
      </c>
      <c r="E26" s="17">
        <v>4621.972624</v>
      </c>
      <c r="F26" s="13">
        <v>16463.423539999989</v>
      </c>
      <c r="G26" s="21" t="s">
        <v>7</v>
      </c>
      <c r="H26" s="17">
        <v>4145</v>
      </c>
      <c r="I26" s="13">
        <v>14741</v>
      </c>
      <c r="J26" s="21" t="s">
        <v>7</v>
      </c>
      <c r="K26" s="17">
        <v>4109</v>
      </c>
      <c r="L26" s="17">
        <v>14774</v>
      </c>
      <c r="M26" s="54" t="s">
        <v>7</v>
      </c>
      <c r="N26" s="49">
        <f t="shared" si="15"/>
        <v>11.51</v>
      </c>
      <c r="O26" s="49">
        <f t="shared" si="16"/>
        <v>11.68</v>
      </c>
      <c r="P26" s="54" t="s">
        <v>7</v>
      </c>
      <c r="Q26" s="49">
        <f t="shared" si="17"/>
        <v>12.48</v>
      </c>
      <c r="R26" s="49">
        <f t="shared" si="18"/>
        <v>11.44</v>
      </c>
      <c r="S26" s="56"/>
      <c r="T26" s="56"/>
      <c r="U26" s="56"/>
    </row>
    <row r="27" spans="1:21" ht="21" x14ac:dyDescent="0.5">
      <c r="A27" s="4" t="s">
        <v>0</v>
      </c>
      <c r="B27" s="4" t="s">
        <v>24</v>
      </c>
      <c r="C27" s="3" t="s">
        <v>6</v>
      </c>
      <c r="D27" s="21" t="s">
        <v>7</v>
      </c>
      <c r="E27" s="17">
        <v>45831.685455999999</v>
      </c>
      <c r="F27" s="13">
        <v>163244.59376999998</v>
      </c>
      <c r="G27" s="21" t="s">
        <v>7</v>
      </c>
      <c r="H27" s="17">
        <v>42977</v>
      </c>
      <c r="I27" s="13">
        <v>152860</v>
      </c>
      <c r="J27" s="21" t="s">
        <v>7</v>
      </c>
      <c r="K27" s="17">
        <v>82931</v>
      </c>
      <c r="L27" s="17">
        <v>298183</v>
      </c>
      <c r="M27" s="54" t="s">
        <v>7</v>
      </c>
      <c r="N27" s="49">
        <f t="shared" si="15"/>
        <v>6.64</v>
      </c>
      <c r="O27" s="49">
        <f t="shared" si="16"/>
        <v>6.79</v>
      </c>
      <c r="P27" s="54" t="s">
        <v>7</v>
      </c>
      <c r="Q27" s="49">
        <f t="shared" si="17"/>
        <v>-44.74</v>
      </c>
      <c r="R27" s="49">
        <f t="shared" si="18"/>
        <v>-45.25</v>
      </c>
      <c r="S27" s="56"/>
      <c r="T27" s="56"/>
      <c r="U27" s="56"/>
    </row>
    <row r="28" spans="1:21" ht="21" x14ac:dyDescent="0.5">
      <c r="A28" s="4" t="s">
        <v>0</v>
      </c>
      <c r="B28" s="4" t="s">
        <v>25</v>
      </c>
      <c r="C28" s="3" t="s">
        <v>6</v>
      </c>
      <c r="D28" s="21" t="s">
        <v>7</v>
      </c>
      <c r="E28" s="17">
        <f t="shared" ref="E28:L28" si="19">SUM(E29:E30)</f>
        <v>64346.862528999998</v>
      </c>
      <c r="F28" s="17">
        <f t="shared" si="19"/>
        <v>229220.33987000014</v>
      </c>
      <c r="G28" s="21" t="s">
        <v>7</v>
      </c>
      <c r="H28" s="17">
        <f t="shared" si="19"/>
        <v>60916</v>
      </c>
      <c r="I28" s="17">
        <f t="shared" si="19"/>
        <v>216671</v>
      </c>
      <c r="J28" s="21" t="s">
        <v>7</v>
      </c>
      <c r="K28" s="17">
        <f t="shared" si="19"/>
        <v>56479</v>
      </c>
      <c r="L28" s="17">
        <f t="shared" si="19"/>
        <v>203075</v>
      </c>
      <c r="M28" s="54" t="s">
        <v>7</v>
      </c>
      <c r="N28" s="49">
        <f t="shared" si="15"/>
        <v>5.63</v>
      </c>
      <c r="O28" s="49">
        <f t="shared" si="16"/>
        <v>5.79</v>
      </c>
      <c r="P28" s="54" t="s">
        <v>7</v>
      </c>
      <c r="Q28" s="49">
        <f t="shared" si="17"/>
        <v>13.93</v>
      </c>
      <c r="R28" s="49">
        <f t="shared" si="18"/>
        <v>12.87</v>
      </c>
      <c r="S28" s="56"/>
      <c r="T28" s="56"/>
      <c r="U28" s="56"/>
    </row>
    <row r="29" spans="1:21" ht="21" x14ac:dyDescent="0.5">
      <c r="A29" s="4"/>
      <c r="B29" s="4" t="s">
        <v>26</v>
      </c>
      <c r="C29" s="3" t="s">
        <v>6</v>
      </c>
      <c r="D29" s="21" t="s">
        <v>7</v>
      </c>
      <c r="E29" s="17">
        <v>44728.859156999999</v>
      </c>
      <c r="F29" s="13">
        <v>159335.46994000016</v>
      </c>
      <c r="G29" s="21" t="s">
        <v>7</v>
      </c>
      <c r="H29" s="17">
        <v>44012</v>
      </c>
      <c r="I29" s="13">
        <v>156552</v>
      </c>
      <c r="J29" s="21" t="s">
        <v>7</v>
      </c>
      <c r="K29" s="17">
        <v>45405</v>
      </c>
      <c r="L29" s="17">
        <v>163257</v>
      </c>
      <c r="M29" s="54" t="s">
        <v>7</v>
      </c>
      <c r="N29" s="49">
        <f t="shared" si="15"/>
        <v>1.63</v>
      </c>
      <c r="O29" s="49">
        <f t="shared" si="16"/>
        <v>1.78</v>
      </c>
      <c r="P29" s="54" t="s">
        <v>7</v>
      </c>
      <c r="Q29" s="49">
        <f t="shared" si="17"/>
        <v>-1.49</v>
      </c>
      <c r="R29" s="49">
        <f t="shared" si="18"/>
        <v>-2.4</v>
      </c>
      <c r="S29" s="56"/>
      <c r="T29" s="56"/>
      <c r="U29" s="56"/>
    </row>
    <row r="30" spans="1:21" ht="21" x14ac:dyDescent="0.5">
      <c r="A30" s="4"/>
      <c r="B30" s="4" t="s">
        <v>27</v>
      </c>
      <c r="C30" s="3" t="s">
        <v>6</v>
      </c>
      <c r="D30" s="21" t="s">
        <v>7</v>
      </c>
      <c r="E30" s="17">
        <v>19618.003371999999</v>
      </c>
      <c r="F30" s="13">
        <v>69884.869929999986</v>
      </c>
      <c r="G30" s="21" t="s">
        <v>7</v>
      </c>
      <c r="H30" s="17">
        <v>16904</v>
      </c>
      <c r="I30" s="13">
        <v>60119</v>
      </c>
      <c r="J30" s="21" t="s">
        <v>7</v>
      </c>
      <c r="K30" s="17">
        <v>11074</v>
      </c>
      <c r="L30" s="17">
        <v>39818</v>
      </c>
      <c r="M30" s="54" t="s">
        <v>7</v>
      </c>
      <c r="N30" s="49">
        <f t="shared" si="15"/>
        <v>16.059999999999999</v>
      </c>
      <c r="O30" s="49">
        <f t="shared" si="16"/>
        <v>16.239999999999998</v>
      </c>
      <c r="P30" s="54" t="s">
        <v>7</v>
      </c>
      <c r="Q30" s="49">
        <f t="shared" si="17"/>
        <v>77.150000000000006</v>
      </c>
      <c r="R30" s="49">
        <f t="shared" si="18"/>
        <v>75.510000000000005</v>
      </c>
      <c r="S30" s="56"/>
      <c r="T30" s="56"/>
      <c r="U30" s="56"/>
    </row>
    <row r="31" spans="1:21" ht="21" x14ac:dyDescent="0.5">
      <c r="A31" s="4" t="s">
        <v>0</v>
      </c>
      <c r="B31" s="4" t="s">
        <v>28</v>
      </c>
      <c r="C31" s="3" t="s">
        <v>6</v>
      </c>
      <c r="D31" s="21" t="s">
        <v>7</v>
      </c>
      <c r="E31" s="17">
        <v>2191.3793409999998</v>
      </c>
      <c r="F31" s="13">
        <v>7805.8200399999996</v>
      </c>
      <c r="G31" s="21" t="s">
        <v>7</v>
      </c>
      <c r="H31" s="17">
        <v>2436</v>
      </c>
      <c r="I31" s="13">
        <v>8665</v>
      </c>
      <c r="J31" s="21" t="s">
        <v>7</v>
      </c>
      <c r="K31" s="17">
        <v>2371</v>
      </c>
      <c r="L31" s="17">
        <v>8526</v>
      </c>
      <c r="M31" s="54" t="s">
        <v>7</v>
      </c>
      <c r="N31" s="49">
        <f t="shared" si="15"/>
        <v>-10.039999999999999</v>
      </c>
      <c r="O31" s="49">
        <f t="shared" si="16"/>
        <v>-9.92</v>
      </c>
      <c r="P31" s="54" t="s">
        <v>7</v>
      </c>
      <c r="Q31" s="49">
        <f t="shared" si="17"/>
        <v>-7.58</v>
      </c>
      <c r="R31" s="49">
        <f t="shared" si="18"/>
        <v>-8.4499999999999993</v>
      </c>
      <c r="S31" s="56"/>
      <c r="T31" s="56"/>
      <c r="U31" s="56"/>
    </row>
    <row r="32" spans="1:21" ht="21" x14ac:dyDescent="0.5">
      <c r="B32" s="4" t="s">
        <v>29</v>
      </c>
      <c r="C32" s="3" t="s">
        <v>6</v>
      </c>
      <c r="D32" s="21" t="s">
        <v>7</v>
      </c>
      <c r="E32" s="17">
        <v>70825.479774000007</v>
      </c>
      <c r="F32" s="13">
        <v>252291.6088999999</v>
      </c>
      <c r="G32" s="21" t="s">
        <v>7</v>
      </c>
      <c r="H32" s="17">
        <v>57123</v>
      </c>
      <c r="I32" s="13">
        <v>203217</v>
      </c>
      <c r="J32" s="21" t="s">
        <v>7</v>
      </c>
      <c r="K32" s="17">
        <v>56408</v>
      </c>
      <c r="L32" s="17">
        <v>202818</v>
      </c>
      <c r="M32" s="54" t="s">
        <v>7</v>
      </c>
      <c r="N32" s="49">
        <f t="shared" si="15"/>
        <v>23.99</v>
      </c>
      <c r="O32" s="49">
        <f t="shared" si="16"/>
        <v>24.15</v>
      </c>
      <c r="P32" s="54" t="s">
        <v>7</v>
      </c>
      <c r="Q32" s="49">
        <f t="shared" si="17"/>
        <v>25.56</v>
      </c>
      <c r="R32" s="49">
        <f t="shared" si="18"/>
        <v>24.39</v>
      </c>
      <c r="S32" s="56"/>
      <c r="T32" s="56"/>
      <c r="U32" s="56"/>
    </row>
    <row r="33" spans="1:21" ht="21" x14ac:dyDescent="0.5">
      <c r="B33" s="4"/>
      <c r="C33" s="3"/>
      <c r="D33" s="21"/>
      <c r="E33" s="17"/>
      <c r="F33" s="13"/>
      <c r="G33" s="21"/>
      <c r="H33" s="17"/>
      <c r="I33" s="17"/>
      <c r="J33" s="16"/>
      <c r="K33" s="17"/>
      <c r="L33" s="17"/>
      <c r="M33" s="50"/>
      <c r="N33" s="49"/>
      <c r="O33" s="49"/>
      <c r="P33" s="50"/>
      <c r="Q33" s="49"/>
      <c r="R33" s="49"/>
      <c r="S33" s="56"/>
      <c r="T33" s="56"/>
      <c r="U33" s="56"/>
    </row>
    <row r="34" spans="1:21" ht="21" x14ac:dyDescent="0.5">
      <c r="A34" s="2" t="s">
        <v>30</v>
      </c>
      <c r="B34" s="4" t="s">
        <v>31</v>
      </c>
      <c r="C34" s="3"/>
      <c r="D34" s="21" t="s">
        <v>7</v>
      </c>
      <c r="E34" s="17">
        <f t="shared" ref="E34:F34" si="20">SUM(E35,E46,E47)</f>
        <v>90773.124419000014</v>
      </c>
      <c r="F34" s="17">
        <f t="shared" si="20"/>
        <v>323358.85428999993</v>
      </c>
      <c r="G34" s="21"/>
      <c r="H34" s="17">
        <f t="shared" ref="H34:I34" si="21">SUM(H35,H46,H47)</f>
        <v>86684</v>
      </c>
      <c r="I34" s="17">
        <f t="shared" si="21"/>
        <v>308318</v>
      </c>
      <c r="J34" s="21"/>
      <c r="K34" s="17">
        <f t="shared" ref="K34:L34" si="22">SUM(K35,K46,K47)</f>
        <v>51350</v>
      </c>
      <c r="L34" s="17">
        <f t="shared" si="22"/>
        <v>184630</v>
      </c>
      <c r="M34" s="54"/>
      <c r="N34" s="49">
        <f t="shared" ref="N34:N47" si="23">ROUND(E34/H34*100-100,2)</f>
        <v>4.72</v>
      </c>
      <c r="O34" s="49">
        <f t="shared" ref="O34:O47" si="24">ROUND(F34/I34*100-100,2)</f>
        <v>4.88</v>
      </c>
      <c r="P34" s="54"/>
      <c r="Q34" s="49">
        <f t="shared" ref="Q34:Q47" si="25">ROUND(E34/K34*100-100,2)</f>
        <v>76.77</v>
      </c>
      <c r="R34" s="49">
        <f t="shared" ref="R34:R47" si="26">ROUND(F34/L34*100-100,2)</f>
        <v>75.14</v>
      </c>
      <c r="S34" s="56"/>
      <c r="T34" s="56"/>
      <c r="U34" s="56"/>
    </row>
    <row r="35" spans="1:21" ht="21" x14ac:dyDescent="0.5">
      <c r="B35" s="4" t="s">
        <v>32</v>
      </c>
      <c r="C35" s="3" t="s">
        <v>6</v>
      </c>
      <c r="D35" s="21" t="s">
        <v>7</v>
      </c>
      <c r="E35" s="17">
        <f t="shared" ref="E35:F35" si="27">SUM(E36,E40,E44,E45)</f>
        <v>86100.081073000008</v>
      </c>
      <c r="F35" s="17">
        <f t="shared" si="27"/>
        <v>306709.20816999994</v>
      </c>
      <c r="G35" s="21" t="s">
        <v>7</v>
      </c>
      <c r="H35" s="17">
        <f t="shared" ref="H35:I35" si="28">SUM(H36,H40,H44,H45)</f>
        <v>84117</v>
      </c>
      <c r="I35" s="17">
        <f t="shared" si="28"/>
        <v>299185</v>
      </c>
      <c r="J35" s="21" t="s">
        <v>7</v>
      </c>
      <c r="K35" s="17">
        <f t="shared" ref="K35:L35" si="29">SUM(K36,K40,K44,K45)</f>
        <v>51091</v>
      </c>
      <c r="L35" s="17">
        <f t="shared" si="29"/>
        <v>183701</v>
      </c>
      <c r="M35" s="54" t="s">
        <v>7</v>
      </c>
      <c r="N35" s="49">
        <f t="shared" si="23"/>
        <v>2.36</v>
      </c>
      <c r="O35" s="49">
        <f t="shared" si="24"/>
        <v>2.5099999999999998</v>
      </c>
      <c r="P35" s="54" t="s">
        <v>7</v>
      </c>
      <c r="Q35" s="49">
        <f t="shared" si="25"/>
        <v>68.52</v>
      </c>
      <c r="R35" s="49">
        <f t="shared" si="26"/>
        <v>66.959999999999994</v>
      </c>
      <c r="S35" s="56"/>
      <c r="T35" s="56"/>
      <c r="U35" s="56"/>
    </row>
    <row r="36" spans="1:21" ht="21" x14ac:dyDescent="0.5">
      <c r="B36" s="4" t="s">
        <v>33</v>
      </c>
      <c r="C36" s="3" t="s">
        <v>6</v>
      </c>
      <c r="D36" s="21" t="s">
        <v>7</v>
      </c>
      <c r="E36" s="17">
        <f t="shared" ref="E36:F36" si="30">SUM(E37:E39)</f>
        <v>10322.392472000001</v>
      </c>
      <c r="F36" s="17">
        <f t="shared" si="30"/>
        <v>36762.585230000004</v>
      </c>
      <c r="G36" s="21" t="s">
        <v>7</v>
      </c>
      <c r="H36" s="17">
        <f t="shared" ref="H36:I36" si="31">SUM(H37:H39)</f>
        <v>13139</v>
      </c>
      <c r="I36" s="17">
        <f t="shared" si="31"/>
        <v>46723</v>
      </c>
      <c r="J36" s="21" t="s">
        <v>7</v>
      </c>
      <c r="K36" s="17">
        <f t="shared" ref="K36:L36" si="32">SUM(K37:K39)</f>
        <v>8832</v>
      </c>
      <c r="L36" s="17">
        <f t="shared" si="32"/>
        <v>31756</v>
      </c>
      <c r="M36" s="54" t="s">
        <v>7</v>
      </c>
      <c r="N36" s="49">
        <f t="shared" si="23"/>
        <v>-21.44</v>
      </c>
      <c r="O36" s="49">
        <f t="shared" si="24"/>
        <v>-21.32</v>
      </c>
      <c r="P36" s="54" t="s">
        <v>7</v>
      </c>
      <c r="Q36" s="49">
        <f t="shared" si="25"/>
        <v>16.87</v>
      </c>
      <c r="R36" s="49">
        <f t="shared" si="26"/>
        <v>15.77</v>
      </c>
      <c r="S36" s="56"/>
      <c r="T36" s="56"/>
      <c r="U36" s="56"/>
    </row>
    <row r="37" spans="1:21" ht="21" x14ac:dyDescent="0.5">
      <c r="B37" s="4" t="s">
        <v>34</v>
      </c>
      <c r="C37" s="3" t="s">
        <v>6</v>
      </c>
      <c r="D37" s="21" t="s">
        <v>7</v>
      </c>
      <c r="E37" s="17">
        <v>4375.7356950000003</v>
      </c>
      <c r="F37" s="13">
        <v>15590.099249999997</v>
      </c>
      <c r="G37" s="21" t="s">
        <v>7</v>
      </c>
      <c r="H37" s="17">
        <v>5350</v>
      </c>
      <c r="I37" s="13">
        <v>19027</v>
      </c>
      <c r="J37" s="21" t="s">
        <v>7</v>
      </c>
      <c r="K37" s="17">
        <v>3902</v>
      </c>
      <c r="L37" s="17">
        <v>14031</v>
      </c>
      <c r="M37" s="54" t="s">
        <v>7</v>
      </c>
      <c r="N37" s="49">
        <f t="shared" si="23"/>
        <v>-18.21</v>
      </c>
      <c r="O37" s="49">
        <f t="shared" si="24"/>
        <v>-18.059999999999999</v>
      </c>
      <c r="P37" s="54" t="s">
        <v>7</v>
      </c>
      <c r="Q37" s="49">
        <f t="shared" si="25"/>
        <v>12.14</v>
      </c>
      <c r="R37" s="49">
        <f t="shared" si="26"/>
        <v>11.11</v>
      </c>
      <c r="S37" s="56"/>
      <c r="T37" s="56"/>
      <c r="U37" s="56"/>
    </row>
    <row r="38" spans="1:21" ht="21" x14ac:dyDescent="0.5">
      <c r="B38" s="4" t="s">
        <v>35</v>
      </c>
      <c r="C38" s="3" t="s">
        <v>6</v>
      </c>
      <c r="D38" s="21" t="s">
        <v>7</v>
      </c>
      <c r="E38" s="17">
        <v>5848.554854</v>
      </c>
      <c r="F38" s="13">
        <v>20823.227570000006</v>
      </c>
      <c r="G38" s="21" t="s">
        <v>7</v>
      </c>
      <c r="H38" s="17">
        <v>7753</v>
      </c>
      <c r="I38" s="13">
        <v>27567</v>
      </c>
      <c r="J38" s="21" t="s">
        <v>7</v>
      </c>
      <c r="K38" s="17">
        <v>4845</v>
      </c>
      <c r="L38" s="17">
        <v>17420</v>
      </c>
      <c r="M38" s="54" t="s">
        <v>7</v>
      </c>
      <c r="N38" s="49">
        <f t="shared" si="23"/>
        <v>-24.56</v>
      </c>
      <c r="O38" s="49">
        <f t="shared" si="24"/>
        <v>-24.46</v>
      </c>
      <c r="P38" s="54" t="s">
        <v>7</v>
      </c>
      <c r="Q38" s="49">
        <f t="shared" si="25"/>
        <v>20.71</v>
      </c>
      <c r="R38" s="49">
        <f t="shared" si="26"/>
        <v>19.54</v>
      </c>
      <c r="S38" s="56"/>
      <c r="T38" s="56"/>
      <c r="U38" s="56"/>
    </row>
    <row r="39" spans="1:21" ht="21" x14ac:dyDescent="0.5">
      <c r="B39" s="4" t="s">
        <v>36</v>
      </c>
      <c r="C39" s="3" t="s">
        <v>6</v>
      </c>
      <c r="D39" s="21" t="s">
        <v>7</v>
      </c>
      <c r="E39" s="17">
        <v>98.101922999999999</v>
      </c>
      <c r="F39" s="13">
        <v>349.25841000000003</v>
      </c>
      <c r="G39" s="21" t="s">
        <v>7</v>
      </c>
      <c r="H39" s="17">
        <v>36</v>
      </c>
      <c r="I39" s="13">
        <v>129</v>
      </c>
      <c r="J39" s="21" t="s">
        <v>7</v>
      </c>
      <c r="K39" s="17">
        <v>85</v>
      </c>
      <c r="L39" s="17">
        <v>305</v>
      </c>
      <c r="M39" s="54" t="s">
        <v>7</v>
      </c>
      <c r="N39" s="49">
        <f>ROUND(E39/H39*100-100,2)</f>
        <v>172.51</v>
      </c>
      <c r="O39" s="49">
        <f t="shared" si="24"/>
        <v>170.74</v>
      </c>
      <c r="P39" s="54" t="s">
        <v>7</v>
      </c>
      <c r="Q39" s="49">
        <f t="shared" si="25"/>
        <v>15.41</v>
      </c>
      <c r="R39" s="49">
        <f t="shared" si="26"/>
        <v>14.51</v>
      </c>
      <c r="S39" s="56"/>
      <c r="T39" s="56"/>
      <c r="U39" s="56"/>
    </row>
    <row r="40" spans="1:21" ht="21" x14ac:dyDescent="0.5">
      <c r="B40" s="4" t="s">
        <v>37</v>
      </c>
      <c r="C40" s="3" t="s">
        <v>6</v>
      </c>
      <c r="D40" s="21" t="s">
        <v>7</v>
      </c>
      <c r="E40" s="17">
        <f t="shared" ref="E40:L40" si="33">SUM(E41:E43)</f>
        <v>63208.638527999996</v>
      </c>
      <c r="F40" s="17">
        <f t="shared" si="33"/>
        <v>225175.49934999994</v>
      </c>
      <c r="G40" s="21" t="s">
        <v>7</v>
      </c>
      <c r="H40" s="17">
        <f t="shared" si="33"/>
        <v>60243</v>
      </c>
      <c r="I40" s="17">
        <f t="shared" si="33"/>
        <v>214278</v>
      </c>
      <c r="J40" s="21" t="s">
        <v>7</v>
      </c>
      <c r="K40" s="17">
        <f t="shared" si="33"/>
        <v>31988</v>
      </c>
      <c r="L40" s="17">
        <f t="shared" si="33"/>
        <v>115016</v>
      </c>
      <c r="M40" s="54" t="s">
        <v>7</v>
      </c>
      <c r="N40" s="49">
        <f t="shared" si="23"/>
        <v>4.92</v>
      </c>
      <c r="O40" s="49">
        <f t="shared" si="24"/>
        <v>5.09</v>
      </c>
      <c r="P40" s="54" t="s">
        <v>7</v>
      </c>
      <c r="Q40" s="49">
        <f t="shared" si="25"/>
        <v>97.6</v>
      </c>
      <c r="R40" s="49">
        <f t="shared" si="26"/>
        <v>95.78</v>
      </c>
      <c r="S40" s="56"/>
      <c r="T40" s="56"/>
      <c r="U40" s="56"/>
    </row>
    <row r="41" spans="1:21" ht="21" x14ac:dyDescent="0.5">
      <c r="B41" s="4" t="s">
        <v>34</v>
      </c>
      <c r="C41" s="3" t="s">
        <v>6</v>
      </c>
      <c r="D41" s="21" t="s">
        <v>7</v>
      </c>
      <c r="E41" s="17">
        <v>11275.57316</v>
      </c>
      <c r="F41" s="13">
        <v>40165.94170000001</v>
      </c>
      <c r="G41" s="21" t="s">
        <v>7</v>
      </c>
      <c r="H41" s="17">
        <v>9320</v>
      </c>
      <c r="I41" s="13">
        <v>33147</v>
      </c>
      <c r="J41" s="21" t="s">
        <v>7</v>
      </c>
      <c r="K41" s="17">
        <v>9700</v>
      </c>
      <c r="L41" s="17">
        <v>34878</v>
      </c>
      <c r="M41" s="54" t="s">
        <v>7</v>
      </c>
      <c r="N41" s="49">
        <f t="shared" si="23"/>
        <v>20.98</v>
      </c>
      <c r="O41" s="49">
        <f t="shared" si="24"/>
        <v>21.18</v>
      </c>
      <c r="P41" s="54" t="s">
        <v>7</v>
      </c>
      <c r="Q41" s="49">
        <f t="shared" si="25"/>
        <v>16.239999999999998</v>
      </c>
      <c r="R41" s="49">
        <f t="shared" si="26"/>
        <v>15.16</v>
      </c>
      <c r="S41" s="56"/>
      <c r="T41" s="56"/>
      <c r="U41" s="56"/>
    </row>
    <row r="42" spans="1:21" ht="21" x14ac:dyDescent="0.5">
      <c r="B42" s="4" t="s">
        <v>35</v>
      </c>
      <c r="C42" s="3" t="s">
        <v>6</v>
      </c>
      <c r="D42" s="21" t="s">
        <v>7</v>
      </c>
      <c r="E42" s="17">
        <v>49670.057188999999</v>
      </c>
      <c r="F42" s="13">
        <v>176948.80312999993</v>
      </c>
      <c r="G42" s="21" t="s">
        <v>7</v>
      </c>
      <c r="H42" s="17">
        <v>49754</v>
      </c>
      <c r="I42" s="13">
        <v>176974</v>
      </c>
      <c r="J42" s="21" t="s">
        <v>7</v>
      </c>
      <c r="K42" s="17">
        <v>21207</v>
      </c>
      <c r="L42" s="17">
        <v>76252</v>
      </c>
      <c r="M42" s="54" t="s">
        <v>7</v>
      </c>
      <c r="N42" s="49">
        <f t="shared" si="23"/>
        <v>-0.17</v>
      </c>
      <c r="O42" s="49">
        <f t="shared" si="24"/>
        <v>-0.01</v>
      </c>
      <c r="P42" s="54" t="s">
        <v>7</v>
      </c>
      <c r="Q42" s="49">
        <f t="shared" si="25"/>
        <v>134.22</v>
      </c>
      <c r="R42" s="49">
        <f t="shared" si="26"/>
        <v>132.06</v>
      </c>
      <c r="S42" s="56"/>
      <c r="T42" s="56"/>
      <c r="U42" s="56"/>
    </row>
    <row r="43" spans="1:21" ht="21" x14ac:dyDescent="0.5">
      <c r="B43" s="4" t="s">
        <v>36</v>
      </c>
      <c r="C43" s="3" t="s">
        <v>6</v>
      </c>
      <c r="D43" s="21" t="s">
        <v>7</v>
      </c>
      <c r="E43" s="17">
        <v>2263.0081789999999</v>
      </c>
      <c r="F43" s="13">
        <v>8060.7545200000086</v>
      </c>
      <c r="G43" s="21" t="s">
        <v>7</v>
      </c>
      <c r="H43" s="17">
        <v>1169</v>
      </c>
      <c r="I43" s="13">
        <v>4157</v>
      </c>
      <c r="J43" s="21" t="s">
        <v>7</v>
      </c>
      <c r="K43" s="17">
        <v>1081</v>
      </c>
      <c r="L43" s="17">
        <v>3886</v>
      </c>
      <c r="M43" s="54" t="s">
        <v>7</v>
      </c>
      <c r="N43" s="49">
        <f t="shared" si="23"/>
        <v>93.58</v>
      </c>
      <c r="O43" s="49">
        <f t="shared" si="24"/>
        <v>93.91</v>
      </c>
      <c r="P43" s="54" t="s">
        <v>7</v>
      </c>
      <c r="Q43" s="49">
        <f t="shared" ref="Q43" si="34">ROUND(E43/K43*100-100,2)</f>
        <v>109.34</v>
      </c>
      <c r="R43" s="49">
        <f t="shared" ref="R43" si="35">ROUND(F43/L43*100-100,2)</f>
        <v>107.43</v>
      </c>
      <c r="S43" s="56"/>
      <c r="T43" s="56"/>
      <c r="U43" s="56"/>
    </row>
    <row r="44" spans="1:21" ht="21" x14ac:dyDescent="0.5">
      <c r="B44" s="4" t="s">
        <v>38</v>
      </c>
      <c r="C44" s="3" t="s">
        <v>6</v>
      </c>
      <c r="D44" s="21" t="s">
        <v>7</v>
      </c>
      <c r="E44" s="17">
        <v>11354.565328999999</v>
      </c>
      <c r="F44" s="13">
        <v>40444.432150000008</v>
      </c>
      <c r="G44" s="21" t="s">
        <v>7</v>
      </c>
      <c r="H44" s="17">
        <v>9446</v>
      </c>
      <c r="I44" s="13">
        <v>33598</v>
      </c>
      <c r="J44" s="21" t="s">
        <v>7</v>
      </c>
      <c r="K44" s="17">
        <v>9074</v>
      </c>
      <c r="L44" s="17">
        <v>32625</v>
      </c>
      <c r="M44" s="54" t="s">
        <v>7</v>
      </c>
      <c r="N44" s="49">
        <f t="shared" si="23"/>
        <v>20.21</v>
      </c>
      <c r="O44" s="49">
        <f t="shared" si="24"/>
        <v>20.38</v>
      </c>
      <c r="P44" s="54" t="s">
        <v>7</v>
      </c>
      <c r="Q44" s="49">
        <f t="shared" si="25"/>
        <v>25.13</v>
      </c>
      <c r="R44" s="49">
        <f t="shared" si="26"/>
        <v>23.97</v>
      </c>
      <c r="S44" s="56"/>
      <c r="T44" s="56"/>
      <c r="U44" s="56"/>
    </row>
    <row r="45" spans="1:21" ht="21" x14ac:dyDescent="0.5">
      <c r="B45" s="4" t="s">
        <v>39</v>
      </c>
      <c r="C45" s="3" t="s">
        <v>6</v>
      </c>
      <c r="D45" s="21" t="s">
        <v>7</v>
      </c>
      <c r="E45" s="17">
        <v>1214.4847440000001</v>
      </c>
      <c r="F45" s="13">
        <v>4326.6914399999996</v>
      </c>
      <c r="G45" s="21" t="s">
        <v>7</v>
      </c>
      <c r="H45" s="17">
        <v>1289</v>
      </c>
      <c r="I45" s="13">
        <v>4586</v>
      </c>
      <c r="J45" s="21" t="s">
        <v>7</v>
      </c>
      <c r="K45" s="17">
        <v>1197</v>
      </c>
      <c r="L45" s="17">
        <v>4304</v>
      </c>
      <c r="M45" s="54" t="s">
        <v>7</v>
      </c>
      <c r="N45" s="49">
        <f t="shared" si="23"/>
        <v>-5.78</v>
      </c>
      <c r="O45" s="49">
        <f t="shared" si="24"/>
        <v>-5.65</v>
      </c>
      <c r="P45" s="54" t="s">
        <v>7</v>
      </c>
      <c r="Q45" s="49">
        <f t="shared" si="25"/>
        <v>1.46</v>
      </c>
      <c r="R45" s="49">
        <f t="shared" si="26"/>
        <v>0.53</v>
      </c>
      <c r="S45" s="56"/>
      <c r="T45" s="56"/>
      <c r="U45" s="56"/>
    </row>
    <row r="46" spans="1:21" ht="21" x14ac:dyDescent="0.5">
      <c r="B46" s="4" t="s">
        <v>40</v>
      </c>
      <c r="C46" s="3" t="s">
        <v>6</v>
      </c>
      <c r="D46" s="21" t="s">
        <v>7</v>
      </c>
      <c r="E46" s="17">
        <v>1977.2973340000001</v>
      </c>
      <c r="F46" s="13">
        <v>7046.4369400000005</v>
      </c>
      <c r="G46" s="21" t="s">
        <v>7</v>
      </c>
      <c r="H46" s="17">
        <v>2189</v>
      </c>
      <c r="I46" s="13">
        <v>7789</v>
      </c>
      <c r="J46" s="21" t="s">
        <v>7</v>
      </c>
      <c r="K46" s="17">
        <v>140</v>
      </c>
      <c r="L46" s="17">
        <v>502</v>
      </c>
      <c r="M46" s="54" t="s">
        <v>7</v>
      </c>
      <c r="N46" s="49">
        <f t="shared" si="23"/>
        <v>-9.67</v>
      </c>
      <c r="O46" s="49">
        <f t="shared" si="24"/>
        <v>-9.5299999999999994</v>
      </c>
      <c r="P46" s="54" t="s">
        <v>7</v>
      </c>
      <c r="Q46" s="49">
        <f t="shared" ref="Q46" si="36">ROUND(E46/K46*100-100,2)</f>
        <v>1312.36</v>
      </c>
      <c r="R46" s="49">
        <f t="shared" ref="R46" si="37">ROUND(F46/L46*100-100,2)</f>
        <v>1303.67</v>
      </c>
      <c r="S46" s="56"/>
      <c r="T46" s="56"/>
      <c r="U46" s="56"/>
    </row>
    <row r="47" spans="1:21" ht="21" x14ac:dyDescent="0.5">
      <c r="B47" s="4" t="s">
        <v>41</v>
      </c>
      <c r="C47" s="3" t="s">
        <v>6</v>
      </c>
      <c r="D47" s="21" t="s">
        <v>7</v>
      </c>
      <c r="E47" s="17">
        <v>2695.7460120000001</v>
      </c>
      <c r="F47" s="13">
        <v>9603.2091799999998</v>
      </c>
      <c r="G47" s="21" t="s">
        <v>7</v>
      </c>
      <c r="H47" s="17">
        <v>378</v>
      </c>
      <c r="I47" s="13">
        <v>1344</v>
      </c>
      <c r="J47" s="21" t="s">
        <v>7</v>
      </c>
      <c r="K47" s="17">
        <v>119</v>
      </c>
      <c r="L47" s="17">
        <v>427</v>
      </c>
      <c r="M47" s="54" t="s">
        <v>7</v>
      </c>
      <c r="N47" s="49">
        <f t="shared" si="23"/>
        <v>613.16</v>
      </c>
      <c r="O47" s="49">
        <f t="shared" si="24"/>
        <v>614.52</v>
      </c>
      <c r="P47" s="54" t="s">
        <v>7</v>
      </c>
      <c r="Q47" s="49">
        <f t="shared" si="25"/>
        <v>2165.33</v>
      </c>
      <c r="R47" s="49">
        <f t="shared" si="26"/>
        <v>2149</v>
      </c>
      <c r="S47" s="56"/>
      <c r="T47" s="56"/>
      <c r="U47" s="56"/>
    </row>
    <row r="48" spans="1:21" ht="21" x14ac:dyDescent="0.5">
      <c r="A48" s="57"/>
      <c r="B48" s="58"/>
      <c r="C48" s="59"/>
      <c r="D48" s="60"/>
      <c r="E48" s="61"/>
      <c r="F48" s="60"/>
      <c r="G48" s="60"/>
      <c r="H48" s="61"/>
      <c r="I48" s="60"/>
      <c r="J48" s="62"/>
      <c r="K48" s="63"/>
      <c r="L48" s="62"/>
      <c r="M48" s="64"/>
      <c r="N48" s="65"/>
      <c r="O48" s="65"/>
      <c r="P48" s="66"/>
      <c r="Q48" s="64"/>
      <c r="R48" s="64"/>
      <c r="S48" s="55"/>
      <c r="T48" s="56"/>
      <c r="U48" s="56"/>
    </row>
    <row r="49" spans="1:21" x14ac:dyDescent="0.45">
      <c r="A49" s="67"/>
      <c r="B49" s="4"/>
      <c r="C49" s="52"/>
      <c r="D49" s="12"/>
      <c r="E49" s="68"/>
      <c r="F49" s="12"/>
      <c r="G49" s="12"/>
      <c r="H49" s="68"/>
      <c r="I49" s="12"/>
      <c r="J49" s="69"/>
      <c r="K49" s="70"/>
      <c r="L49" s="69"/>
      <c r="M49" s="71"/>
      <c r="P49" s="71" t="s">
        <v>42</v>
      </c>
      <c r="Q49" s="71"/>
      <c r="R49" s="71"/>
      <c r="S49" s="35"/>
      <c r="T49" s="36"/>
      <c r="U49" s="36"/>
    </row>
    <row r="50" spans="1:21" x14ac:dyDescent="0.45">
      <c r="A50" s="67"/>
      <c r="B50" s="72"/>
      <c r="C50" s="72"/>
      <c r="D50" s="72"/>
      <c r="E50" s="68"/>
      <c r="F50" s="12"/>
      <c r="G50" s="12"/>
      <c r="H50" s="68"/>
      <c r="I50" s="12"/>
      <c r="J50" s="69"/>
      <c r="K50" s="70"/>
      <c r="L50" s="69"/>
      <c r="M50" s="71"/>
      <c r="P50" s="71"/>
      <c r="Q50" s="71"/>
      <c r="R50" s="71"/>
      <c r="S50" s="35"/>
      <c r="T50" s="36"/>
      <c r="U50" s="36"/>
    </row>
    <row r="51" spans="1:21" x14ac:dyDescent="0.45">
      <c r="A51" s="99" t="s">
        <v>106</v>
      </c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35"/>
      <c r="T51" s="36"/>
      <c r="U51" s="36"/>
    </row>
    <row r="52" spans="1:21" x14ac:dyDescent="0.45">
      <c r="O52" s="24" t="s">
        <v>74</v>
      </c>
      <c r="S52" s="35"/>
      <c r="T52" s="36"/>
      <c r="U52" s="36"/>
    </row>
    <row r="53" spans="1:21" x14ac:dyDescent="0.45">
      <c r="O53" s="24" t="s">
        <v>99</v>
      </c>
      <c r="S53" s="35"/>
      <c r="T53" s="36"/>
      <c r="U53" s="36"/>
    </row>
    <row r="54" spans="1:21" x14ac:dyDescent="0.45">
      <c r="A54" s="19"/>
      <c r="B54" s="112" t="s">
        <v>65</v>
      </c>
      <c r="C54" s="6" t="s">
        <v>62</v>
      </c>
      <c r="D54" s="102" t="s">
        <v>107</v>
      </c>
      <c r="E54" s="103"/>
      <c r="F54" s="104"/>
      <c r="G54" s="102" t="s">
        <v>116</v>
      </c>
      <c r="H54" s="103"/>
      <c r="I54" s="104"/>
      <c r="J54" s="25" t="s">
        <v>108</v>
      </c>
      <c r="K54" s="26"/>
      <c r="L54" s="27"/>
      <c r="M54" s="28"/>
      <c r="N54" s="29" t="s">
        <v>109</v>
      </c>
      <c r="O54" s="30"/>
      <c r="P54" s="31"/>
      <c r="Q54" s="31"/>
      <c r="R54" s="32" t="s">
        <v>100</v>
      </c>
      <c r="S54" s="35"/>
      <c r="T54" s="36"/>
      <c r="U54" s="36"/>
    </row>
    <row r="55" spans="1:21" x14ac:dyDescent="0.45">
      <c r="A55" s="9" t="s">
        <v>1</v>
      </c>
      <c r="B55" s="113"/>
      <c r="C55" s="3" t="s">
        <v>63</v>
      </c>
      <c r="D55" s="8" t="s">
        <v>64</v>
      </c>
      <c r="E55" s="108" t="s">
        <v>68</v>
      </c>
      <c r="F55" s="109"/>
      <c r="G55" s="8"/>
      <c r="H55" s="108" t="s">
        <v>68</v>
      </c>
      <c r="I55" s="109"/>
      <c r="J55" s="34"/>
      <c r="K55" s="108" t="s">
        <v>68</v>
      </c>
      <c r="L55" s="109"/>
      <c r="M55" s="105" t="s">
        <v>117</v>
      </c>
      <c r="N55" s="106"/>
      <c r="O55" s="107"/>
      <c r="P55" s="105" t="s">
        <v>110</v>
      </c>
      <c r="Q55" s="106"/>
      <c r="R55" s="106"/>
      <c r="S55" s="35"/>
      <c r="T55" s="36"/>
      <c r="U55" s="36"/>
    </row>
    <row r="56" spans="1:21" x14ac:dyDescent="0.45">
      <c r="A56" s="37" t="s">
        <v>2</v>
      </c>
      <c r="B56" s="113"/>
      <c r="C56" s="3" t="s">
        <v>66</v>
      </c>
      <c r="D56" s="38" t="s">
        <v>67</v>
      </c>
      <c r="E56" s="110"/>
      <c r="F56" s="111"/>
      <c r="G56" s="38" t="s">
        <v>67</v>
      </c>
      <c r="H56" s="110"/>
      <c r="I56" s="111"/>
      <c r="J56" s="39" t="s">
        <v>67</v>
      </c>
      <c r="K56" s="110"/>
      <c r="L56" s="111"/>
      <c r="M56" s="39" t="s">
        <v>67</v>
      </c>
      <c r="N56" s="105" t="s">
        <v>68</v>
      </c>
      <c r="O56" s="107"/>
      <c r="P56" s="39" t="s">
        <v>67</v>
      </c>
      <c r="Q56" s="105" t="s">
        <v>68</v>
      </c>
      <c r="R56" s="106"/>
      <c r="S56" s="35"/>
      <c r="T56" s="36"/>
      <c r="U56" s="36"/>
    </row>
    <row r="57" spans="1:21" x14ac:dyDescent="0.45">
      <c r="A57" s="41"/>
      <c r="B57" s="114"/>
      <c r="C57" s="11" t="s">
        <v>69</v>
      </c>
      <c r="D57" s="10"/>
      <c r="E57" s="42" t="s">
        <v>70</v>
      </c>
      <c r="F57" s="43" t="s">
        <v>71</v>
      </c>
      <c r="G57" s="10"/>
      <c r="H57" s="42" t="s">
        <v>70</v>
      </c>
      <c r="I57" s="43" t="s">
        <v>71</v>
      </c>
      <c r="J57" s="44"/>
      <c r="K57" s="42" t="s">
        <v>70</v>
      </c>
      <c r="L57" s="43" t="s">
        <v>72</v>
      </c>
      <c r="M57" s="44"/>
      <c r="N57" s="45" t="s">
        <v>73</v>
      </c>
      <c r="O57" s="46" t="s">
        <v>72</v>
      </c>
      <c r="P57" s="47"/>
      <c r="Q57" s="44" t="s">
        <v>73</v>
      </c>
      <c r="R57" s="48" t="s">
        <v>72</v>
      </c>
      <c r="S57" s="35"/>
      <c r="T57" s="36"/>
      <c r="U57" s="36"/>
    </row>
    <row r="58" spans="1:21" ht="21" x14ac:dyDescent="0.5">
      <c r="A58" s="4" t="s">
        <v>43</v>
      </c>
      <c r="B58" s="4" t="s">
        <v>44</v>
      </c>
      <c r="C58" s="3"/>
      <c r="D58" s="16"/>
      <c r="E58" s="17">
        <f t="shared" ref="E58:L58" si="38">SUM(E59:E63)</f>
        <v>440818.371446</v>
      </c>
      <c r="F58" s="17">
        <f t="shared" si="38"/>
        <v>1570274.831255164</v>
      </c>
      <c r="G58" s="18"/>
      <c r="H58" s="17">
        <f t="shared" si="38"/>
        <v>356034</v>
      </c>
      <c r="I58" s="17">
        <f t="shared" si="38"/>
        <v>1266419</v>
      </c>
      <c r="J58" s="16"/>
      <c r="K58" s="17">
        <f t="shared" si="38"/>
        <v>435394</v>
      </c>
      <c r="L58" s="17">
        <f t="shared" si="38"/>
        <v>1565483</v>
      </c>
      <c r="M58" s="54"/>
      <c r="N58" s="49">
        <f t="shared" ref="N58:O58" si="39">ROUND(E58/H58*100-100,2)</f>
        <v>23.81</v>
      </c>
      <c r="O58" s="49">
        <f t="shared" si="39"/>
        <v>23.99</v>
      </c>
      <c r="P58" s="54"/>
      <c r="Q58" s="49">
        <f t="shared" ref="Q58:Q62" si="40">ROUND(E58/K58*100-100,2)</f>
        <v>1.25</v>
      </c>
      <c r="R58" s="49">
        <f t="shared" ref="R58:R62" si="41">ROUND(F58/L58*100-100,2)</f>
        <v>0.31</v>
      </c>
      <c r="S58" s="55"/>
      <c r="T58" s="56"/>
      <c r="U58" s="56"/>
    </row>
    <row r="59" spans="1:21" ht="21" x14ac:dyDescent="0.5">
      <c r="A59" s="4" t="s">
        <v>0</v>
      </c>
      <c r="B59" s="4" t="s">
        <v>45</v>
      </c>
      <c r="C59" s="3" t="s">
        <v>9</v>
      </c>
      <c r="D59" s="17">
        <v>1218516.5859649999</v>
      </c>
      <c r="E59" s="17">
        <v>179644.78309499999</v>
      </c>
      <c r="F59" s="13">
        <v>640015.41985000018</v>
      </c>
      <c r="G59" s="17">
        <v>1013218</v>
      </c>
      <c r="H59" s="17">
        <v>152882</v>
      </c>
      <c r="I59" s="13">
        <v>543922</v>
      </c>
      <c r="J59" s="17">
        <v>1020420</v>
      </c>
      <c r="K59" s="73">
        <v>162597</v>
      </c>
      <c r="L59" s="73">
        <v>584626</v>
      </c>
      <c r="M59" s="49">
        <f>ROUND(D59/G59*100-100,2)</f>
        <v>20.260000000000002</v>
      </c>
      <c r="N59" s="49">
        <f t="shared" ref="N59:N62" si="42">ROUND(E59/H59*100-100,2)</f>
        <v>17.510000000000002</v>
      </c>
      <c r="O59" s="49">
        <f t="shared" ref="O59:O62" si="43">ROUND(F59/I59*100-100,2)</f>
        <v>17.670000000000002</v>
      </c>
      <c r="P59" s="49">
        <f>ROUND(D59/J59*100-100,2)</f>
        <v>19.41</v>
      </c>
      <c r="Q59" s="49">
        <f t="shared" si="40"/>
        <v>10.48</v>
      </c>
      <c r="R59" s="49">
        <f t="shared" si="41"/>
        <v>9.4700000000000006</v>
      </c>
      <c r="S59" s="56"/>
      <c r="T59" s="56"/>
      <c r="U59" s="56"/>
    </row>
    <row r="60" spans="1:21" ht="21" x14ac:dyDescent="0.5">
      <c r="A60" s="4" t="s">
        <v>0</v>
      </c>
      <c r="B60" s="4" t="s">
        <v>46</v>
      </c>
      <c r="C60" s="3" t="s">
        <v>9</v>
      </c>
      <c r="D60" s="17">
        <v>1112444.1889473684</v>
      </c>
      <c r="E60" s="17">
        <v>151111.44299899999</v>
      </c>
      <c r="F60" s="13">
        <v>538126.32340516418</v>
      </c>
      <c r="G60" s="17">
        <v>915229</v>
      </c>
      <c r="H60" s="17">
        <v>135618</v>
      </c>
      <c r="I60" s="13">
        <v>482249</v>
      </c>
      <c r="J60" s="17">
        <v>1014463</v>
      </c>
      <c r="K60" s="73">
        <v>146353</v>
      </c>
      <c r="L60" s="73">
        <v>526221</v>
      </c>
      <c r="M60" s="49">
        <f>ROUND(D60/G60*100-100,2)</f>
        <v>21.55</v>
      </c>
      <c r="N60" s="49">
        <f t="shared" ref="N60" si="44">ROUND(E60/H60*100-100,2)</f>
        <v>11.42</v>
      </c>
      <c r="O60" s="49">
        <f t="shared" ref="O60" si="45">ROUND(F60/I60*100-100,2)</f>
        <v>11.59</v>
      </c>
      <c r="P60" s="49">
        <f>ROUND(D60/J60*100-100,2)</f>
        <v>9.66</v>
      </c>
      <c r="Q60" s="49">
        <f t="shared" ref="Q60" si="46">ROUND(E60/K60*100-100,2)</f>
        <v>3.25</v>
      </c>
      <c r="R60" s="49">
        <f t="shared" ref="R60" si="47">ROUND(F60/L60*100-100,2)</f>
        <v>2.2599999999999998</v>
      </c>
      <c r="S60" s="56"/>
      <c r="T60" s="56"/>
      <c r="U60" s="56"/>
    </row>
    <row r="61" spans="1:21" ht="21" x14ac:dyDescent="0.5">
      <c r="A61" s="4"/>
      <c r="B61" s="4" t="s">
        <v>76</v>
      </c>
      <c r="C61" s="3" t="s">
        <v>6</v>
      </c>
      <c r="D61" s="21" t="s">
        <v>7</v>
      </c>
      <c r="E61" s="21">
        <v>77528.856610000003</v>
      </c>
      <c r="F61" s="13">
        <v>276248.81208999996</v>
      </c>
      <c r="G61" s="54"/>
      <c r="H61" s="17">
        <v>44215</v>
      </c>
      <c r="I61" s="13">
        <v>157298</v>
      </c>
      <c r="J61" s="21"/>
      <c r="K61" s="73">
        <v>96290</v>
      </c>
      <c r="L61" s="73">
        <v>346218</v>
      </c>
      <c r="M61" s="54" t="s">
        <v>7</v>
      </c>
      <c r="N61" s="49">
        <f t="shared" si="42"/>
        <v>75.349999999999994</v>
      </c>
      <c r="O61" s="49">
        <f t="shared" si="43"/>
        <v>75.62</v>
      </c>
      <c r="P61" s="54" t="s">
        <v>7</v>
      </c>
      <c r="Q61" s="49">
        <f t="shared" si="40"/>
        <v>-19.48</v>
      </c>
      <c r="R61" s="49">
        <f t="shared" si="41"/>
        <v>-20.21</v>
      </c>
      <c r="S61" s="56"/>
      <c r="T61" s="56"/>
      <c r="U61" s="56"/>
    </row>
    <row r="62" spans="1:21" ht="21" x14ac:dyDescent="0.5">
      <c r="A62" s="4"/>
      <c r="B62" s="4" t="s">
        <v>77</v>
      </c>
      <c r="C62" s="3" t="s">
        <v>6</v>
      </c>
      <c r="D62" s="21" t="s">
        <v>7</v>
      </c>
      <c r="E62" s="17">
        <v>32523.770997</v>
      </c>
      <c r="F62" s="13">
        <v>115850.37469999956</v>
      </c>
      <c r="G62" s="54" t="s">
        <v>7</v>
      </c>
      <c r="H62" s="17">
        <v>23316</v>
      </c>
      <c r="I62" s="13">
        <v>82940</v>
      </c>
      <c r="J62" s="21" t="s">
        <v>7</v>
      </c>
      <c r="K62" s="73">
        <v>30141</v>
      </c>
      <c r="L62" s="73">
        <v>108373</v>
      </c>
      <c r="M62" s="54" t="s">
        <v>7</v>
      </c>
      <c r="N62" s="49">
        <f t="shared" si="42"/>
        <v>39.49</v>
      </c>
      <c r="O62" s="49">
        <f t="shared" si="43"/>
        <v>39.68</v>
      </c>
      <c r="P62" s="54" t="s">
        <v>7</v>
      </c>
      <c r="Q62" s="49">
        <f t="shared" si="40"/>
        <v>7.91</v>
      </c>
      <c r="R62" s="49">
        <f t="shared" si="41"/>
        <v>6.9</v>
      </c>
      <c r="S62" s="56"/>
      <c r="T62" s="56"/>
      <c r="U62" s="56"/>
    </row>
    <row r="63" spans="1:21" ht="21" x14ac:dyDescent="0.5">
      <c r="A63" s="4"/>
      <c r="B63" s="4" t="s">
        <v>78</v>
      </c>
      <c r="C63" s="3" t="s">
        <v>6</v>
      </c>
      <c r="D63" s="21" t="s">
        <v>7</v>
      </c>
      <c r="E63" s="17">
        <v>9.5177449999999997</v>
      </c>
      <c r="F63" s="13">
        <v>33.901209999999999</v>
      </c>
      <c r="G63" s="54" t="s">
        <v>7</v>
      </c>
      <c r="H63" s="17">
        <v>3</v>
      </c>
      <c r="I63" s="13">
        <v>10</v>
      </c>
      <c r="J63" s="21" t="s">
        <v>7</v>
      </c>
      <c r="K63" s="73">
        <v>13</v>
      </c>
      <c r="L63" s="73">
        <v>45</v>
      </c>
      <c r="M63" s="54" t="s">
        <v>7</v>
      </c>
      <c r="N63" s="49">
        <f t="shared" ref="N63" si="48">ROUND(E63/H63*100-100,2)</f>
        <v>217.26</v>
      </c>
      <c r="O63" s="49">
        <f t="shared" ref="O63" si="49">ROUND(F63/I63*100-100,2)</f>
        <v>239.01</v>
      </c>
      <c r="P63" s="54" t="s">
        <v>7</v>
      </c>
      <c r="Q63" s="49">
        <f t="shared" ref="Q63" si="50">ROUND(E63/K63*100-100,2)</f>
        <v>-26.79</v>
      </c>
      <c r="R63" s="49">
        <f t="shared" ref="R63" si="51">ROUND(F63/L63*100-100,2)</f>
        <v>-24.66</v>
      </c>
      <c r="S63" s="56"/>
      <c r="T63" s="56"/>
      <c r="U63" s="56"/>
    </row>
    <row r="64" spans="1:21" ht="21" x14ac:dyDescent="0.5">
      <c r="A64" s="4"/>
      <c r="B64" s="4"/>
      <c r="C64" s="3"/>
      <c r="D64" s="17"/>
      <c r="E64" s="17"/>
      <c r="F64" s="17"/>
      <c r="G64" s="17"/>
      <c r="H64" s="17"/>
      <c r="I64" s="17"/>
      <c r="J64" s="17"/>
      <c r="K64" s="73"/>
      <c r="L64" s="73"/>
      <c r="M64" s="49"/>
      <c r="N64" s="49"/>
      <c r="O64" s="49"/>
      <c r="P64" s="49"/>
      <c r="Q64" s="49"/>
      <c r="R64" s="49"/>
      <c r="S64" s="56"/>
      <c r="T64" s="56"/>
      <c r="U64" s="56"/>
    </row>
    <row r="65" spans="1:21" ht="21" x14ac:dyDescent="0.5">
      <c r="A65" s="4" t="s">
        <v>47</v>
      </c>
      <c r="B65" s="4" t="s">
        <v>48</v>
      </c>
      <c r="C65" s="3"/>
      <c r="D65" s="16"/>
      <c r="E65" s="17">
        <f t="shared" ref="E65:L65" si="52">SUM(E66:E70)</f>
        <v>153639.956098</v>
      </c>
      <c r="F65" s="17">
        <f t="shared" si="52"/>
        <v>547295.20111758565</v>
      </c>
      <c r="G65" s="16"/>
      <c r="H65" s="17">
        <f t="shared" si="52"/>
        <v>144656</v>
      </c>
      <c r="I65" s="17">
        <f t="shared" si="52"/>
        <v>514590</v>
      </c>
      <c r="J65" s="16"/>
      <c r="K65" s="17">
        <f t="shared" si="52"/>
        <v>195102</v>
      </c>
      <c r="L65" s="17">
        <f t="shared" si="52"/>
        <v>701498</v>
      </c>
      <c r="M65" s="54"/>
      <c r="N65" s="49">
        <f t="shared" ref="N65:O69" si="53">ROUND(E65/H65*100-100,2)</f>
        <v>6.21</v>
      </c>
      <c r="O65" s="49">
        <f t="shared" si="53"/>
        <v>6.36</v>
      </c>
      <c r="P65" s="54"/>
      <c r="Q65" s="49">
        <f t="shared" ref="Q65:Q70" si="54">ROUND(E65/K65*100-100,2)</f>
        <v>-21.25</v>
      </c>
      <c r="R65" s="49">
        <f t="shared" ref="R65:R70" si="55">ROUND(F65/L65*100-100,2)</f>
        <v>-21.98</v>
      </c>
      <c r="S65" s="56"/>
      <c r="T65" s="56"/>
      <c r="U65" s="56"/>
    </row>
    <row r="66" spans="1:21" ht="21" x14ac:dyDescent="0.5">
      <c r="A66" s="4"/>
      <c r="B66" s="4" t="s">
        <v>79</v>
      </c>
      <c r="C66" s="3" t="s">
        <v>9</v>
      </c>
      <c r="D66" s="17">
        <v>66430.031267099999</v>
      </c>
      <c r="E66" s="17">
        <v>32183.857781999999</v>
      </c>
      <c r="F66" s="13">
        <v>114653.29688000005</v>
      </c>
      <c r="G66" s="17">
        <v>44364</v>
      </c>
      <c r="H66" s="17">
        <v>21539</v>
      </c>
      <c r="I66" s="13">
        <v>76607</v>
      </c>
      <c r="J66" s="17">
        <v>138518</v>
      </c>
      <c r="K66" s="17">
        <v>70830</v>
      </c>
      <c r="L66" s="13">
        <v>254672</v>
      </c>
      <c r="M66" s="49">
        <f t="shared" ref="M66:M69" si="56">ROUND(D66/G66*100-100,2)</f>
        <v>49.74</v>
      </c>
      <c r="N66" s="49">
        <f t="shared" si="53"/>
        <v>49.42</v>
      </c>
      <c r="O66" s="49">
        <f t="shared" si="53"/>
        <v>49.66</v>
      </c>
      <c r="P66" s="49">
        <f t="shared" ref="P66:P69" si="57">ROUND(D66/J66*100-100,2)</f>
        <v>-52.04</v>
      </c>
      <c r="Q66" s="49">
        <f t="shared" si="54"/>
        <v>-54.56</v>
      </c>
      <c r="R66" s="49">
        <f t="shared" si="55"/>
        <v>-54.98</v>
      </c>
      <c r="S66" s="56"/>
      <c r="T66" s="56"/>
      <c r="U66" s="56"/>
    </row>
    <row r="67" spans="1:21" ht="21" x14ac:dyDescent="0.5">
      <c r="B67" s="4" t="s">
        <v>80</v>
      </c>
      <c r="C67" s="3" t="s">
        <v>9</v>
      </c>
      <c r="D67" s="17">
        <v>41487.830239399969</v>
      </c>
      <c r="E67" s="17">
        <v>13617.739734000001</v>
      </c>
      <c r="F67" s="13">
        <v>48511.312860000013</v>
      </c>
      <c r="G67" s="17">
        <v>47305</v>
      </c>
      <c r="H67" s="17">
        <v>16282</v>
      </c>
      <c r="I67" s="13">
        <v>57917</v>
      </c>
      <c r="J67" s="17">
        <v>52108</v>
      </c>
      <c r="K67" s="17">
        <v>19243</v>
      </c>
      <c r="L67" s="13">
        <v>69190</v>
      </c>
      <c r="M67" s="49">
        <f t="shared" si="56"/>
        <v>-12.3</v>
      </c>
      <c r="N67" s="49">
        <f t="shared" si="53"/>
        <v>-16.36</v>
      </c>
      <c r="O67" s="49">
        <f t="shared" si="53"/>
        <v>-16.239999999999998</v>
      </c>
      <c r="P67" s="49">
        <f t="shared" si="57"/>
        <v>-20.38</v>
      </c>
      <c r="Q67" s="49">
        <f t="shared" si="54"/>
        <v>-29.23</v>
      </c>
      <c r="R67" s="49">
        <f t="shared" si="55"/>
        <v>-29.89</v>
      </c>
      <c r="S67" s="56"/>
      <c r="T67" s="56"/>
      <c r="U67" s="56"/>
    </row>
    <row r="68" spans="1:21" ht="21" x14ac:dyDescent="0.5">
      <c r="A68" s="4" t="s">
        <v>0</v>
      </c>
      <c r="B68" s="4" t="s">
        <v>81</v>
      </c>
      <c r="C68" s="3" t="s">
        <v>9</v>
      </c>
      <c r="D68" s="17">
        <v>53306.631873999992</v>
      </c>
      <c r="E68" s="17">
        <v>24480.979960000001</v>
      </c>
      <c r="F68" s="13">
        <v>87203.591719999997</v>
      </c>
      <c r="G68" s="17">
        <v>57646</v>
      </c>
      <c r="H68" s="17">
        <v>25571</v>
      </c>
      <c r="I68" s="13">
        <v>90956</v>
      </c>
      <c r="J68" s="17">
        <v>63015</v>
      </c>
      <c r="K68" s="17">
        <v>29289</v>
      </c>
      <c r="L68" s="13">
        <v>105310</v>
      </c>
      <c r="M68" s="49">
        <f t="shared" si="56"/>
        <v>-7.53</v>
      </c>
      <c r="N68" s="49">
        <f t="shared" si="53"/>
        <v>-4.26</v>
      </c>
      <c r="O68" s="49">
        <f t="shared" si="53"/>
        <v>-4.13</v>
      </c>
      <c r="P68" s="49">
        <f t="shared" si="57"/>
        <v>-15.41</v>
      </c>
      <c r="Q68" s="49">
        <f t="shared" si="54"/>
        <v>-16.420000000000002</v>
      </c>
      <c r="R68" s="49">
        <f t="shared" si="55"/>
        <v>-17.190000000000001</v>
      </c>
      <c r="S68" s="56"/>
      <c r="T68" s="56"/>
      <c r="U68" s="56"/>
    </row>
    <row r="69" spans="1:21" ht="21" x14ac:dyDescent="0.5">
      <c r="A69" s="4" t="s">
        <v>0</v>
      </c>
      <c r="B69" s="4" t="s">
        <v>82</v>
      </c>
      <c r="C69" s="3" t="s">
        <v>9</v>
      </c>
      <c r="D69" s="17">
        <v>111708.79579779989</v>
      </c>
      <c r="E69" s="17">
        <v>15541.951647</v>
      </c>
      <c r="F69" s="13">
        <v>55365.663260000583</v>
      </c>
      <c r="G69" s="17">
        <v>135129</v>
      </c>
      <c r="H69" s="17">
        <v>17551</v>
      </c>
      <c r="I69" s="13">
        <v>62425</v>
      </c>
      <c r="J69" s="17">
        <v>110147</v>
      </c>
      <c r="K69" s="17">
        <v>13792</v>
      </c>
      <c r="L69" s="13">
        <v>49589</v>
      </c>
      <c r="M69" s="49">
        <f t="shared" si="56"/>
        <v>-17.329999999999998</v>
      </c>
      <c r="N69" s="49">
        <f t="shared" si="53"/>
        <v>-11.45</v>
      </c>
      <c r="O69" s="49">
        <f t="shared" si="53"/>
        <v>-11.31</v>
      </c>
      <c r="P69" s="49">
        <f t="shared" si="57"/>
        <v>1.42</v>
      </c>
      <c r="Q69" s="49">
        <f t="shared" si="54"/>
        <v>12.69</v>
      </c>
      <c r="R69" s="49">
        <f t="shared" si="55"/>
        <v>11.65</v>
      </c>
      <c r="S69" s="56"/>
      <c r="T69" s="56"/>
      <c r="U69" s="56"/>
    </row>
    <row r="70" spans="1:21" ht="21" x14ac:dyDescent="0.5">
      <c r="A70" s="4"/>
      <c r="B70" s="4" t="s">
        <v>83</v>
      </c>
      <c r="C70" s="3" t="s">
        <v>49</v>
      </c>
      <c r="D70" s="21" t="s">
        <v>7</v>
      </c>
      <c r="E70" s="17">
        <v>67815.426974999995</v>
      </c>
      <c r="F70" s="13">
        <v>241561.33639758494</v>
      </c>
      <c r="G70" s="21" t="s">
        <v>7</v>
      </c>
      <c r="H70" s="17">
        <v>63713</v>
      </c>
      <c r="I70" s="13">
        <v>226685</v>
      </c>
      <c r="J70" s="21" t="s">
        <v>7</v>
      </c>
      <c r="K70" s="17">
        <v>61948</v>
      </c>
      <c r="L70" s="17">
        <v>222737</v>
      </c>
      <c r="M70" s="54" t="s">
        <v>7</v>
      </c>
      <c r="N70" s="49">
        <f t="shared" ref="N70" si="58">ROUND(E70/H70*100-100,2)</f>
        <v>6.44</v>
      </c>
      <c r="O70" s="49">
        <f t="shared" ref="O70" si="59">ROUND(F70/I70*100-100,2)</f>
        <v>6.56</v>
      </c>
      <c r="P70" s="54" t="s">
        <v>7</v>
      </c>
      <c r="Q70" s="49">
        <f t="shared" si="54"/>
        <v>9.4700000000000006</v>
      </c>
      <c r="R70" s="49">
        <f t="shared" si="55"/>
        <v>8.4499999999999993</v>
      </c>
      <c r="S70" s="56"/>
      <c r="T70" s="56"/>
      <c r="U70" s="56"/>
    </row>
    <row r="71" spans="1:21" ht="21" x14ac:dyDescent="0.5">
      <c r="A71" s="4"/>
      <c r="B71" s="4"/>
      <c r="C71" s="3"/>
      <c r="D71" s="17"/>
      <c r="E71" s="17"/>
      <c r="F71" s="17"/>
      <c r="G71" s="17"/>
      <c r="H71" s="17"/>
      <c r="I71" s="17"/>
      <c r="J71" s="17"/>
      <c r="K71" s="17"/>
      <c r="L71" s="17"/>
      <c r="M71" s="49"/>
      <c r="N71" s="49"/>
      <c r="O71" s="49"/>
      <c r="P71" s="49"/>
      <c r="Q71" s="49"/>
      <c r="R71" s="49"/>
      <c r="S71" s="56"/>
      <c r="T71" s="56"/>
      <c r="U71" s="56"/>
    </row>
    <row r="72" spans="1:21" ht="21" x14ac:dyDescent="0.5">
      <c r="A72" s="4" t="s">
        <v>50</v>
      </c>
      <c r="B72" s="4" t="s">
        <v>51</v>
      </c>
      <c r="C72" s="3"/>
      <c r="D72" s="16"/>
      <c r="E72" s="17">
        <f t="shared" ref="E72:L72" si="60">SUM(E73:E77)</f>
        <v>265259.99119500001</v>
      </c>
      <c r="F72" s="17">
        <f t="shared" si="60"/>
        <v>944927.9916699999</v>
      </c>
      <c r="G72" s="16"/>
      <c r="H72" s="17">
        <f t="shared" si="60"/>
        <v>216481</v>
      </c>
      <c r="I72" s="17">
        <f t="shared" si="60"/>
        <v>770015</v>
      </c>
      <c r="J72" s="16"/>
      <c r="K72" s="17">
        <f t="shared" si="60"/>
        <v>237896</v>
      </c>
      <c r="L72" s="17">
        <f t="shared" si="60"/>
        <v>855370</v>
      </c>
      <c r="M72" s="54"/>
      <c r="N72" s="49">
        <f t="shared" ref="N72:O77" si="61">ROUND(E72/H72*100-100,2)</f>
        <v>22.53</v>
      </c>
      <c r="O72" s="49">
        <f t="shared" si="61"/>
        <v>22.72</v>
      </c>
      <c r="P72" s="54"/>
      <c r="Q72" s="49">
        <f t="shared" ref="Q72:Q77" si="62">ROUND(E72/K72*100-100,2)</f>
        <v>11.5</v>
      </c>
      <c r="R72" s="49">
        <f t="shared" ref="R72:R77" si="63">ROUND(F72/L72*100-100,2)</f>
        <v>10.47</v>
      </c>
      <c r="S72" s="56"/>
      <c r="T72" s="56"/>
      <c r="U72" s="56"/>
    </row>
    <row r="73" spans="1:21" ht="21" x14ac:dyDescent="0.5">
      <c r="A73" s="4" t="s">
        <v>0</v>
      </c>
      <c r="B73" s="4" t="s">
        <v>84</v>
      </c>
      <c r="C73" s="3" t="s">
        <v>52</v>
      </c>
      <c r="D73" s="17">
        <v>122427.629</v>
      </c>
      <c r="E73" s="17">
        <v>20129.563563</v>
      </c>
      <c r="F73" s="13">
        <v>71717.651630000008</v>
      </c>
      <c r="G73" s="17">
        <v>27506</v>
      </c>
      <c r="H73" s="17">
        <v>5246</v>
      </c>
      <c r="I73" s="13">
        <v>18664</v>
      </c>
      <c r="J73" s="17">
        <v>91777</v>
      </c>
      <c r="K73" s="17">
        <v>16166</v>
      </c>
      <c r="L73" s="17">
        <v>58126</v>
      </c>
      <c r="M73" s="49">
        <f>ROUND(D73/G73*100-100,2)</f>
        <v>345.09</v>
      </c>
      <c r="N73" s="49">
        <f>ROUND(E73/H73*100-100,2)</f>
        <v>283.70999999999998</v>
      </c>
      <c r="O73" s="49">
        <f t="shared" si="61"/>
        <v>284.26</v>
      </c>
      <c r="P73" s="49">
        <f>ROUND(D73/J73*100-100,2)</f>
        <v>33.4</v>
      </c>
      <c r="Q73" s="49">
        <f t="shared" si="62"/>
        <v>24.52</v>
      </c>
      <c r="R73" s="49">
        <f t="shared" si="63"/>
        <v>23.38</v>
      </c>
      <c r="S73" s="56"/>
      <c r="T73" s="56"/>
      <c r="U73" s="56"/>
    </row>
    <row r="74" spans="1:21" ht="21" x14ac:dyDescent="0.5">
      <c r="B74" s="4" t="s">
        <v>85</v>
      </c>
      <c r="C74" s="3" t="s">
        <v>52</v>
      </c>
      <c r="D74" s="17">
        <v>4184.4012346</v>
      </c>
      <c r="E74" s="17">
        <v>4848.2454879999996</v>
      </c>
      <c r="F74" s="13">
        <v>17268.916709999998</v>
      </c>
      <c r="G74" s="17">
        <v>3751</v>
      </c>
      <c r="H74" s="17">
        <v>6017</v>
      </c>
      <c r="I74" s="13">
        <v>21399</v>
      </c>
      <c r="J74" s="17">
        <v>1853</v>
      </c>
      <c r="K74" s="17">
        <v>3210</v>
      </c>
      <c r="L74" s="17">
        <v>11543</v>
      </c>
      <c r="M74" s="49">
        <f>ROUND(D74/G74*100-100,2)</f>
        <v>11.55</v>
      </c>
      <c r="N74" s="49">
        <f t="shared" si="61"/>
        <v>-19.420000000000002</v>
      </c>
      <c r="O74" s="49">
        <f t="shared" si="61"/>
        <v>-19.3</v>
      </c>
      <c r="P74" s="49">
        <f>ROUND(D74/J74*100-100,2)</f>
        <v>125.82</v>
      </c>
      <c r="Q74" s="49">
        <f t="shared" si="62"/>
        <v>51.04</v>
      </c>
      <c r="R74" s="49">
        <f t="shared" si="63"/>
        <v>49.61</v>
      </c>
      <c r="S74" s="56"/>
      <c r="T74" s="56"/>
      <c r="U74" s="56"/>
    </row>
    <row r="75" spans="1:21" ht="21" x14ac:dyDescent="0.5">
      <c r="B75" s="4" t="s">
        <v>86</v>
      </c>
      <c r="C75" s="3" t="s">
        <v>52</v>
      </c>
      <c r="D75" s="17">
        <v>237235.95307459997</v>
      </c>
      <c r="E75" s="17">
        <v>73657.195296000005</v>
      </c>
      <c r="F75" s="13">
        <v>262377.26755999977</v>
      </c>
      <c r="G75" s="17">
        <v>187250</v>
      </c>
      <c r="H75" s="17">
        <v>59562</v>
      </c>
      <c r="I75" s="13">
        <v>211861</v>
      </c>
      <c r="J75" s="17">
        <v>205959</v>
      </c>
      <c r="K75" s="17">
        <v>70503</v>
      </c>
      <c r="L75" s="17">
        <v>253497</v>
      </c>
      <c r="M75" s="49">
        <f>ROUND(D75/G75*100-100,2)</f>
        <v>26.69</v>
      </c>
      <c r="N75" s="49">
        <f t="shared" si="61"/>
        <v>23.66</v>
      </c>
      <c r="O75" s="49">
        <f t="shared" si="61"/>
        <v>23.84</v>
      </c>
      <c r="P75" s="49">
        <f>ROUND(D75/J75*100-100,2)</f>
        <v>15.19</v>
      </c>
      <c r="Q75" s="49">
        <f t="shared" si="62"/>
        <v>4.47</v>
      </c>
      <c r="R75" s="49">
        <f t="shared" si="63"/>
        <v>3.5</v>
      </c>
      <c r="S75" s="56"/>
      <c r="T75" s="56"/>
      <c r="U75" s="56"/>
    </row>
    <row r="76" spans="1:21" ht="21" x14ac:dyDescent="0.5">
      <c r="B76" s="4" t="s">
        <v>87</v>
      </c>
      <c r="C76" s="3" t="s">
        <v>52</v>
      </c>
      <c r="D76" s="17">
        <v>4976.3192584000044</v>
      </c>
      <c r="E76" s="17">
        <v>33972.153850000002</v>
      </c>
      <c r="F76" s="13">
        <v>121007.79349000003</v>
      </c>
      <c r="G76" s="17">
        <v>3249</v>
      </c>
      <c r="H76" s="17">
        <v>28647</v>
      </c>
      <c r="I76" s="13">
        <v>101900</v>
      </c>
      <c r="J76" s="17">
        <v>3458</v>
      </c>
      <c r="K76" s="17">
        <v>31643</v>
      </c>
      <c r="L76" s="17">
        <v>113774</v>
      </c>
      <c r="M76" s="49">
        <f>ROUND(D76/G76*100-100,2)</f>
        <v>53.16</v>
      </c>
      <c r="N76" s="49">
        <f t="shared" si="61"/>
        <v>18.59</v>
      </c>
      <c r="O76" s="49">
        <f t="shared" si="61"/>
        <v>18.75</v>
      </c>
      <c r="P76" s="49">
        <f>ROUND(D76/J76*100-100,2)</f>
        <v>43.91</v>
      </c>
      <c r="Q76" s="49">
        <f t="shared" si="62"/>
        <v>7.36</v>
      </c>
      <c r="R76" s="49">
        <f t="shared" si="63"/>
        <v>6.36</v>
      </c>
      <c r="S76" s="56"/>
      <c r="T76" s="56"/>
      <c r="U76" s="56"/>
    </row>
    <row r="77" spans="1:21" ht="21" x14ac:dyDescent="0.5">
      <c r="B77" s="4" t="s">
        <v>88</v>
      </c>
      <c r="C77" s="3" t="s">
        <v>49</v>
      </c>
      <c r="D77" s="21"/>
      <c r="E77" s="17">
        <v>132652.832998</v>
      </c>
      <c r="F77" s="13">
        <v>472556.36228000006</v>
      </c>
      <c r="G77" s="16" t="s">
        <v>7</v>
      </c>
      <c r="H77" s="17">
        <v>117009</v>
      </c>
      <c r="I77" s="13">
        <v>416191</v>
      </c>
      <c r="J77" s="21" t="s">
        <v>7</v>
      </c>
      <c r="K77" s="17">
        <v>116374</v>
      </c>
      <c r="L77" s="17">
        <v>418430</v>
      </c>
      <c r="M77" s="54" t="s">
        <v>7</v>
      </c>
      <c r="N77" s="49">
        <f t="shared" si="61"/>
        <v>13.37</v>
      </c>
      <c r="O77" s="49">
        <f t="shared" si="61"/>
        <v>13.54</v>
      </c>
      <c r="P77" s="54" t="s">
        <v>7</v>
      </c>
      <c r="Q77" s="49">
        <f t="shared" si="62"/>
        <v>13.99</v>
      </c>
      <c r="R77" s="49">
        <f t="shared" si="63"/>
        <v>12.94</v>
      </c>
      <c r="S77" s="56"/>
      <c r="T77" s="56"/>
      <c r="U77" s="56"/>
    </row>
    <row r="78" spans="1:21" ht="21" x14ac:dyDescent="0.5">
      <c r="B78" s="4"/>
      <c r="C78" s="3"/>
      <c r="D78" s="18"/>
      <c r="E78" s="17"/>
      <c r="F78" s="17"/>
      <c r="G78" s="18"/>
      <c r="H78" s="17"/>
      <c r="I78" s="17"/>
      <c r="J78" s="18"/>
      <c r="K78" s="17"/>
      <c r="L78" s="17"/>
      <c r="M78" s="50"/>
      <c r="N78" s="49"/>
      <c r="O78" s="49"/>
      <c r="P78" s="50"/>
      <c r="Q78" s="49"/>
      <c r="R78" s="49"/>
      <c r="S78" s="56"/>
      <c r="T78" s="56"/>
      <c r="U78" s="56"/>
    </row>
    <row r="79" spans="1:21" ht="21" x14ac:dyDescent="0.5">
      <c r="A79" s="4" t="s">
        <v>53</v>
      </c>
      <c r="B79" s="4" t="s">
        <v>54</v>
      </c>
      <c r="C79" s="3"/>
      <c r="D79" s="21" t="s">
        <v>7</v>
      </c>
      <c r="E79" s="17">
        <f t="shared" ref="E79:L79" si="64">SUM(E80:E84)</f>
        <v>156012.35305800001</v>
      </c>
      <c r="F79" s="17">
        <f t="shared" si="64"/>
        <v>555743.92533000046</v>
      </c>
      <c r="G79" s="16"/>
      <c r="H79" s="17">
        <f t="shared" si="64"/>
        <v>142072</v>
      </c>
      <c r="I79" s="17">
        <f t="shared" si="64"/>
        <v>505403</v>
      </c>
      <c r="J79" s="16"/>
      <c r="K79" s="17">
        <f t="shared" si="64"/>
        <v>125009</v>
      </c>
      <c r="L79" s="17">
        <f t="shared" si="64"/>
        <v>449476</v>
      </c>
      <c r="M79" s="54"/>
      <c r="N79" s="49">
        <f>ROUND(E79/H79*100-100,2)</f>
        <v>9.81</v>
      </c>
      <c r="O79" s="49">
        <f t="shared" ref="N79:O84" si="65">ROUND(F79/I79*100-100,2)</f>
        <v>9.9600000000000009</v>
      </c>
      <c r="P79" s="54"/>
      <c r="Q79" s="49">
        <f t="shared" ref="Q79:Q84" si="66">ROUND(E79/K79*100-100,2)</f>
        <v>24.8</v>
      </c>
      <c r="R79" s="49">
        <f t="shared" ref="R79:R84" si="67">ROUND(F79/L79*100-100,2)</f>
        <v>23.64</v>
      </c>
      <c r="S79" s="56"/>
      <c r="T79" s="56"/>
      <c r="U79" s="56"/>
    </row>
    <row r="80" spans="1:21" ht="21" x14ac:dyDescent="0.5">
      <c r="A80" s="4"/>
      <c r="B80" s="4" t="s">
        <v>89</v>
      </c>
      <c r="C80" s="3" t="s">
        <v>55</v>
      </c>
      <c r="D80" s="17">
        <v>26.5852</v>
      </c>
      <c r="E80" s="17">
        <v>1046.4631400000001</v>
      </c>
      <c r="F80" s="13">
        <v>3728.13499</v>
      </c>
      <c r="G80" s="17">
        <v>0</v>
      </c>
      <c r="H80" s="17">
        <v>0</v>
      </c>
      <c r="I80" s="17">
        <v>0</v>
      </c>
      <c r="J80" s="17">
        <v>35</v>
      </c>
      <c r="K80" s="17">
        <v>843</v>
      </c>
      <c r="L80" s="17">
        <v>3030</v>
      </c>
      <c r="M80" s="90">
        <v>100</v>
      </c>
      <c r="N80" s="90">
        <v>100</v>
      </c>
      <c r="O80" s="90">
        <v>100</v>
      </c>
      <c r="P80" s="49">
        <f>ROUND(D80/J80*100-100,2)</f>
        <v>-24.04</v>
      </c>
      <c r="Q80" s="49">
        <f t="shared" ref="Q80" si="68">ROUND(E80/K80*100-100,2)</f>
        <v>24.14</v>
      </c>
      <c r="R80" s="49">
        <f t="shared" ref="R80" si="69">ROUND(F80/L80*100-100,2)</f>
        <v>23.04</v>
      </c>
      <c r="S80" s="56"/>
      <c r="T80" s="56"/>
      <c r="U80" s="56"/>
    </row>
    <row r="81" spans="1:22" ht="21" x14ac:dyDescent="0.5">
      <c r="B81" s="4" t="s">
        <v>90</v>
      </c>
      <c r="C81" s="3" t="s">
        <v>52</v>
      </c>
      <c r="D81" s="17">
        <v>394134.8770616001</v>
      </c>
      <c r="E81" s="17">
        <v>55074.572506999997</v>
      </c>
      <c r="F81" s="13">
        <v>196184.04917000036</v>
      </c>
      <c r="G81" s="17">
        <v>327567</v>
      </c>
      <c r="H81" s="17">
        <v>47161</v>
      </c>
      <c r="I81" s="13">
        <v>167769</v>
      </c>
      <c r="J81" s="17">
        <v>357512</v>
      </c>
      <c r="K81" s="17">
        <v>44566</v>
      </c>
      <c r="L81" s="17">
        <v>160240</v>
      </c>
      <c r="M81" s="49">
        <f>ROUND(D81/G81*100-100,2)</f>
        <v>20.32</v>
      </c>
      <c r="N81" s="49">
        <f t="shared" si="65"/>
        <v>16.78</v>
      </c>
      <c r="O81" s="49">
        <f t="shared" si="65"/>
        <v>16.940000000000001</v>
      </c>
      <c r="P81" s="49">
        <f>ROUND(D81/J81*100-100,2)</f>
        <v>10.24</v>
      </c>
      <c r="Q81" s="49">
        <f t="shared" si="66"/>
        <v>23.58</v>
      </c>
      <c r="R81" s="49">
        <f t="shared" si="67"/>
        <v>22.43</v>
      </c>
      <c r="S81" s="56"/>
      <c r="T81" s="56"/>
      <c r="U81" s="56"/>
    </row>
    <row r="82" spans="1:22" ht="21" x14ac:dyDescent="0.5">
      <c r="B82" s="4" t="s">
        <v>91</v>
      </c>
      <c r="C82" s="3" t="s">
        <v>52</v>
      </c>
      <c r="D82" s="17">
        <v>356852.79639439995</v>
      </c>
      <c r="E82" s="17">
        <v>61021.525024000002</v>
      </c>
      <c r="F82" s="13">
        <v>217377.81521999999</v>
      </c>
      <c r="G82" s="17">
        <v>348300</v>
      </c>
      <c r="H82" s="17">
        <v>58348</v>
      </c>
      <c r="I82" s="13">
        <v>207587</v>
      </c>
      <c r="J82" s="17">
        <v>213951</v>
      </c>
      <c r="K82" s="17">
        <v>42300</v>
      </c>
      <c r="L82" s="17">
        <v>152093</v>
      </c>
      <c r="M82" s="49">
        <f>ROUND(D82/G82*100-100,2)</f>
        <v>2.46</v>
      </c>
      <c r="N82" s="49">
        <f t="shared" si="65"/>
        <v>4.58</v>
      </c>
      <c r="O82" s="49">
        <f t="shared" si="65"/>
        <v>4.72</v>
      </c>
      <c r="P82" s="49">
        <f>ROUND(D82/J82*100-100,2)</f>
        <v>66.790000000000006</v>
      </c>
      <c r="Q82" s="49">
        <f t="shared" si="66"/>
        <v>44.26</v>
      </c>
      <c r="R82" s="49">
        <f t="shared" si="67"/>
        <v>42.92</v>
      </c>
      <c r="S82" s="56"/>
      <c r="T82" s="56"/>
      <c r="U82" s="56"/>
    </row>
    <row r="83" spans="1:22" ht="21" x14ac:dyDescent="0.5">
      <c r="B83" s="4" t="s">
        <v>92</v>
      </c>
      <c r="C83" s="3" t="s">
        <v>49</v>
      </c>
      <c r="D83" s="21" t="s">
        <v>7</v>
      </c>
      <c r="E83" s="17">
        <v>5491.5785299999998</v>
      </c>
      <c r="F83" s="13">
        <v>19560.716900000003</v>
      </c>
      <c r="G83" s="16" t="s">
        <v>7</v>
      </c>
      <c r="H83" s="17">
        <v>3979</v>
      </c>
      <c r="I83" s="13">
        <v>14153</v>
      </c>
      <c r="J83" s="21" t="s">
        <v>7</v>
      </c>
      <c r="K83" s="17">
        <v>5870</v>
      </c>
      <c r="L83" s="17">
        <v>21105</v>
      </c>
      <c r="M83" s="54" t="s">
        <v>7</v>
      </c>
      <c r="N83" s="49">
        <f t="shared" si="65"/>
        <v>38.01</v>
      </c>
      <c r="O83" s="49">
        <f t="shared" si="65"/>
        <v>38.21</v>
      </c>
      <c r="P83" s="54" t="s">
        <v>7</v>
      </c>
      <c r="Q83" s="49">
        <f t="shared" si="66"/>
        <v>-6.45</v>
      </c>
      <c r="R83" s="49">
        <f t="shared" si="67"/>
        <v>-7.32</v>
      </c>
      <c r="S83" s="56"/>
      <c r="T83" s="56"/>
      <c r="U83" s="56"/>
    </row>
    <row r="84" spans="1:22" ht="21" x14ac:dyDescent="0.5">
      <c r="B84" s="4" t="s">
        <v>93</v>
      </c>
      <c r="C84" s="3" t="s">
        <v>49</v>
      </c>
      <c r="D84" s="21" t="s">
        <v>7</v>
      </c>
      <c r="E84" s="17">
        <v>33378.213857000002</v>
      </c>
      <c r="F84" s="13">
        <v>118893.20905000011</v>
      </c>
      <c r="G84" s="16" t="s">
        <v>7</v>
      </c>
      <c r="H84" s="17">
        <v>32584</v>
      </c>
      <c r="I84" s="13">
        <v>115894</v>
      </c>
      <c r="J84" s="21" t="s">
        <v>7</v>
      </c>
      <c r="K84" s="17">
        <v>31430</v>
      </c>
      <c r="L84" s="17">
        <v>113008</v>
      </c>
      <c r="M84" s="54" t="s">
        <v>7</v>
      </c>
      <c r="N84" s="49">
        <f t="shared" si="65"/>
        <v>2.44</v>
      </c>
      <c r="O84" s="49">
        <f t="shared" si="65"/>
        <v>2.59</v>
      </c>
      <c r="P84" s="54" t="s">
        <v>7</v>
      </c>
      <c r="Q84" s="49">
        <f t="shared" si="66"/>
        <v>6.2</v>
      </c>
      <c r="R84" s="49">
        <f t="shared" si="67"/>
        <v>5.21</v>
      </c>
      <c r="S84" s="56"/>
      <c r="T84" s="56"/>
      <c r="U84" s="56"/>
    </row>
    <row r="85" spans="1:22" ht="21" x14ac:dyDescent="0.5">
      <c r="B85" s="4"/>
      <c r="C85" s="3"/>
      <c r="D85" s="18"/>
      <c r="E85" s="17"/>
      <c r="F85" s="17"/>
      <c r="G85" s="18"/>
      <c r="H85" s="17"/>
      <c r="I85" s="17"/>
      <c r="J85" s="18"/>
      <c r="K85" s="17"/>
      <c r="L85" s="17"/>
      <c r="M85" s="50"/>
      <c r="N85" s="49"/>
      <c r="O85" s="49"/>
      <c r="P85" s="50"/>
      <c r="Q85" s="49"/>
      <c r="R85" s="49"/>
      <c r="S85" s="56"/>
      <c r="T85" s="56"/>
      <c r="U85" s="56"/>
    </row>
    <row r="86" spans="1:22" ht="21" x14ac:dyDescent="0.5">
      <c r="A86" s="4" t="s">
        <v>56</v>
      </c>
      <c r="B86" s="4" t="s">
        <v>57</v>
      </c>
      <c r="C86" s="3"/>
      <c r="D86" s="53"/>
      <c r="E86" s="17">
        <f t="shared" ref="E86:L86" si="70">SUM(E87:E91)</f>
        <v>26492.004804</v>
      </c>
      <c r="F86" s="17">
        <f t="shared" si="70"/>
        <v>94368.211060000001</v>
      </c>
      <c r="G86" s="53"/>
      <c r="H86" s="17">
        <f t="shared" si="70"/>
        <v>24433</v>
      </c>
      <c r="I86" s="17">
        <f t="shared" si="70"/>
        <v>86907</v>
      </c>
      <c r="J86" s="53"/>
      <c r="K86" s="17">
        <f t="shared" si="70"/>
        <v>23166</v>
      </c>
      <c r="L86" s="17">
        <f t="shared" si="70"/>
        <v>83300</v>
      </c>
      <c r="M86" s="54"/>
      <c r="N86" s="49">
        <f t="shared" ref="N86:O91" si="71">ROUND(E86/H86*100-100,2)</f>
        <v>8.43</v>
      </c>
      <c r="O86" s="49">
        <f t="shared" si="71"/>
        <v>8.59</v>
      </c>
      <c r="P86" s="54"/>
      <c r="Q86" s="49">
        <f t="shared" ref="Q86:Q91" si="72">ROUND(E86/K86*100-100,2)</f>
        <v>14.36</v>
      </c>
      <c r="R86" s="49">
        <f t="shared" ref="R86:R91" si="73">ROUND(F86/L86*100-100,2)</f>
        <v>13.29</v>
      </c>
      <c r="S86" s="56"/>
      <c r="T86" s="56"/>
      <c r="U86" s="56"/>
    </row>
    <row r="87" spans="1:22" ht="21" x14ac:dyDescent="0.5">
      <c r="B87" s="4" t="s">
        <v>94</v>
      </c>
      <c r="C87" s="3" t="s">
        <v>52</v>
      </c>
      <c r="D87" s="17">
        <v>20074.047693999997</v>
      </c>
      <c r="E87" s="17">
        <v>7563.5118409999995</v>
      </c>
      <c r="F87" s="13">
        <v>26941.849939999996</v>
      </c>
      <c r="G87" s="17">
        <v>31224</v>
      </c>
      <c r="H87" s="17">
        <v>6325</v>
      </c>
      <c r="I87" s="13">
        <v>22495</v>
      </c>
      <c r="J87" s="17">
        <v>42601</v>
      </c>
      <c r="K87" s="17">
        <v>6875</v>
      </c>
      <c r="L87" s="17">
        <v>24721</v>
      </c>
      <c r="M87" s="49">
        <f>ROUND(D87/G87*100-100,2)</f>
        <v>-35.71</v>
      </c>
      <c r="N87" s="49">
        <f t="shared" si="71"/>
        <v>19.579999999999998</v>
      </c>
      <c r="O87" s="49">
        <f t="shared" si="71"/>
        <v>19.77</v>
      </c>
      <c r="P87" s="49">
        <f>ROUND(D87/J87*100-100,2)</f>
        <v>-52.88</v>
      </c>
      <c r="Q87" s="49">
        <f t="shared" si="72"/>
        <v>10.01</v>
      </c>
      <c r="R87" s="49">
        <f t="shared" si="73"/>
        <v>8.98</v>
      </c>
      <c r="S87" s="56"/>
      <c r="T87" s="56"/>
      <c r="U87" s="56"/>
    </row>
    <row r="88" spans="1:22" s="91" customFormat="1" ht="21" x14ac:dyDescent="0.5">
      <c r="B88" s="92" t="s">
        <v>95</v>
      </c>
      <c r="C88" s="93" t="s">
        <v>58</v>
      </c>
      <c r="D88" s="15">
        <v>564335</v>
      </c>
      <c r="E88" s="15">
        <v>4618.851729</v>
      </c>
      <c r="F88" s="94">
        <v>16451.781920000005</v>
      </c>
      <c r="G88" s="15">
        <v>671480</v>
      </c>
      <c r="H88" s="15">
        <v>3992</v>
      </c>
      <c r="I88" s="94">
        <v>14201</v>
      </c>
      <c r="J88" s="15">
        <v>477131</v>
      </c>
      <c r="K88" s="15">
        <v>3179</v>
      </c>
      <c r="L88" s="15">
        <v>11430</v>
      </c>
      <c r="M88" s="95">
        <f>ROUND(D88/G88*100-100,2)</f>
        <v>-15.96</v>
      </c>
      <c r="N88" s="95">
        <f t="shared" si="71"/>
        <v>15.7</v>
      </c>
      <c r="O88" s="95">
        <f t="shared" si="71"/>
        <v>15.85</v>
      </c>
      <c r="P88" s="95">
        <f>ROUND(D88/J88*100-100,2)</f>
        <v>18.28</v>
      </c>
      <c r="Q88" s="95">
        <f t="shared" si="72"/>
        <v>45.29</v>
      </c>
      <c r="R88" s="95">
        <f t="shared" si="73"/>
        <v>43.94</v>
      </c>
      <c r="S88" s="96"/>
      <c r="T88" s="96"/>
      <c r="U88" s="96"/>
      <c r="V88" s="97"/>
    </row>
    <row r="89" spans="1:22" ht="21" x14ac:dyDescent="0.5">
      <c r="B89" s="4" t="s">
        <v>96</v>
      </c>
      <c r="C89" s="3" t="s">
        <v>49</v>
      </c>
      <c r="D89" s="21"/>
      <c r="E89" s="17">
        <v>3467.575789</v>
      </c>
      <c r="F89" s="13">
        <v>12351.791410000002</v>
      </c>
      <c r="G89" s="21" t="s">
        <v>7</v>
      </c>
      <c r="H89" s="17">
        <v>3023</v>
      </c>
      <c r="I89" s="13">
        <v>10752</v>
      </c>
      <c r="J89" s="21" t="s">
        <v>7</v>
      </c>
      <c r="K89" s="17">
        <v>2402</v>
      </c>
      <c r="L89" s="17">
        <v>8638</v>
      </c>
      <c r="M89" s="54" t="s">
        <v>7</v>
      </c>
      <c r="N89" s="49">
        <f t="shared" si="71"/>
        <v>14.71</v>
      </c>
      <c r="O89" s="49">
        <f t="shared" si="71"/>
        <v>14.88</v>
      </c>
      <c r="P89" s="54" t="s">
        <v>7</v>
      </c>
      <c r="Q89" s="49">
        <f t="shared" si="72"/>
        <v>44.36</v>
      </c>
      <c r="R89" s="49">
        <f t="shared" si="73"/>
        <v>42.99</v>
      </c>
      <c r="S89" s="56"/>
      <c r="T89" s="56"/>
      <c r="U89" s="56"/>
    </row>
    <row r="90" spans="1:22" ht="21" x14ac:dyDescent="0.5">
      <c r="B90" s="4" t="s">
        <v>97</v>
      </c>
      <c r="C90" s="3" t="s">
        <v>52</v>
      </c>
      <c r="D90" s="17">
        <v>0</v>
      </c>
      <c r="E90" s="17">
        <v>0</v>
      </c>
      <c r="F90" s="13">
        <v>0</v>
      </c>
      <c r="G90" s="17">
        <v>206</v>
      </c>
      <c r="H90" s="17">
        <v>48</v>
      </c>
      <c r="I90" s="13">
        <v>172</v>
      </c>
      <c r="J90" s="17">
        <v>5711</v>
      </c>
      <c r="K90" s="17">
        <v>1326</v>
      </c>
      <c r="L90" s="17">
        <v>4769</v>
      </c>
      <c r="M90" s="49">
        <f>ROUND(D90/G90*100-100,2)</f>
        <v>-100</v>
      </c>
      <c r="N90" s="49">
        <f t="shared" si="71"/>
        <v>-100</v>
      </c>
      <c r="O90" s="49">
        <f t="shared" si="71"/>
        <v>-100</v>
      </c>
      <c r="P90" s="49">
        <f>ROUND(D90/J90*100-100,2)</f>
        <v>-100</v>
      </c>
      <c r="Q90" s="49">
        <f t="shared" si="72"/>
        <v>-100</v>
      </c>
      <c r="R90" s="49">
        <f t="shared" si="73"/>
        <v>-100</v>
      </c>
      <c r="S90" s="56"/>
      <c r="T90" s="56"/>
      <c r="U90" s="56"/>
    </row>
    <row r="91" spans="1:22" ht="21" x14ac:dyDescent="0.5">
      <c r="B91" s="4" t="s">
        <v>98</v>
      </c>
      <c r="C91" s="3" t="s">
        <v>52</v>
      </c>
      <c r="D91" s="17">
        <v>41801.759068100007</v>
      </c>
      <c r="E91" s="17">
        <v>10842.065445</v>
      </c>
      <c r="F91" s="13">
        <v>38622.787790000002</v>
      </c>
      <c r="G91" s="17">
        <v>42745</v>
      </c>
      <c r="H91" s="17">
        <v>11045</v>
      </c>
      <c r="I91" s="13">
        <v>39287</v>
      </c>
      <c r="J91" s="17">
        <v>32622</v>
      </c>
      <c r="K91" s="17">
        <v>9384</v>
      </c>
      <c r="L91" s="17">
        <v>33742</v>
      </c>
      <c r="M91" s="49">
        <f>ROUND(D91/G91*100-100,2)</f>
        <v>-2.21</v>
      </c>
      <c r="N91" s="49">
        <f>ROUND(E91/H91*100-100,2)</f>
        <v>-1.84</v>
      </c>
      <c r="O91" s="49">
        <f t="shared" si="71"/>
        <v>-1.69</v>
      </c>
      <c r="P91" s="49">
        <f>ROUND(D91/J91*100-100,2)</f>
        <v>28.14</v>
      </c>
      <c r="Q91" s="49">
        <f t="shared" si="72"/>
        <v>15.54</v>
      </c>
      <c r="R91" s="49">
        <f t="shared" si="73"/>
        <v>14.47</v>
      </c>
      <c r="S91" s="56"/>
      <c r="T91" s="56"/>
      <c r="U91" s="56"/>
    </row>
    <row r="92" spans="1:22" ht="21" x14ac:dyDescent="0.5">
      <c r="B92" s="4"/>
      <c r="C92" s="52"/>
      <c r="F92" s="17"/>
      <c r="I92" s="17"/>
      <c r="J92" s="17"/>
      <c r="K92" s="17"/>
      <c r="L92" s="17"/>
      <c r="M92" s="49"/>
      <c r="N92" s="49"/>
      <c r="O92" s="49"/>
      <c r="P92" s="49"/>
      <c r="Q92" s="49"/>
      <c r="R92" s="49"/>
      <c r="S92" s="55"/>
      <c r="T92" s="56"/>
      <c r="U92" s="56"/>
    </row>
    <row r="93" spans="1:22" ht="21" x14ac:dyDescent="0.5">
      <c r="A93" s="4"/>
      <c r="B93" s="4" t="s">
        <v>59</v>
      </c>
      <c r="D93" s="17"/>
      <c r="E93" s="17">
        <f t="shared" ref="E93:L93" si="74">E8-SUM(E10+E22+E34+E58+E65+E72+E79+E86)</f>
        <v>112016.69069199986</v>
      </c>
      <c r="F93" s="17">
        <f t="shared" si="74"/>
        <v>399053.17371092644</v>
      </c>
      <c r="G93" s="17"/>
      <c r="H93" s="17">
        <f t="shared" si="74"/>
        <v>96750</v>
      </c>
      <c r="I93" s="17">
        <f t="shared" si="74"/>
        <v>344163</v>
      </c>
      <c r="J93" s="17"/>
      <c r="K93" s="17">
        <f t="shared" si="74"/>
        <v>96554</v>
      </c>
      <c r="L93" s="17">
        <f t="shared" si="74"/>
        <v>347175</v>
      </c>
      <c r="M93" s="50"/>
      <c r="N93" s="49">
        <f>ROUND(E93/H93*100-100,2)</f>
        <v>15.78</v>
      </c>
      <c r="O93" s="49">
        <f t="shared" ref="O93" si="75">ROUND(F93/I93*100-100,2)</f>
        <v>15.95</v>
      </c>
      <c r="P93" s="50"/>
      <c r="Q93" s="49">
        <f t="shared" ref="Q93" si="76">ROUND(E93/K93*100-100,2)</f>
        <v>16.010000000000002</v>
      </c>
      <c r="R93" s="49">
        <f t="shared" ref="R93" si="77">ROUND(F93/L93*100-100,2)</f>
        <v>14.94</v>
      </c>
      <c r="S93" s="55"/>
      <c r="T93" s="56"/>
      <c r="U93" s="56"/>
    </row>
    <row r="94" spans="1:22" x14ac:dyDescent="0.45">
      <c r="A94" s="57"/>
      <c r="B94" s="74"/>
      <c r="C94" s="74"/>
      <c r="D94" s="74"/>
      <c r="E94" s="75"/>
      <c r="F94" s="74"/>
      <c r="G94" s="74"/>
      <c r="H94" s="75"/>
      <c r="I94" s="74"/>
      <c r="J94" s="75"/>
      <c r="K94" s="76"/>
      <c r="L94" s="75"/>
      <c r="M94" s="74"/>
      <c r="N94" s="77"/>
      <c r="O94" s="77"/>
      <c r="P94" s="78"/>
      <c r="Q94" s="74"/>
      <c r="R94" s="74"/>
      <c r="T94" s="36"/>
      <c r="U94" s="36"/>
    </row>
    <row r="95" spans="1:22" x14ac:dyDescent="0.45">
      <c r="B95" s="89" t="s">
        <v>103</v>
      </c>
      <c r="C95" s="89"/>
      <c r="D95" s="89"/>
      <c r="E95" s="89"/>
      <c r="F95" s="89"/>
      <c r="G95" s="89"/>
      <c r="H95" s="89"/>
      <c r="S95" s="35"/>
      <c r="T95" s="36"/>
      <c r="U95" s="36"/>
    </row>
    <row r="96" spans="1:22" x14ac:dyDescent="0.45">
      <c r="B96" s="89" t="s">
        <v>104</v>
      </c>
      <c r="C96" s="89"/>
      <c r="D96" s="89"/>
      <c r="E96" s="89"/>
      <c r="F96" s="89"/>
      <c r="G96" s="89"/>
      <c r="H96" s="89"/>
      <c r="S96" s="35"/>
      <c r="T96" s="36"/>
      <c r="U96" s="36"/>
    </row>
    <row r="97" spans="1:21" ht="18.5" customHeight="1" x14ac:dyDescent="0.45">
      <c r="B97" s="98" t="s">
        <v>105</v>
      </c>
      <c r="C97" s="98"/>
      <c r="D97" s="98"/>
      <c r="E97" s="98"/>
      <c r="F97" s="98"/>
      <c r="G97" s="98"/>
      <c r="H97" s="98"/>
      <c r="S97" s="35"/>
      <c r="T97" s="36"/>
      <c r="U97" s="36"/>
    </row>
    <row r="98" spans="1:21" x14ac:dyDescent="0.45">
      <c r="S98" s="35"/>
      <c r="T98" s="36"/>
      <c r="U98" s="36"/>
    </row>
    <row r="99" spans="1:21" x14ac:dyDescent="0.45">
      <c r="B99" s="4"/>
      <c r="S99" s="35"/>
      <c r="T99" s="36"/>
      <c r="U99" s="36"/>
    </row>
    <row r="100" spans="1:21" x14ac:dyDescent="0.45">
      <c r="A100" s="99" t="s">
        <v>111</v>
      </c>
      <c r="B100" s="99"/>
      <c r="C100" s="99"/>
      <c r="D100" s="99"/>
      <c r="E100" s="99"/>
      <c r="F100" s="99"/>
      <c r="G100" s="99"/>
      <c r="H100" s="99"/>
      <c r="I100" s="99"/>
      <c r="J100" s="99"/>
      <c r="K100" s="99"/>
      <c r="L100" s="99"/>
      <c r="S100" s="35"/>
      <c r="T100" s="36"/>
      <c r="U100" s="36"/>
    </row>
    <row r="101" spans="1:21" x14ac:dyDescent="0.45">
      <c r="A101" s="3"/>
      <c r="B101" s="3"/>
      <c r="C101" s="3"/>
      <c r="D101" s="3"/>
      <c r="E101" s="35"/>
      <c r="F101" s="3"/>
      <c r="G101" s="3"/>
      <c r="H101" s="35"/>
      <c r="I101" s="3"/>
      <c r="J101" s="3"/>
      <c r="K101" s="35"/>
      <c r="L101" s="3"/>
      <c r="S101" s="35"/>
      <c r="T101" s="36"/>
      <c r="U101" s="36"/>
    </row>
    <row r="102" spans="1:21" x14ac:dyDescent="0.45">
      <c r="I102" s="4" t="s">
        <v>101</v>
      </c>
      <c r="S102" s="35"/>
      <c r="T102" s="36"/>
      <c r="U102" s="36"/>
    </row>
    <row r="103" spans="1:21" x14ac:dyDescent="0.45">
      <c r="I103" s="4" t="s">
        <v>102</v>
      </c>
      <c r="J103" s="74"/>
      <c r="K103" s="75"/>
      <c r="L103" s="74"/>
    </row>
    <row r="104" spans="1:21" x14ac:dyDescent="0.45">
      <c r="A104" s="79"/>
      <c r="B104" s="5"/>
      <c r="C104" s="6" t="s">
        <v>62</v>
      </c>
      <c r="D104" s="105" t="s">
        <v>112</v>
      </c>
      <c r="E104" s="106"/>
      <c r="F104" s="107"/>
      <c r="G104" s="105" t="s">
        <v>113</v>
      </c>
      <c r="H104" s="106"/>
      <c r="I104" s="107"/>
      <c r="J104" s="80" t="s">
        <v>114</v>
      </c>
    </row>
    <row r="105" spans="1:21" x14ac:dyDescent="0.45">
      <c r="A105" s="2" t="s">
        <v>1</v>
      </c>
      <c r="B105" s="7"/>
      <c r="C105" s="3" t="s">
        <v>63</v>
      </c>
      <c r="D105" s="8"/>
      <c r="F105" s="9"/>
      <c r="H105" s="81"/>
      <c r="J105" s="82" t="s">
        <v>115</v>
      </c>
      <c r="K105" s="75"/>
      <c r="L105" s="74"/>
    </row>
    <row r="106" spans="1:21" x14ac:dyDescent="0.45">
      <c r="A106" s="4" t="s">
        <v>2</v>
      </c>
      <c r="B106" s="7" t="s">
        <v>65</v>
      </c>
      <c r="C106" s="3" t="s">
        <v>66</v>
      </c>
      <c r="D106" s="38" t="s">
        <v>67</v>
      </c>
      <c r="E106" s="100" t="s">
        <v>68</v>
      </c>
      <c r="F106" s="101"/>
      <c r="G106" s="38" t="s">
        <v>67</v>
      </c>
      <c r="H106" s="100" t="s">
        <v>68</v>
      </c>
      <c r="I106" s="101"/>
      <c r="J106" s="38" t="s">
        <v>67</v>
      </c>
      <c r="K106" s="105" t="s">
        <v>68</v>
      </c>
      <c r="L106" s="106"/>
    </row>
    <row r="107" spans="1:21" x14ac:dyDescent="0.45">
      <c r="A107" s="74"/>
      <c r="B107" s="10"/>
      <c r="C107" s="11" t="s">
        <v>69</v>
      </c>
      <c r="D107" s="10"/>
      <c r="E107" s="42" t="s">
        <v>70</v>
      </c>
      <c r="F107" s="43" t="s">
        <v>71</v>
      </c>
      <c r="G107" s="59"/>
      <c r="H107" s="42" t="s">
        <v>70</v>
      </c>
      <c r="I107" s="43" t="s">
        <v>72</v>
      </c>
      <c r="J107" s="44"/>
      <c r="K107" s="42" t="s">
        <v>70</v>
      </c>
      <c r="L107" s="48" t="s">
        <v>72</v>
      </c>
    </row>
    <row r="108" spans="1:21" ht="21" x14ac:dyDescent="0.5">
      <c r="A108" s="4"/>
      <c r="B108" s="4" t="s">
        <v>3</v>
      </c>
      <c r="D108" s="17"/>
      <c r="E108" s="17">
        <v>9723337</v>
      </c>
      <c r="F108" s="17">
        <v>34475221.144963674</v>
      </c>
      <c r="G108" s="17"/>
      <c r="H108" s="17">
        <v>8595413</v>
      </c>
      <c r="I108" s="17">
        <v>30901806</v>
      </c>
      <c r="J108" s="49"/>
      <c r="K108" s="49">
        <f>E108/H108*100-100</f>
        <v>13.12239446784001</v>
      </c>
      <c r="L108" s="49">
        <f>F108/I108*100-100</f>
        <v>11.56377444400394</v>
      </c>
      <c r="M108" s="14"/>
      <c r="N108" s="83"/>
    </row>
    <row r="109" spans="1:21" ht="21" x14ac:dyDescent="0.5">
      <c r="A109" s="4"/>
      <c r="D109" s="17"/>
      <c r="E109" s="17"/>
      <c r="F109" s="17"/>
      <c r="G109" s="17"/>
      <c r="H109" s="17"/>
      <c r="I109" s="17"/>
      <c r="J109" s="49"/>
      <c r="K109" s="49"/>
      <c r="L109" s="49"/>
      <c r="M109" s="14"/>
      <c r="N109" s="83"/>
    </row>
    <row r="110" spans="1:21" ht="21" x14ac:dyDescent="0.5">
      <c r="A110" s="4" t="s">
        <v>4</v>
      </c>
      <c r="B110" s="4" t="s">
        <v>5</v>
      </c>
      <c r="C110" s="52"/>
      <c r="D110" s="21"/>
      <c r="E110" s="17">
        <f t="shared" ref="E110:I110" si="78">SUM(E111:E120)</f>
        <v>1306045.800544</v>
      </c>
      <c r="F110" s="17">
        <f t="shared" si="78"/>
        <v>4631010.4966799989</v>
      </c>
      <c r="G110" s="53"/>
      <c r="H110" s="17">
        <f t="shared" si="78"/>
        <v>1058170</v>
      </c>
      <c r="I110" s="17">
        <f t="shared" si="78"/>
        <v>3804937</v>
      </c>
      <c r="J110" s="54"/>
      <c r="K110" s="49">
        <f t="shared" ref="K110:L111" si="79">E110/H110*100-100</f>
        <v>23.424950673710271</v>
      </c>
      <c r="L110" s="49">
        <f t="shared" si="79"/>
        <v>21.710569627828249</v>
      </c>
      <c r="M110" s="14"/>
      <c r="N110" s="83"/>
    </row>
    <row r="111" spans="1:21" ht="21" x14ac:dyDescent="0.5">
      <c r="A111" s="4" t="s">
        <v>0</v>
      </c>
      <c r="B111" s="4" t="s">
        <v>8</v>
      </c>
      <c r="C111" s="52" t="s">
        <v>9</v>
      </c>
      <c r="D111" s="17">
        <v>21389.394560000001</v>
      </c>
      <c r="E111" s="17">
        <v>19616.905697999999</v>
      </c>
      <c r="F111" s="17">
        <v>69518.468919999999</v>
      </c>
      <c r="G111" s="17">
        <v>18000</v>
      </c>
      <c r="H111" s="17">
        <v>18030</v>
      </c>
      <c r="I111" s="17">
        <v>64831</v>
      </c>
      <c r="J111" s="49">
        <f>D111/G111*100-100</f>
        <v>18.829969777777777</v>
      </c>
      <c r="K111" s="49">
        <f t="shared" si="79"/>
        <v>8.8014736439267836</v>
      </c>
      <c r="L111" s="49">
        <f t="shared" si="79"/>
        <v>7.2302893985901875</v>
      </c>
      <c r="M111" s="51"/>
      <c r="N111" s="51"/>
      <c r="O111" s="22"/>
      <c r="T111" s="1"/>
    </row>
    <row r="112" spans="1:21" ht="21" x14ac:dyDescent="0.5">
      <c r="A112" s="4" t="s">
        <v>0</v>
      </c>
      <c r="B112" s="4" t="s">
        <v>10</v>
      </c>
      <c r="C112" s="52" t="s">
        <v>9</v>
      </c>
      <c r="D112" s="17">
        <v>0</v>
      </c>
      <c r="E112" s="17">
        <v>0</v>
      </c>
      <c r="F112" s="17">
        <v>0</v>
      </c>
      <c r="G112" s="17">
        <v>127</v>
      </c>
      <c r="H112" s="17">
        <v>10</v>
      </c>
      <c r="I112" s="17">
        <v>35</v>
      </c>
      <c r="J112" s="90">
        <v>0</v>
      </c>
      <c r="K112" s="90">
        <v>0</v>
      </c>
      <c r="L112" s="90">
        <v>0</v>
      </c>
      <c r="M112" s="51"/>
      <c r="N112" s="51"/>
      <c r="O112" s="22"/>
      <c r="T112" s="1"/>
    </row>
    <row r="113" spans="1:20" ht="21" x14ac:dyDescent="0.5">
      <c r="A113" s="4" t="s">
        <v>0</v>
      </c>
      <c r="B113" s="4" t="s">
        <v>11</v>
      </c>
      <c r="C113" s="52" t="s">
        <v>9</v>
      </c>
      <c r="D113" s="21">
        <v>95025.182109999994</v>
      </c>
      <c r="E113" s="17">
        <v>26847.958359</v>
      </c>
      <c r="F113" s="17">
        <v>95295.987610000011</v>
      </c>
      <c r="G113" s="21">
        <v>107002</v>
      </c>
      <c r="H113" s="17">
        <v>24380</v>
      </c>
      <c r="I113" s="17">
        <v>87693</v>
      </c>
      <c r="J113" s="49">
        <f>D113/G113*100-100</f>
        <v>-11.193078531242421</v>
      </c>
      <c r="K113" s="49">
        <f t="shared" ref="J113:L119" si="80">E113/H113*100-100</f>
        <v>10.122880881870387</v>
      </c>
      <c r="L113" s="49">
        <f t="shared" si="80"/>
        <v>8.670005142941875</v>
      </c>
      <c r="M113" s="51"/>
      <c r="N113" s="51"/>
      <c r="O113" s="22"/>
      <c r="T113" s="1"/>
    </row>
    <row r="114" spans="1:20" ht="21" x14ac:dyDescent="0.5">
      <c r="A114" s="4" t="s">
        <v>0</v>
      </c>
      <c r="B114" s="4" t="s">
        <v>12</v>
      </c>
      <c r="C114" s="52" t="s">
        <v>9</v>
      </c>
      <c r="D114" s="21">
        <v>128978.24037000001</v>
      </c>
      <c r="E114" s="17">
        <v>89161.977964000005</v>
      </c>
      <c r="F114" s="17">
        <v>316211.98443999991</v>
      </c>
      <c r="G114" s="21">
        <v>125209</v>
      </c>
      <c r="H114" s="17">
        <v>89388</v>
      </c>
      <c r="I114" s="17">
        <v>321394</v>
      </c>
      <c r="J114" s="49">
        <f t="shared" si="80"/>
        <v>3.0103589757924993</v>
      </c>
      <c r="K114" s="49">
        <f t="shared" si="80"/>
        <v>-0.25285500962097274</v>
      </c>
      <c r="L114" s="49">
        <f t="shared" si="80"/>
        <v>-1.6123560365159477</v>
      </c>
      <c r="M114" s="51"/>
      <c r="N114" s="51"/>
      <c r="O114" s="22"/>
      <c r="T114" s="1"/>
    </row>
    <row r="115" spans="1:20" ht="21" x14ac:dyDescent="0.5">
      <c r="A115" s="4" t="s">
        <v>0</v>
      </c>
      <c r="B115" s="4" t="s">
        <v>13</v>
      </c>
      <c r="C115" s="52" t="s">
        <v>9</v>
      </c>
      <c r="D115" s="21">
        <v>100625.986597</v>
      </c>
      <c r="E115" s="17">
        <v>34719.315072999998</v>
      </c>
      <c r="F115" s="17">
        <v>123091.71616000001</v>
      </c>
      <c r="G115" s="21">
        <v>98521</v>
      </c>
      <c r="H115" s="17">
        <v>30160</v>
      </c>
      <c r="I115" s="17">
        <v>108432</v>
      </c>
      <c r="J115" s="49">
        <f t="shared" si="80"/>
        <v>2.1365867145075583</v>
      </c>
      <c r="K115" s="49">
        <f t="shared" si="80"/>
        <v>15.117092417108751</v>
      </c>
      <c r="L115" s="49">
        <f t="shared" si="80"/>
        <v>13.519732329939501</v>
      </c>
      <c r="M115" s="51"/>
      <c r="N115" s="51"/>
      <c r="O115" s="22"/>
      <c r="T115" s="1"/>
    </row>
    <row r="116" spans="1:20" ht="21" x14ac:dyDescent="0.5">
      <c r="A116" s="4" t="s">
        <v>0</v>
      </c>
      <c r="B116" s="4" t="s">
        <v>14</v>
      </c>
      <c r="C116" s="52" t="s">
        <v>9</v>
      </c>
      <c r="D116" s="21">
        <v>80521</v>
      </c>
      <c r="E116" s="17">
        <v>25103.549895</v>
      </c>
      <c r="F116" s="17">
        <v>88865.900089999996</v>
      </c>
      <c r="G116" s="21">
        <v>125478</v>
      </c>
      <c r="H116" s="17">
        <v>34727</v>
      </c>
      <c r="I116" s="17">
        <v>124891</v>
      </c>
      <c r="J116" s="49">
        <f t="shared" si="80"/>
        <v>-35.828591466233135</v>
      </c>
      <c r="K116" s="49">
        <f t="shared" si="80"/>
        <v>-27.711723169291901</v>
      </c>
      <c r="L116" s="49">
        <f t="shared" si="80"/>
        <v>-28.84523297115085</v>
      </c>
      <c r="M116" s="51"/>
      <c r="N116" s="51"/>
      <c r="O116" s="22"/>
      <c r="T116" s="1"/>
    </row>
    <row r="117" spans="1:20" ht="21" x14ac:dyDescent="0.5">
      <c r="A117" s="4" t="s">
        <v>0</v>
      </c>
      <c r="B117" s="4" t="s">
        <v>15</v>
      </c>
      <c r="C117" s="52" t="s">
        <v>9</v>
      </c>
      <c r="D117" s="21">
        <v>1844824.7642000001</v>
      </c>
      <c r="E117" s="17">
        <v>559426.38519499998</v>
      </c>
      <c r="F117" s="17">
        <v>1983575.1452899994</v>
      </c>
      <c r="G117" s="21">
        <v>1582710</v>
      </c>
      <c r="H117" s="17">
        <v>428423</v>
      </c>
      <c r="I117" s="17">
        <v>1540402</v>
      </c>
      <c r="J117" s="49">
        <f t="shared" si="80"/>
        <v>16.561136544281638</v>
      </c>
      <c r="K117" s="49">
        <f t="shared" si="80"/>
        <v>30.578046742355099</v>
      </c>
      <c r="L117" s="49">
        <f t="shared" si="80"/>
        <v>28.769966884618384</v>
      </c>
      <c r="M117" s="51"/>
      <c r="N117" s="51"/>
      <c r="O117" s="22"/>
      <c r="T117" s="1"/>
    </row>
    <row r="118" spans="1:20" ht="21" x14ac:dyDescent="0.5">
      <c r="A118" s="4" t="s">
        <v>0</v>
      </c>
      <c r="B118" s="4" t="s">
        <v>16</v>
      </c>
      <c r="C118" s="52" t="s">
        <v>9</v>
      </c>
      <c r="D118" s="21">
        <v>308403.79100000003</v>
      </c>
      <c r="E118" s="17">
        <v>49087.059122999999</v>
      </c>
      <c r="F118" s="17">
        <v>174379.46968000001</v>
      </c>
      <c r="G118" s="21">
        <v>1939</v>
      </c>
      <c r="H118" s="17">
        <v>522</v>
      </c>
      <c r="I118" s="17">
        <v>1878</v>
      </c>
      <c r="J118" s="49">
        <f t="shared" si="80"/>
        <v>15805.301237751419</v>
      </c>
      <c r="K118" s="49">
        <f t="shared" si="80"/>
        <v>9303.6511729885042</v>
      </c>
      <c r="L118" s="49">
        <f t="shared" si="80"/>
        <v>9185.3817720979769</v>
      </c>
      <c r="M118" s="51"/>
      <c r="N118" s="51"/>
      <c r="O118" s="22"/>
      <c r="T118" s="1"/>
    </row>
    <row r="119" spans="1:20" ht="21" x14ac:dyDescent="0.5">
      <c r="A119" s="4" t="s">
        <v>0</v>
      </c>
      <c r="B119" s="4" t="s">
        <v>75</v>
      </c>
      <c r="C119" s="52" t="s">
        <v>9</v>
      </c>
      <c r="D119" s="21">
        <v>622861.41282500001</v>
      </c>
      <c r="E119" s="17">
        <v>111268.091604</v>
      </c>
      <c r="F119" s="17">
        <v>394408.38524999999</v>
      </c>
      <c r="G119" s="21">
        <v>762431</v>
      </c>
      <c r="H119" s="17">
        <v>147262</v>
      </c>
      <c r="I119" s="17">
        <v>529563</v>
      </c>
      <c r="J119" s="49">
        <f t="shared" si="80"/>
        <v>-18.305864684804263</v>
      </c>
      <c r="K119" s="49">
        <f t="shared" si="80"/>
        <v>-24.442088519781066</v>
      </c>
      <c r="L119" s="49">
        <f t="shared" si="80"/>
        <v>-25.521914248163114</v>
      </c>
      <c r="M119" s="51"/>
      <c r="N119" s="51"/>
      <c r="O119" s="22"/>
      <c r="T119" s="1"/>
    </row>
    <row r="120" spans="1:20" ht="21" x14ac:dyDescent="0.5">
      <c r="A120" s="4"/>
      <c r="B120" s="4" t="s">
        <v>17</v>
      </c>
      <c r="C120" s="52" t="s">
        <v>6</v>
      </c>
      <c r="D120" s="21" t="s">
        <v>7</v>
      </c>
      <c r="E120" s="17">
        <v>390814.55763300002</v>
      </c>
      <c r="F120" s="17">
        <v>1385663.4392399997</v>
      </c>
      <c r="G120" s="21" t="s">
        <v>7</v>
      </c>
      <c r="H120" s="17">
        <v>285268</v>
      </c>
      <c r="I120" s="17">
        <v>1025818</v>
      </c>
      <c r="J120" s="54" t="s">
        <v>7</v>
      </c>
      <c r="K120" s="49">
        <f>E120/H120*100-100</f>
        <v>36.999087746610201</v>
      </c>
      <c r="L120" s="49">
        <f>F120/I120*100-100</f>
        <v>35.07887746559328</v>
      </c>
      <c r="M120" s="14"/>
      <c r="N120" s="51"/>
      <c r="O120" s="22"/>
    </row>
    <row r="121" spans="1:20" ht="21" x14ac:dyDescent="0.5">
      <c r="A121" s="4"/>
      <c r="B121" s="4"/>
      <c r="C121" s="52"/>
      <c r="D121" s="21"/>
      <c r="E121" s="13"/>
      <c r="F121" s="14"/>
      <c r="G121" s="21"/>
      <c r="H121" s="13"/>
      <c r="I121" s="14"/>
      <c r="J121" s="49"/>
      <c r="K121" s="49"/>
      <c r="L121" s="49"/>
      <c r="M121" s="14"/>
      <c r="N121" s="83"/>
    </row>
    <row r="122" spans="1:20" ht="21" x14ac:dyDescent="0.5">
      <c r="A122" s="4" t="s">
        <v>18</v>
      </c>
      <c r="B122" s="4" t="s">
        <v>19</v>
      </c>
      <c r="C122" s="52"/>
      <c r="D122" s="21" t="s">
        <v>7</v>
      </c>
      <c r="E122" s="17">
        <f t="shared" ref="E122:I122" si="81">SUM(E123:E128,E131:E132)</f>
        <v>1456291.707744</v>
      </c>
      <c r="F122" s="17">
        <f t="shared" si="81"/>
        <v>5162962.4598500002</v>
      </c>
      <c r="G122" s="21"/>
      <c r="H122" s="17">
        <f t="shared" si="81"/>
        <v>1241502</v>
      </c>
      <c r="I122" s="17">
        <f t="shared" si="81"/>
        <v>4463758</v>
      </c>
      <c r="J122" s="54" t="s">
        <v>7</v>
      </c>
      <c r="K122" s="49">
        <f t="shared" ref="K122:K132" si="82">E122/H122*100-100</f>
        <v>17.30079433975942</v>
      </c>
      <c r="L122" s="49">
        <f t="shared" ref="L122:L132" si="83">F122/I122*100-100</f>
        <v>15.664031514477259</v>
      </c>
      <c r="M122" s="14"/>
      <c r="N122" s="83"/>
    </row>
    <row r="123" spans="1:20" ht="21" x14ac:dyDescent="0.5">
      <c r="A123" s="4" t="s">
        <v>0</v>
      </c>
      <c r="B123" s="4" t="s">
        <v>20</v>
      </c>
      <c r="C123" s="52" t="s">
        <v>6</v>
      </c>
      <c r="D123" s="21" t="s">
        <v>7</v>
      </c>
      <c r="E123" s="17">
        <v>110781.330823</v>
      </c>
      <c r="F123" s="17">
        <v>392918.34675999999</v>
      </c>
      <c r="G123" s="21" t="s">
        <v>7</v>
      </c>
      <c r="H123" s="17">
        <v>100794</v>
      </c>
      <c r="I123" s="17">
        <v>362440</v>
      </c>
      <c r="J123" s="54" t="s">
        <v>7</v>
      </c>
      <c r="K123" s="49">
        <f t="shared" si="82"/>
        <v>9.9086560936166848</v>
      </c>
      <c r="L123" s="49">
        <f t="shared" si="83"/>
        <v>8.4092116653790896</v>
      </c>
      <c r="M123" s="14"/>
      <c r="N123" s="83"/>
    </row>
    <row r="124" spans="1:20" ht="21" x14ac:dyDescent="0.5">
      <c r="A124" s="4" t="s">
        <v>0</v>
      </c>
      <c r="B124" s="4" t="s">
        <v>21</v>
      </c>
      <c r="C124" s="52" t="s">
        <v>6</v>
      </c>
      <c r="D124" s="21" t="s">
        <v>7</v>
      </c>
      <c r="E124" s="17">
        <v>107121.50536700001</v>
      </c>
      <c r="F124" s="17">
        <v>379956.48041000008</v>
      </c>
      <c r="G124" s="21" t="s">
        <v>7</v>
      </c>
      <c r="H124" s="17">
        <v>68920</v>
      </c>
      <c r="I124" s="17">
        <v>247824</v>
      </c>
      <c r="J124" s="54" t="s">
        <v>7</v>
      </c>
      <c r="K124" s="49">
        <f t="shared" si="82"/>
        <v>55.428765767556598</v>
      </c>
      <c r="L124" s="49">
        <f t="shared" si="83"/>
        <v>53.317063888081918</v>
      </c>
      <c r="M124" s="14"/>
      <c r="N124" s="83"/>
    </row>
    <row r="125" spans="1:20" ht="21" x14ac:dyDescent="0.5">
      <c r="A125" s="4" t="s">
        <v>0</v>
      </c>
      <c r="B125" s="4" t="s">
        <v>22</v>
      </c>
      <c r="C125" s="52" t="s">
        <v>6</v>
      </c>
      <c r="D125" s="21" t="s">
        <v>7</v>
      </c>
      <c r="E125" s="17">
        <v>86663.491829999999</v>
      </c>
      <c r="F125" s="17">
        <v>307087.84655999998</v>
      </c>
      <c r="G125" s="21" t="s">
        <v>7</v>
      </c>
      <c r="H125" s="17">
        <v>63586</v>
      </c>
      <c r="I125" s="17">
        <v>228628</v>
      </c>
      <c r="J125" s="54" t="s">
        <v>7</v>
      </c>
      <c r="K125" s="49">
        <f t="shared" si="82"/>
        <v>36.293353615575739</v>
      </c>
      <c r="L125" s="49">
        <f t="shared" si="83"/>
        <v>34.317689241912603</v>
      </c>
      <c r="M125" s="14"/>
      <c r="N125" s="83"/>
    </row>
    <row r="126" spans="1:20" ht="21" x14ac:dyDescent="0.5">
      <c r="A126" s="4" t="s">
        <v>0</v>
      </c>
      <c r="B126" s="4" t="s">
        <v>23</v>
      </c>
      <c r="C126" s="52" t="s">
        <v>6</v>
      </c>
      <c r="D126" s="21" t="s">
        <v>7</v>
      </c>
      <c r="E126" s="17">
        <v>32158.972624000002</v>
      </c>
      <c r="F126" s="17">
        <v>114102.42353999999</v>
      </c>
      <c r="G126" s="21" t="s">
        <v>7</v>
      </c>
      <c r="H126" s="17">
        <v>17601</v>
      </c>
      <c r="I126" s="17">
        <v>63285</v>
      </c>
      <c r="J126" s="54" t="s">
        <v>7</v>
      </c>
      <c r="K126" s="49">
        <f t="shared" si="82"/>
        <v>82.711054053746949</v>
      </c>
      <c r="L126" s="49">
        <f t="shared" si="83"/>
        <v>80.299318227068028</v>
      </c>
      <c r="M126" s="14"/>
      <c r="N126" s="83"/>
    </row>
    <row r="127" spans="1:20" ht="21" x14ac:dyDescent="0.5">
      <c r="A127" s="4" t="s">
        <v>0</v>
      </c>
      <c r="B127" s="4" t="s">
        <v>24</v>
      </c>
      <c r="C127" s="52" t="s">
        <v>6</v>
      </c>
      <c r="D127" s="21" t="s">
        <v>7</v>
      </c>
      <c r="E127" s="17">
        <v>378721.68545599998</v>
      </c>
      <c r="F127" s="17">
        <v>1341680.5937699999</v>
      </c>
      <c r="G127" s="21" t="s">
        <v>7</v>
      </c>
      <c r="H127" s="17">
        <v>424510</v>
      </c>
      <c r="I127" s="17">
        <v>1525974</v>
      </c>
      <c r="J127" s="54" t="s">
        <v>7</v>
      </c>
      <c r="K127" s="49">
        <f t="shared" si="82"/>
        <v>-10.786156873571883</v>
      </c>
      <c r="L127" s="49">
        <f t="shared" si="83"/>
        <v>-12.07710001808681</v>
      </c>
      <c r="M127" s="14"/>
      <c r="N127" s="83"/>
    </row>
    <row r="128" spans="1:20" ht="21" x14ac:dyDescent="0.5">
      <c r="A128" s="4" t="s">
        <v>0</v>
      </c>
      <c r="B128" s="4" t="s">
        <v>25</v>
      </c>
      <c r="C128" s="52" t="s">
        <v>6</v>
      </c>
      <c r="D128" s="21" t="s">
        <v>7</v>
      </c>
      <c r="E128" s="17">
        <f t="shared" ref="E128:I128" si="84">SUM(E129:E130)</f>
        <v>370858.86252899998</v>
      </c>
      <c r="F128" s="17">
        <f t="shared" si="84"/>
        <v>1315160.3398700003</v>
      </c>
      <c r="G128" s="21" t="s">
        <v>7</v>
      </c>
      <c r="H128" s="17">
        <f t="shared" si="84"/>
        <v>277927</v>
      </c>
      <c r="I128" s="17">
        <f t="shared" si="84"/>
        <v>999544</v>
      </c>
      <c r="J128" s="54" t="s">
        <v>7</v>
      </c>
      <c r="K128" s="49">
        <f t="shared" si="82"/>
        <v>33.437507881206216</v>
      </c>
      <c r="L128" s="49">
        <f t="shared" si="83"/>
        <v>31.576032657892029</v>
      </c>
      <c r="M128" s="14"/>
      <c r="N128" s="83"/>
    </row>
    <row r="129" spans="1:14" ht="21" x14ac:dyDescent="0.5">
      <c r="A129" s="4"/>
      <c r="B129" s="4" t="s">
        <v>26</v>
      </c>
      <c r="C129" s="52" t="s">
        <v>6</v>
      </c>
      <c r="D129" s="21" t="s">
        <v>7</v>
      </c>
      <c r="E129" s="17">
        <v>270858.85915699997</v>
      </c>
      <c r="F129" s="17">
        <v>960462.46994000021</v>
      </c>
      <c r="G129" s="21" t="s">
        <v>7</v>
      </c>
      <c r="H129" s="17">
        <v>203924</v>
      </c>
      <c r="I129" s="17">
        <v>733441</v>
      </c>
      <c r="J129" s="54" t="s">
        <v>7</v>
      </c>
      <c r="K129" s="49">
        <f t="shared" si="82"/>
        <v>32.823433807202662</v>
      </c>
      <c r="L129" s="49">
        <f t="shared" si="83"/>
        <v>30.95292872091963</v>
      </c>
      <c r="M129" s="14"/>
      <c r="N129" s="83"/>
    </row>
    <row r="130" spans="1:14" ht="21" x14ac:dyDescent="0.5">
      <c r="A130" s="4"/>
      <c r="B130" s="4" t="s">
        <v>27</v>
      </c>
      <c r="C130" s="52" t="s">
        <v>6</v>
      </c>
      <c r="D130" s="21" t="s">
        <v>7</v>
      </c>
      <c r="E130" s="17">
        <v>100000.00337200001</v>
      </c>
      <c r="F130" s="17">
        <v>354697.86992999999</v>
      </c>
      <c r="G130" s="21" t="s">
        <v>7</v>
      </c>
      <c r="H130" s="17">
        <v>74003</v>
      </c>
      <c r="I130" s="17">
        <v>266103</v>
      </c>
      <c r="J130" s="54" t="s">
        <v>7</v>
      </c>
      <c r="K130" s="49">
        <f t="shared" si="82"/>
        <v>35.12966146237315</v>
      </c>
      <c r="L130" s="49">
        <f t="shared" si="83"/>
        <v>33.293450254224865</v>
      </c>
      <c r="M130" s="14"/>
      <c r="N130" s="83"/>
    </row>
    <row r="131" spans="1:14" ht="21" x14ac:dyDescent="0.5">
      <c r="A131" s="4" t="s">
        <v>0</v>
      </c>
      <c r="B131" s="4" t="s">
        <v>28</v>
      </c>
      <c r="C131" s="52" t="s">
        <v>6</v>
      </c>
      <c r="D131" s="21" t="s">
        <v>7</v>
      </c>
      <c r="E131" s="17">
        <v>18565.379341</v>
      </c>
      <c r="F131" s="17">
        <v>65759.820040000006</v>
      </c>
      <c r="G131" s="21" t="s">
        <v>7</v>
      </c>
      <c r="H131" s="17">
        <v>15037</v>
      </c>
      <c r="I131" s="17">
        <v>54059</v>
      </c>
      <c r="J131" s="54" t="s">
        <v>7</v>
      </c>
      <c r="K131" s="49">
        <f t="shared" si="82"/>
        <v>23.464649471304114</v>
      </c>
      <c r="L131" s="49">
        <f t="shared" si="83"/>
        <v>21.644536598901226</v>
      </c>
      <c r="M131" s="14"/>
      <c r="N131" s="83"/>
    </row>
    <row r="132" spans="1:14" ht="21" x14ac:dyDescent="0.5">
      <c r="B132" s="4" t="s">
        <v>29</v>
      </c>
      <c r="C132" s="52" t="s">
        <v>6</v>
      </c>
      <c r="D132" s="21" t="s">
        <v>7</v>
      </c>
      <c r="E132" s="17">
        <v>351420.47977400001</v>
      </c>
      <c r="F132" s="17">
        <v>1246296.6088999999</v>
      </c>
      <c r="G132" s="21" t="s">
        <v>7</v>
      </c>
      <c r="H132" s="17">
        <v>273127</v>
      </c>
      <c r="I132" s="17">
        <v>982004</v>
      </c>
      <c r="J132" s="54" t="s">
        <v>7</v>
      </c>
      <c r="K132" s="49">
        <f t="shared" si="82"/>
        <v>28.665595043331479</v>
      </c>
      <c r="L132" s="49">
        <f t="shared" si="83"/>
        <v>26.913597999600796</v>
      </c>
      <c r="M132" s="14"/>
      <c r="N132" s="83"/>
    </row>
    <row r="133" spans="1:14" ht="21" x14ac:dyDescent="0.5">
      <c r="B133" s="4"/>
      <c r="C133" s="52"/>
      <c r="D133" s="18"/>
      <c r="E133" s="17"/>
      <c r="F133" s="17"/>
      <c r="G133" s="18"/>
      <c r="H133" s="17"/>
      <c r="I133" s="17"/>
      <c r="J133" s="49"/>
      <c r="K133" s="49"/>
      <c r="L133" s="49"/>
      <c r="M133" s="14"/>
      <c r="N133" s="83"/>
    </row>
    <row r="134" spans="1:14" ht="21" x14ac:dyDescent="0.5">
      <c r="A134" s="2" t="s">
        <v>30</v>
      </c>
      <c r="B134" s="4" t="s">
        <v>31</v>
      </c>
      <c r="C134" s="52"/>
      <c r="D134" s="53"/>
      <c r="E134" s="17">
        <f t="shared" ref="E134:F134" si="85">SUM(E135,E146,E147)</f>
        <v>562100.124419</v>
      </c>
      <c r="F134" s="17">
        <f t="shared" si="85"/>
        <v>1993022.8542899999</v>
      </c>
      <c r="G134" s="53"/>
      <c r="H134" s="17">
        <f t="shared" ref="H134:I134" si="86">SUM(H135,H146,H147)</f>
        <v>269931</v>
      </c>
      <c r="I134" s="17">
        <f t="shared" si="86"/>
        <v>970484</v>
      </c>
      <c r="J134" s="54" t="s">
        <v>7</v>
      </c>
      <c r="K134" s="49">
        <f t="shared" ref="K134:K147" si="87">E134/H134*100-100</f>
        <v>108.23844775850125</v>
      </c>
      <c r="L134" s="49">
        <f t="shared" ref="L134:L147" si="88">F134/I134*100-100</f>
        <v>105.36380345167976</v>
      </c>
      <c r="M134" s="14"/>
      <c r="N134" s="83"/>
    </row>
    <row r="135" spans="1:14" ht="21" x14ac:dyDescent="0.5">
      <c r="B135" s="4" t="s">
        <v>32</v>
      </c>
      <c r="C135" s="52" t="s">
        <v>6</v>
      </c>
      <c r="D135" s="21" t="s">
        <v>7</v>
      </c>
      <c r="E135" s="17">
        <f t="shared" ref="E135:F135" si="89">SUM(E136,E140,E144,E145)</f>
        <v>528411.08107299998</v>
      </c>
      <c r="F135" s="17">
        <f t="shared" si="89"/>
        <v>1873690.20817</v>
      </c>
      <c r="G135" s="21" t="s">
        <v>7</v>
      </c>
      <c r="H135" s="17">
        <f t="shared" ref="H135:I135" si="90">SUM(H136,H140,H144,H145)</f>
        <v>259397</v>
      </c>
      <c r="I135" s="17">
        <f t="shared" si="90"/>
        <v>932595</v>
      </c>
      <c r="J135" s="54" t="s">
        <v>7</v>
      </c>
      <c r="K135" s="49">
        <f t="shared" si="87"/>
        <v>103.7074758277852</v>
      </c>
      <c r="L135" s="49">
        <f t="shared" si="88"/>
        <v>100.91145761772259</v>
      </c>
      <c r="M135" s="14"/>
      <c r="N135" s="83"/>
    </row>
    <row r="136" spans="1:14" ht="21" x14ac:dyDescent="0.5">
      <c r="B136" s="4" t="s">
        <v>33</v>
      </c>
      <c r="C136" s="52" t="s">
        <v>6</v>
      </c>
      <c r="D136" s="21" t="s">
        <v>7</v>
      </c>
      <c r="E136" s="17">
        <f t="shared" ref="E136:F136" si="91">SUM(E137:E139)</f>
        <v>101164.39247199999</v>
      </c>
      <c r="F136" s="17">
        <f t="shared" si="91"/>
        <v>358629.58523000003</v>
      </c>
      <c r="G136" s="21" t="s">
        <v>7</v>
      </c>
      <c r="H136" s="17">
        <f t="shared" ref="H136:I136" si="92">SUM(H137:H139)</f>
        <v>48394</v>
      </c>
      <c r="I136" s="17">
        <f t="shared" si="92"/>
        <v>173991</v>
      </c>
      <c r="J136" s="54" t="s">
        <v>7</v>
      </c>
      <c r="K136" s="49">
        <f t="shared" si="87"/>
        <v>109.04325427119065</v>
      </c>
      <c r="L136" s="49">
        <f t="shared" si="88"/>
        <v>106.11961838830743</v>
      </c>
      <c r="M136" s="14"/>
      <c r="N136" s="83"/>
    </row>
    <row r="137" spans="1:14" ht="21" x14ac:dyDescent="0.5">
      <c r="B137" s="4" t="s">
        <v>34</v>
      </c>
      <c r="C137" s="52" t="s">
        <v>6</v>
      </c>
      <c r="D137" s="21" t="s">
        <v>7</v>
      </c>
      <c r="E137" s="17">
        <v>55194.735695000003</v>
      </c>
      <c r="F137" s="17">
        <v>195756.09925</v>
      </c>
      <c r="G137" s="21" t="s">
        <v>7</v>
      </c>
      <c r="H137" s="17">
        <v>13589</v>
      </c>
      <c r="I137" s="17">
        <v>48865</v>
      </c>
      <c r="J137" s="54" t="s">
        <v>7</v>
      </c>
      <c r="K137" s="49">
        <f t="shared" si="87"/>
        <v>306.17216642137021</v>
      </c>
      <c r="L137" s="49">
        <f t="shared" si="88"/>
        <v>300.60595364780517</v>
      </c>
      <c r="M137" s="14"/>
      <c r="N137" s="83"/>
    </row>
    <row r="138" spans="1:14" ht="21" x14ac:dyDescent="0.5">
      <c r="B138" s="4" t="s">
        <v>35</v>
      </c>
      <c r="C138" s="52" t="s">
        <v>6</v>
      </c>
      <c r="D138" s="21" t="s">
        <v>7</v>
      </c>
      <c r="E138" s="17">
        <v>45575.554854000002</v>
      </c>
      <c r="F138" s="17">
        <v>161477.22757000002</v>
      </c>
      <c r="G138" s="21" t="s">
        <v>7</v>
      </c>
      <c r="H138" s="17">
        <v>34519</v>
      </c>
      <c r="I138" s="17">
        <v>124099</v>
      </c>
      <c r="J138" s="54" t="s">
        <v>7</v>
      </c>
      <c r="K138" s="49">
        <f t="shared" si="87"/>
        <v>32.030345183811818</v>
      </c>
      <c r="L138" s="49">
        <f t="shared" si="88"/>
        <v>30.119684743632121</v>
      </c>
      <c r="M138" s="14"/>
      <c r="N138" s="83"/>
    </row>
    <row r="139" spans="1:14" ht="21" x14ac:dyDescent="0.5">
      <c r="B139" s="4" t="s">
        <v>36</v>
      </c>
      <c r="C139" s="52" t="s">
        <v>6</v>
      </c>
      <c r="D139" s="21" t="s">
        <v>7</v>
      </c>
      <c r="E139" s="17">
        <v>394.101923</v>
      </c>
      <c r="F139" s="17">
        <v>1396.2584099999999</v>
      </c>
      <c r="G139" s="21" t="s">
        <v>7</v>
      </c>
      <c r="H139" s="17">
        <v>286</v>
      </c>
      <c r="I139" s="17">
        <v>1027</v>
      </c>
      <c r="J139" s="54" t="s">
        <v>7</v>
      </c>
      <c r="K139" s="49">
        <f t="shared" si="87"/>
        <v>37.79787517482518</v>
      </c>
      <c r="L139" s="49">
        <f t="shared" si="88"/>
        <v>35.955054527750718</v>
      </c>
      <c r="M139" s="14"/>
      <c r="N139" s="83"/>
    </row>
    <row r="140" spans="1:14" ht="21" x14ac:dyDescent="0.5">
      <c r="B140" s="4" t="s">
        <v>37</v>
      </c>
      <c r="C140" s="52" t="s">
        <v>6</v>
      </c>
      <c r="D140" s="21" t="s">
        <v>7</v>
      </c>
      <c r="E140" s="17">
        <f t="shared" ref="E140:I140" si="93">SUM(E141:E143)</f>
        <v>363063.63852799998</v>
      </c>
      <c r="F140" s="17">
        <f t="shared" si="93"/>
        <v>1287463.4993499999</v>
      </c>
      <c r="G140" s="21" t="s">
        <v>7</v>
      </c>
      <c r="H140" s="17">
        <f t="shared" si="93"/>
        <v>160680</v>
      </c>
      <c r="I140" s="17">
        <f t="shared" si="93"/>
        <v>577669</v>
      </c>
      <c r="J140" s="54" t="s">
        <v>7</v>
      </c>
      <c r="K140" s="49">
        <f t="shared" si="87"/>
        <v>125.95446759273088</v>
      </c>
      <c r="L140" s="49">
        <f t="shared" si="88"/>
        <v>122.87218101542575</v>
      </c>
      <c r="M140" s="14"/>
      <c r="N140" s="83"/>
    </row>
    <row r="141" spans="1:14" ht="21" x14ac:dyDescent="0.5">
      <c r="B141" s="4" t="s">
        <v>34</v>
      </c>
      <c r="C141" s="52" t="s">
        <v>6</v>
      </c>
      <c r="D141" s="21" t="s">
        <v>7</v>
      </c>
      <c r="E141" s="17">
        <v>75756.57316</v>
      </c>
      <c r="F141" s="17">
        <v>268480.94170000002</v>
      </c>
      <c r="G141" s="21" t="s">
        <v>7</v>
      </c>
      <c r="H141" s="17">
        <v>43314</v>
      </c>
      <c r="I141" s="17">
        <v>155729</v>
      </c>
      <c r="J141" s="54" t="s">
        <v>7</v>
      </c>
      <c r="K141" s="49">
        <f t="shared" si="87"/>
        <v>74.900893844946211</v>
      </c>
      <c r="L141" s="49">
        <f t="shared" si="88"/>
        <v>72.402662124588232</v>
      </c>
      <c r="M141" s="14"/>
      <c r="N141" s="83"/>
    </row>
    <row r="142" spans="1:14" ht="21" x14ac:dyDescent="0.5">
      <c r="B142" s="4" t="s">
        <v>35</v>
      </c>
      <c r="C142" s="52" t="s">
        <v>6</v>
      </c>
      <c r="D142" s="21" t="s">
        <v>7</v>
      </c>
      <c r="E142" s="17">
        <v>276835.05718900001</v>
      </c>
      <c r="F142" s="17">
        <v>981839.8031299999</v>
      </c>
      <c r="G142" s="21" t="s">
        <v>7</v>
      </c>
      <c r="H142" s="17">
        <v>111930</v>
      </c>
      <c r="I142" s="17">
        <v>402394</v>
      </c>
      <c r="J142" s="54" t="s">
        <v>7</v>
      </c>
      <c r="K142" s="49">
        <f t="shared" si="87"/>
        <v>147.32873866613062</v>
      </c>
      <c r="L142" s="49">
        <f t="shared" si="88"/>
        <v>143.99961309810777</v>
      </c>
      <c r="M142" s="14"/>
      <c r="N142" s="83"/>
    </row>
    <row r="143" spans="1:14" ht="21" x14ac:dyDescent="0.5">
      <c r="B143" s="4" t="s">
        <v>36</v>
      </c>
      <c r="C143" s="52" t="s">
        <v>6</v>
      </c>
      <c r="D143" s="21" t="s">
        <v>7</v>
      </c>
      <c r="E143" s="17">
        <v>10472.008179</v>
      </c>
      <c r="F143" s="17">
        <v>37142.75452000001</v>
      </c>
      <c r="G143" s="21" t="s">
        <v>7</v>
      </c>
      <c r="H143" s="17">
        <v>5436</v>
      </c>
      <c r="I143" s="17">
        <v>19546</v>
      </c>
      <c r="J143" s="54" t="s">
        <v>7</v>
      </c>
      <c r="K143" s="49">
        <f t="shared" si="87"/>
        <v>92.641798730684343</v>
      </c>
      <c r="L143" s="49">
        <f t="shared" si="88"/>
        <v>90.027394454108304</v>
      </c>
      <c r="M143" s="14"/>
      <c r="N143" s="83"/>
    </row>
    <row r="144" spans="1:14" ht="21" x14ac:dyDescent="0.5">
      <c r="B144" s="4" t="s">
        <v>38</v>
      </c>
      <c r="C144" s="52" t="s">
        <v>6</v>
      </c>
      <c r="D144" s="21" t="s">
        <v>7</v>
      </c>
      <c r="E144" s="17">
        <v>57780.565328999997</v>
      </c>
      <c r="F144" s="17">
        <v>204909.43215000001</v>
      </c>
      <c r="G144" s="21" t="s">
        <v>7</v>
      </c>
      <c r="H144" s="17">
        <v>45410</v>
      </c>
      <c r="I144" s="17">
        <v>163270</v>
      </c>
      <c r="J144" s="54" t="s">
        <v>7</v>
      </c>
      <c r="K144" s="49">
        <f t="shared" si="87"/>
        <v>27.24194082580928</v>
      </c>
      <c r="L144" s="49">
        <f t="shared" si="88"/>
        <v>25.503418968579666</v>
      </c>
      <c r="M144" s="14"/>
      <c r="N144" s="83"/>
    </row>
    <row r="145" spans="1:20" ht="21" x14ac:dyDescent="0.5">
      <c r="B145" s="4" t="s">
        <v>39</v>
      </c>
      <c r="C145" s="52" t="s">
        <v>6</v>
      </c>
      <c r="D145" s="21" t="s">
        <v>7</v>
      </c>
      <c r="E145" s="17">
        <v>6402.4847440000003</v>
      </c>
      <c r="F145" s="17">
        <v>22687.691439999999</v>
      </c>
      <c r="G145" s="21" t="s">
        <v>7</v>
      </c>
      <c r="H145" s="17">
        <v>4913</v>
      </c>
      <c r="I145" s="17">
        <v>17665</v>
      </c>
      <c r="J145" s="54" t="s">
        <v>7</v>
      </c>
      <c r="K145" s="49">
        <f t="shared" si="87"/>
        <v>30.317214410746999</v>
      </c>
      <c r="L145" s="49">
        <f t="shared" si="88"/>
        <v>28.433011265213679</v>
      </c>
      <c r="M145" s="14"/>
      <c r="N145" s="83"/>
    </row>
    <row r="146" spans="1:20" ht="21" x14ac:dyDescent="0.5">
      <c r="B146" s="4" t="s">
        <v>40</v>
      </c>
      <c r="C146" s="52" t="s">
        <v>6</v>
      </c>
      <c r="D146" s="21" t="s">
        <v>7</v>
      </c>
      <c r="E146" s="17">
        <v>23689.297333999999</v>
      </c>
      <c r="F146" s="17">
        <v>83981.43694</v>
      </c>
      <c r="G146" s="21" t="s">
        <v>7</v>
      </c>
      <c r="H146" s="17">
        <v>9128</v>
      </c>
      <c r="I146" s="17">
        <v>32834</v>
      </c>
      <c r="J146" s="54" t="s">
        <v>7</v>
      </c>
      <c r="K146" s="49">
        <f t="shared" si="87"/>
        <v>159.52341514022788</v>
      </c>
      <c r="L146" s="49">
        <f t="shared" si="88"/>
        <v>155.77583279527317</v>
      </c>
      <c r="M146" s="14"/>
      <c r="N146" s="83"/>
    </row>
    <row r="147" spans="1:20" ht="21" x14ac:dyDescent="0.5">
      <c r="B147" s="4" t="s">
        <v>41</v>
      </c>
      <c r="C147" s="52" t="s">
        <v>6</v>
      </c>
      <c r="D147" s="53" t="s">
        <v>7</v>
      </c>
      <c r="E147" s="17">
        <v>9999.7460119999996</v>
      </c>
      <c r="F147" s="17">
        <v>35351.209179999998</v>
      </c>
      <c r="G147" s="21" t="s">
        <v>7</v>
      </c>
      <c r="H147" s="17">
        <v>1406</v>
      </c>
      <c r="I147" s="17">
        <v>5055</v>
      </c>
      <c r="J147" s="54" t="s">
        <v>7</v>
      </c>
      <c r="K147" s="49">
        <f t="shared" si="87"/>
        <v>611.21948876244664</v>
      </c>
      <c r="L147" s="49">
        <f t="shared" si="88"/>
        <v>599.33153669634021</v>
      </c>
      <c r="M147" s="14"/>
      <c r="N147" s="83"/>
    </row>
    <row r="148" spans="1:20" x14ac:dyDescent="0.45">
      <c r="A148" s="78"/>
      <c r="B148" s="74"/>
      <c r="C148" s="74"/>
      <c r="D148" s="74"/>
      <c r="E148" s="75"/>
      <c r="F148" s="74"/>
      <c r="G148" s="74"/>
      <c r="H148" s="75"/>
      <c r="I148" s="74"/>
      <c r="J148" s="74"/>
      <c r="K148" s="75"/>
      <c r="L148" s="74"/>
    </row>
    <row r="149" spans="1:20" x14ac:dyDescent="0.45">
      <c r="J149" s="2" t="s">
        <v>61</v>
      </c>
    </row>
    <row r="151" spans="1:20" x14ac:dyDescent="0.45">
      <c r="A151" s="99" t="s">
        <v>111</v>
      </c>
      <c r="B151" s="99"/>
      <c r="C151" s="99"/>
      <c r="D151" s="99"/>
      <c r="E151" s="99"/>
      <c r="F151" s="99"/>
      <c r="G151" s="99"/>
      <c r="H151" s="99"/>
      <c r="I151" s="99"/>
      <c r="J151" s="99"/>
      <c r="K151" s="99"/>
      <c r="L151" s="99"/>
    </row>
    <row r="152" spans="1:20" x14ac:dyDescent="0.45">
      <c r="A152" s="3"/>
      <c r="B152" s="3"/>
      <c r="C152" s="3"/>
      <c r="D152" s="3"/>
      <c r="E152" s="35"/>
      <c r="F152" s="3"/>
      <c r="G152" s="3"/>
      <c r="H152" s="35"/>
      <c r="I152" s="3"/>
      <c r="J152" s="3"/>
      <c r="K152" s="35"/>
      <c r="L152" s="3"/>
    </row>
    <row r="153" spans="1:20" x14ac:dyDescent="0.45">
      <c r="I153" s="4" t="s">
        <v>101</v>
      </c>
    </row>
    <row r="154" spans="1:20" x14ac:dyDescent="0.45">
      <c r="I154" s="4" t="s">
        <v>102</v>
      </c>
      <c r="J154" s="74"/>
      <c r="K154" s="75"/>
      <c r="L154" s="74"/>
    </row>
    <row r="155" spans="1:20" x14ac:dyDescent="0.45">
      <c r="A155" s="79"/>
      <c r="B155" s="5"/>
      <c r="C155" s="6" t="s">
        <v>62</v>
      </c>
      <c r="D155" s="105" t="s">
        <v>112</v>
      </c>
      <c r="E155" s="106"/>
      <c r="F155" s="107"/>
      <c r="G155" s="105" t="s">
        <v>113</v>
      </c>
      <c r="H155" s="106"/>
      <c r="I155" s="107"/>
      <c r="J155" s="80" t="s">
        <v>114</v>
      </c>
    </row>
    <row r="156" spans="1:20" x14ac:dyDescent="0.45">
      <c r="A156" s="2" t="s">
        <v>1</v>
      </c>
      <c r="B156" s="7"/>
      <c r="C156" s="3" t="s">
        <v>63</v>
      </c>
      <c r="D156" s="8"/>
      <c r="F156" s="9"/>
      <c r="H156" s="81"/>
      <c r="J156" s="82" t="s">
        <v>115</v>
      </c>
      <c r="K156" s="75"/>
      <c r="L156" s="74"/>
    </row>
    <row r="157" spans="1:20" x14ac:dyDescent="0.45">
      <c r="A157" s="4" t="s">
        <v>2</v>
      </c>
      <c r="B157" s="7" t="s">
        <v>65</v>
      </c>
      <c r="C157" s="3" t="s">
        <v>66</v>
      </c>
      <c r="D157" s="38" t="s">
        <v>67</v>
      </c>
      <c r="E157" s="100" t="s">
        <v>68</v>
      </c>
      <c r="F157" s="101"/>
      <c r="G157" s="38" t="s">
        <v>67</v>
      </c>
      <c r="H157" s="100" t="s">
        <v>68</v>
      </c>
      <c r="I157" s="101"/>
      <c r="J157" s="38" t="s">
        <v>67</v>
      </c>
      <c r="K157" s="105" t="s">
        <v>68</v>
      </c>
      <c r="L157" s="106"/>
    </row>
    <row r="158" spans="1:20" x14ac:dyDescent="0.45">
      <c r="A158" s="74"/>
      <c r="B158" s="10"/>
      <c r="C158" s="11" t="s">
        <v>69</v>
      </c>
      <c r="D158" s="10"/>
      <c r="E158" s="42" t="s">
        <v>70</v>
      </c>
      <c r="F158" s="43" t="s">
        <v>71</v>
      </c>
      <c r="G158" s="59"/>
      <c r="H158" s="42" t="s">
        <v>70</v>
      </c>
      <c r="I158" s="43" t="s">
        <v>72</v>
      </c>
      <c r="J158" s="44"/>
      <c r="K158" s="42" t="s">
        <v>70</v>
      </c>
      <c r="L158" s="48" t="s">
        <v>72</v>
      </c>
    </row>
    <row r="159" spans="1:20" ht="21" x14ac:dyDescent="0.5">
      <c r="A159" s="4" t="s">
        <v>43</v>
      </c>
      <c r="B159" s="4" t="s">
        <v>44</v>
      </c>
      <c r="C159" s="52"/>
      <c r="D159" s="53"/>
      <c r="E159" s="17">
        <f t="shared" ref="E159:I159" si="94">SUM(E160:E164)</f>
        <v>2252316.3714459999</v>
      </c>
      <c r="F159" s="17">
        <f t="shared" si="94"/>
        <v>7986453.831255164</v>
      </c>
      <c r="G159" s="53"/>
      <c r="H159" s="17">
        <f t="shared" si="94"/>
        <v>2249652</v>
      </c>
      <c r="I159" s="17">
        <f t="shared" si="94"/>
        <v>8088103</v>
      </c>
      <c r="J159" s="54"/>
      <c r="K159" s="49">
        <f t="shared" ref="K159:L164" si="95">E159/H159*100-100</f>
        <v>0.11843482663095983</v>
      </c>
      <c r="L159" s="49">
        <f t="shared" si="95"/>
        <v>-1.2567739152782309</v>
      </c>
      <c r="M159" s="14"/>
      <c r="N159" s="83"/>
      <c r="O159" s="83"/>
    </row>
    <row r="160" spans="1:20" ht="21" x14ac:dyDescent="0.5">
      <c r="A160" s="4" t="s">
        <v>0</v>
      </c>
      <c r="B160" s="4" t="s">
        <v>45</v>
      </c>
      <c r="C160" s="52" t="s">
        <v>9</v>
      </c>
      <c r="D160" s="17">
        <v>5966351.5859650001</v>
      </c>
      <c r="E160" s="73">
        <v>880589.78309499996</v>
      </c>
      <c r="F160" s="17">
        <v>3122606.4198500002</v>
      </c>
      <c r="G160" s="17">
        <v>5247976</v>
      </c>
      <c r="H160" s="73">
        <v>826673</v>
      </c>
      <c r="I160" s="17">
        <v>2972480</v>
      </c>
      <c r="J160" s="49">
        <f>D160/G160*100-100</f>
        <v>13.688621784188797</v>
      </c>
      <c r="K160" s="49">
        <f t="shared" si="95"/>
        <v>6.5221415354075702</v>
      </c>
      <c r="L160" s="49">
        <f t="shared" si="95"/>
        <v>5.0505443215766093</v>
      </c>
      <c r="M160" s="20"/>
      <c r="N160" s="51"/>
      <c r="O160" s="51"/>
      <c r="T160" s="1"/>
    </row>
    <row r="161" spans="1:20" ht="21" x14ac:dyDescent="0.5">
      <c r="A161" s="4" t="s">
        <v>0</v>
      </c>
      <c r="B161" s="4" t="s">
        <v>46</v>
      </c>
      <c r="C161" s="52" t="s">
        <v>9</v>
      </c>
      <c r="D161" s="17">
        <v>5903732.1889473684</v>
      </c>
      <c r="E161" s="73">
        <v>843793.44299899996</v>
      </c>
      <c r="F161" s="17">
        <v>2991883.3234051643</v>
      </c>
      <c r="G161" s="17">
        <v>4988679</v>
      </c>
      <c r="H161" s="73">
        <v>748377</v>
      </c>
      <c r="I161" s="17">
        <v>2690363</v>
      </c>
      <c r="J161" s="49">
        <f>D161/G161*100-100</f>
        <v>18.342595082733709</v>
      </c>
      <c r="K161" s="49">
        <f t="shared" si="95"/>
        <v>12.749782930127452</v>
      </c>
      <c r="L161" s="49">
        <f t="shared" si="95"/>
        <v>11.207421578618366</v>
      </c>
      <c r="M161" s="20"/>
      <c r="N161" s="51"/>
      <c r="O161" s="51"/>
      <c r="T161" s="1"/>
    </row>
    <row r="162" spans="1:20" ht="21" x14ac:dyDescent="0.5">
      <c r="A162" s="4"/>
      <c r="B162" s="4" t="s">
        <v>76</v>
      </c>
      <c r="C162" s="52" t="s">
        <v>6</v>
      </c>
      <c r="D162" s="53" t="s">
        <v>7</v>
      </c>
      <c r="E162" s="17">
        <v>383106.85661000002</v>
      </c>
      <c r="F162" s="17">
        <v>1358306.8120899999</v>
      </c>
      <c r="G162" s="21"/>
      <c r="H162" s="17">
        <v>525496</v>
      </c>
      <c r="I162" s="17">
        <v>1889132</v>
      </c>
      <c r="J162" s="54" t="s">
        <v>7</v>
      </c>
      <c r="K162" s="49">
        <f t="shared" si="95"/>
        <v>-27.096142195183219</v>
      </c>
      <c r="L162" s="49">
        <f t="shared" si="95"/>
        <v>-28.098893455301166</v>
      </c>
      <c r="M162" s="14"/>
      <c r="N162" s="51"/>
      <c r="O162" s="51"/>
      <c r="T162" s="1"/>
    </row>
    <row r="163" spans="1:20" ht="21" x14ac:dyDescent="0.5">
      <c r="A163" s="4"/>
      <c r="B163" s="4" t="s">
        <v>77</v>
      </c>
      <c r="C163" s="52" t="s">
        <v>6</v>
      </c>
      <c r="D163" s="53" t="s">
        <v>7</v>
      </c>
      <c r="E163" s="17">
        <v>144792.77099699999</v>
      </c>
      <c r="F163" s="17">
        <v>513537.37469999958</v>
      </c>
      <c r="G163" s="21" t="s">
        <v>7</v>
      </c>
      <c r="H163" s="17">
        <v>149051</v>
      </c>
      <c r="I163" s="17">
        <v>535929</v>
      </c>
      <c r="J163" s="54" t="s">
        <v>7</v>
      </c>
      <c r="K163" s="49">
        <f t="shared" si="95"/>
        <v>-2.8568939510637392</v>
      </c>
      <c r="L163" s="49">
        <f t="shared" si="95"/>
        <v>-4.1780954753335635</v>
      </c>
      <c r="M163" s="14"/>
      <c r="N163" s="51"/>
      <c r="O163" s="51"/>
      <c r="T163" s="1"/>
    </row>
    <row r="164" spans="1:20" ht="21" x14ac:dyDescent="0.5">
      <c r="A164" s="4"/>
      <c r="B164" s="4" t="s">
        <v>78</v>
      </c>
      <c r="C164" s="52" t="s">
        <v>6</v>
      </c>
      <c r="D164" s="53" t="s">
        <v>7</v>
      </c>
      <c r="E164" s="17">
        <v>33.517744999999998</v>
      </c>
      <c r="F164" s="17">
        <v>119.90120999999999</v>
      </c>
      <c r="G164" s="21" t="s">
        <v>7</v>
      </c>
      <c r="H164" s="17">
        <v>55</v>
      </c>
      <c r="I164" s="17">
        <v>199</v>
      </c>
      <c r="J164" s="54" t="s">
        <v>7</v>
      </c>
      <c r="K164" s="49">
        <f t="shared" si="95"/>
        <v>-39.058645454545463</v>
      </c>
      <c r="L164" s="49">
        <f t="shared" si="95"/>
        <v>-39.748135678391961</v>
      </c>
      <c r="M164" s="14"/>
      <c r="N164" s="51"/>
      <c r="O164" s="51"/>
      <c r="T164" s="1"/>
    </row>
    <row r="165" spans="1:20" ht="21" x14ac:dyDescent="0.5">
      <c r="A165" s="4"/>
      <c r="B165" s="4"/>
      <c r="C165" s="52"/>
      <c r="D165" s="17"/>
      <c r="E165" s="73"/>
      <c r="F165" s="17"/>
      <c r="G165" s="17"/>
      <c r="H165" s="73"/>
      <c r="I165" s="17"/>
      <c r="J165" s="49"/>
      <c r="K165" s="49"/>
      <c r="L165" s="49"/>
      <c r="M165" s="14"/>
      <c r="N165" s="83"/>
      <c r="O165" s="83"/>
    </row>
    <row r="166" spans="1:20" ht="21" x14ac:dyDescent="0.5">
      <c r="A166" s="4" t="s">
        <v>47</v>
      </c>
      <c r="B166" s="4" t="s">
        <v>48</v>
      </c>
      <c r="C166" s="52"/>
      <c r="D166" s="53"/>
      <c r="E166" s="17">
        <f t="shared" ref="E166:I166" si="96">SUM(E167:E171)</f>
        <v>950661.95609800005</v>
      </c>
      <c r="F166" s="17">
        <f t="shared" si="96"/>
        <v>3370340.2011175854</v>
      </c>
      <c r="G166" s="53"/>
      <c r="H166" s="17">
        <f t="shared" si="96"/>
        <v>942772</v>
      </c>
      <c r="I166" s="17">
        <f t="shared" si="96"/>
        <v>3389892</v>
      </c>
      <c r="J166" s="54"/>
      <c r="K166" s="49">
        <f t="shared" ref="K166:L171" si="97">E166/H166*100-100</f>
        <v>0.83688909916715204</v>
      </c>
      <c r="L166" s="49">
        <f t="shared" si="97"/>
        <v>-0.57676760446689457</v>
      </c>
      <c r="M166" s="14"/>
      <c r="N166" s="83"/>
      <c r="O166" s="83"/>
    </row>
    <row r="167" spans="1:20" ht="21" x14ac:dyDescent="0.5">
      <c r="A167" s="4"/>
      <c r="B167" s="4" t="s">
        <v>79</v>
      </c>
      <c r="C167" s="52" t="s">
        <v>9</v>
      </c>
      <c r="D167" s="17">
        <v>406726.03126710001</v>
      </c>
      <c r="E167" s="17">
        <v>203418.85778200001</v>
      </c>
      <c r="F167" s="17">
        <v>720930.29688000004</v>
      </c>
      <c r="G167" s="17">
        <v>586605</v>
      </c>
      <c r="H167" s="17">
        <v>316252</v>
      </c>
      <c r="I167" s="17">
        <v>1137176</v>
      </c>
      <c r="J167" s="49">
        <f>D167/G167*100-100</f>
        <v>-30.664411099956524</v>
      </c>
      <c r="K167" s="49">
        <f t="shared" si="97"/>
        <v>-35.678238309322936</v>
      </c>
      <c r="L167" s="49">
        <f t="shared" si="97"/>
        <v>-36.603454796794864</v>
      </c>
      <c r="M167" s="20"/>
      <c r="N167" s="51"/>
      <c r="O167" s="51"/>
      <c r="T167" s="1"/>
    </row>
    <row r="168" spans="1:20" ht="21" x14ac:dyDescent="0.5">
      <c r="B168" s="4" t="s">
        <v>80</v>
      </c>
      <c r="C168" s="52" t="s">
        <v>9</v>
      </c>
      <c r="D168" s="17">
        <v>295262.83023939998</v>
      </c>
      <c r="E168" s="17">
        <v>108876.739734</v>
      </c>
      <c r="F168" s="17">
        <v>385829.31286000001</v>
      </c>
      <c r="G168" s="17">
        <v>224576</v>
      </c>
      <c r="H168" s="17">
        <v>87467</v>
      </c>
      <c r="I168" s="17">
        <v>314436</v>
      </c>
      <c r="J168" s="49">
        <f>D168/G168*100-100</f>
        <v>31.475683171576662</v>
      </c>
      <c r="K168" s="49">
        <f t="shared" si="97"/>
        <v>24.477505498073569</v>
      </c>
      <c r="L168" s="49">
        <f t="shared" si="97"/>
        <v>22.705196879492178</v>
      </c>
      <c r="M168" s="20"/>
      <c r="N168" s="51"/>
      <c r="O168" s="51"/>
      <c r="T168" s="1"/>
    </row>
    <row r="169" spans="1:20" ht="21" x14ac:dyDescent="0.5">
      <c r="A169" s="4" t="s">
        <v>0</v>
      </c>
      <c r="B169" s="4" t="s">
        <v>81</v>
      </c>
      <c r="C169" s="52" t="s">
        <v>9</v>
      </c>
      <c r="D169" s="17">
        <v>336042.63187400001</v>
      </c>
      <c r="E169" s="17">
        <v>154084.97996</v>
      </c>
      <c r="F169" s="17">
        <v>546230.59172000003</v>
      </c>
      <c r="G169" s="17">
        <v>291051</v>
      </c>
      <c r="H169" s="17">
        <v>143146</v>
      </c>
      <c r="I169" s="17">
        <v>514714</v>
      </c>
      <c r="J169" s="49">
        <f>D169/G169*100-100</f>
        <v>15.458332688772771</v>
      </c>
      <c r="K169" s="49">
        <f t="shared" si="97"/>
        <v>7.6418341832813894</v>
      </c>
      <c r="L169" s="49">
        <f t="shared" si="97"/>
        <v>6.1231269637118828</v>
      </c>
      <c r="M169" s="20"/>
      <c r="N169" s="51"/>
      <c r="O169" s="51"/>
      <c r="T169" s="1"/>
    </row>
    <row r="170" spans="1:20" ht="21" x14ac:dyDescent="0.5">
      <c r="A170" s="4" t="s">
        <v>0</v>
      </c>
      <c r="B170" s="4" t="s">
        <v>82</v>
      </c>
      <c r="C170" s="52" t="s">
        <v>9</v>
      </c>
      <c r="D170" s="17">
        <v>663663.79579779995</v>
      </c>
      <c r="E170" s="17">
        <v>88453.951646999994</v>
      </c>
      <c r="F170" s="17">
        <v>313753.66326000058</v>
      </c>
      <c r="G170" s="17">
        <v>595814</v>
      </c>
      <c r="H170" s="17">
        <v>74016</v>
      </c>
      <c r="I170" s="17">
        <v>266126</v>
      </c>
      <c r="J170" s="49">
        <f>D170/G170*100-100</f>
        <v>11.387747820259335</v>
      </c>
      <c r="K170" s="49">
        <f t="shared" si="97"/>
        <v>19.50652784127756</v>
      </c>
      <c r="L170" s="49">
        <f t="shared" si="97"/>
        <v>17.89665919902626</v>
      </c>
      <c r="M170" s="20"/>
      <c r="N170" s="51"/>
      <c r="O170" s="51"/>
      <c r="T170" s="1"/>
    </row>
    <row r="171" spans="1:20" ht="21" x14ac:dyDescent="0.5">
      <c r="A171" s="4"/>
      <c r="B171" s="4" t="s">
        <v>83</v>
      </c>
      <c r="C171" s="52" t="s">
        <v>49</v>
      </c>
      <c r="D171" s="53" t="s">
        <v>7</v>
      </c>
      <c r="E171" s="17">
        <v>395827.42697500001</v>
      </c>
      <c r="F171" s="17">
        <v>1403596.336397585</v>
      </c>
      <c r="G171" s="21" t="s">
        <v>7</v>
      </c>
      <c r="H171" s="17">
        <v>321891</v>
      </c>
      <c r="I171" s="17">
        <v>1157440</v>
      </c>
      <c r="J171" s="54" t="s">
        <v>7</v>
      </c>
      <c r="K171" s="49">
        <f t="shared" si="97"/>
        <v>22.969398639601607</v>
      </c>
      <c r="L171" s="49">
        <f t="shared" si="97"/>
        <v>21.267308577341808</v>
      </c>
      <c r="M171" s="14"/>
      <c r="N171" s="83"/>
      <c r="O171" s="83"/>
      <c r="T171" s="1"/>
    </row>
    <row r="172" spans="1:20" ht="21" x14ac:dyDescent="0.5">
      <c r="A172" s="4"/>
      <c r="B172" s="4"/>
      <c r="C172" s="52"/>
      <c r="D172" s="17"/>
      <c r="E172" s="17"/>
      <c r="F172" s="17"/>
      <c r="G172" s="17"/>
      <c r="H172" s="17"/>
      <c r="I172" s="17"/>
      <c r="J172" s="49"/>
      <c r="K172" s="49"/>
      <c r="L172" s="49"/>
      <c r="M172" s="14"/>
      <c r="N172" s="83"/>
      <c r="O172" s="83"/>
    </row>
    <row r="173" spans="1:20" ht="21" x14ac:dyDescent="0.5">
      <c r="A173" s="4" t="s">
        <v>50</v>
      </c>
      <c r="B173" s="4" t="s">
        <v>51</v>
      </c>
      <c r="C173" s="52"/>
      <c r="D173" s="53"/>
      <c r="E173" s="17">
        <f t="shared" ref="E173:I173" si="98">SUM(E174:E178)</f>
        <v>1515568.991195</v>
      </c>
      <c r="F173" s="17">
        <f t="shared" si="98"/>
        <v>5373506.9916699994</v>
      </c>
      <c r="G173" s="53"/>
      <c r="H173" s="17">
        <f t="shared" si="98"/>
        <v>1371240</v>
      </c>
      <c r="I173" s="17">
        <f t="shared" si="98"/>
        <v>4928225</v>
      </c>
      <c r="J173" s="54"/>
      <c r="K173" s="49">
        <f t="shared" ref="K173:L178" si="99">E173/H173*100-100</f>
        <v>10.525436188778031</v>
      </c>
      <c r="L173" s="49">
        <f t="shared" si="99"/>
        <v>9.0353421702539833</v>
      </c>
      <c r="M173" s="14"/>
      <c r="N173" s="83"/>
      <c r="O173" s="83"/>
    </row>
    <row r="174" spans="1:20" ht="21" x14ac:dyDescent="0.5">
      <c r="A174" s="4" t="s">
        <v>0</v>
      </c>
      <c r="B174" s="4" t="s">
        <v>84</v>
      </c>
      <c r="C174" s="52" t="s">
        <v>52</v>
      </c>
      <c r="D174" s="17">
        <v>661706.62899999996</v>
      </c>
      <c r="E174" s="17">
        <v>120879.563563</v>
      </c>
      <c r="F174" s="17">
        <v>428791.65162999998</v>
      </c>
      <c r="G174" s="17">
        <v>719583</v>
      </c>
      <c r="H174" s="17">
        <v>122482</v>
      </c>
      <c r="I174" s="17">
        <v>440341</v>
      </c>
      <c r="J174" s="49">
        <f>D174/G174*100-100</f>
        <v>-8.0430431235868554</v>
      </c>
      <c r="K174" s="49">
        <f t="shared" si="99"/>
        <v>-1.30830361767444</v>
      </c>
      <c r="L174" s="49">
        <f t="shared" si="99"/>
        <v>-2.6228192173792735</v>
      </c>
      <c r="M174" s="20"/>
      <c r="N174" s="51"/>
      <c r="O174" s="51"/>
      <c r="T174" s="1"/>
    </row>
    <row r="175" spans="1:20" ht="21" x14ac:dyDescent="0.5">
      <c r="B175" s="4" t="s">
        <v>85</v>
      </c>
      <c r="C175" s="52" t="s">
        <v>52</v>
      </c>
      <c r="D175" s="17">
        <v>19003.401234600002</v>
      </c>
      <c r="E175" s="17">
        <v>27605.245488</v>
      </c>
      <c r="F175" s="17">
        <v>97936.91670999999</v>
      </c>
      <c r="G175" s="17">
        <v>12702</v>
      </c>
      <c r="H175" s="17">
        <v>18735</v>
      </c>
      <c r="I175" s="17">
        <v>67365</v>
      </c>
      <c r="J175" s="49">
        <f>D175/G175*100-100</f>
        <v>49.609520033065678</v>
      </c>
      <c r="K175" s="49">
        <f t="shared" si="99"/>
        <v>47.345852618094483</v>
      </c>
      <c r="L175" s="49">
        <f t="shared" si="99"/>
        <v>45.382493446151557</v>
      </c>
      <c r="M175" s="20"/>
      <c r="N175" s="51"/>
      <c r="O175" s="51"/>
      <c r="T175" s="1"/>
    </row>
    <row r="176" spans="1:20" ht="21" x14ac:dyDescent="0.5">
      <c r="B176" s="4" t="s">
        <v>86</v>
      </c>
      <c r="C176" s="52" t="s">
        <v>52</v>
      </c>
      <c r="D176" s="17">
        <v>1260015.9530746001</v>
      </c>
      <c r="E176" s="17">
        <v>408571.19529599999</v>
      </c>
      <c r="F176" s="17">
        <v>1448317.2675599998</v>
      </c>
      <c r="G176" s="17">
        <v>1059690</v>
      </c>
      <c r="H176" s="17">
        <v>371511</v>
      </c>
      <c r="I176" s="17">
        <v>1335842</v>
      </c>
      <c r="J176" s="49">
        <f>D176/G176*100-100</f>
        <v>18.90420340614709</v>
      </c>
      <c r="K176" s="49">
        <f t="shared" si="99"/>
        <v>9.9755310868318929</v>
      </c>
      <c r="L176" s="49">
        <f t="shared" si="99"/>
        <v>8.4198032072655167</v>
      </c>
      <c r="M176" s="20"/>
      <c r="N176" s="51"/>
      <c r="O176" s="51"/>
      <c r="T176" s="1"/>
    </row>
    <row r="177" spans="1:20" ht="21" x14ac:dyDescent="0.5">
      <c r="B177" s="4" t="s">
        <v>87</v>
      </c>
      <c r="C177" s="52" t="s">
        <v>52</v>
      </c>
      <c r="D177" s="17">
        <v>22750.319258400006</v>
      </c>
      <c r="E177" s="17">
        <v>207280.15385</v>
      </c>
      <c r="F177" s="17">
        <v>734931.79349000007</v>
      </c>
      <c r="G177" s="17">
        <v>18702</v>
      </c>
      <c r="H177" s="17">
        <v>176915</v>
      </c>
      <c r="I177" s="17">
        <v>636087</v>
      </c>
      <c r="J177" s="49">
        <f>D177/G177*100-100</f>
        <v>21.646450959255731</v>
      </c>
      <c r="K177" s="49">
        <f t="shared" si="99"/>
        <v>17.16369660571462</v>
      </c>
      <c r="L177" s="49">
        <f t="shared" si="99"/>
        <v>15.539508509056162</v>
      </c>
      <c r="M177" s="20"/>
      <c r="N177" s="51"/>
      <c r="O177" s="51"/>
      <c r="T177" s="1"/>
    </row>
    <row r="178" spans="1:20" ht="21" x14ac:dyDescent="0.5">
      <c r="B178" s="4" t="s">
        <v>88</v>
      </c>
      <c r="C178" s="52" t="s">
        <v>49</v>
      </c>
      <c r="D178" s="53" t="s">
        <v>7</v>
      </c>
      <c r="E178" s="17">
        <v>751232.83299799997</v>
      </c>
      <c r="F178" s="17">
        <v>2663529.36228</v>
      </c>
      <c r="G178" s="21" t="s">
        <v>7</v>
      </c>
      <c r="H178" s="17">
        <v>681597</v>
      </c>
      <c r="I178" s="17">
        <v>2448590</v>
      </c>
      <c r="J178" s="54" t="s">
        <v>7</v>
      </c>
      <c r="K178" s="49">
        <f t="shared" si="99"/>
        <v>10.216569761603992</v>
      </c>
      <c r="L178" s="49">
        <f t="shared" si="99"/>
        <v>8.7780870737853149</v>
      </c>
      <c r="M178" s="14"/>
      <c r="N178" s="83"/>
      <c r="O178" s="83"/>
    </row>
    <row r="179" spans="1:20" ht="21" x14ac:dyDescent="0.5">
      <c r="B179" s="4"/>
      <c r="C179" s="52"/>
      <c r="D179" s="18"/>
      <c r="E179" s="17"/>
      <c r="F179" s="17"/>
      <c r="G179" s="18"/>
      <c r="H179" s="17"/>
      <c r="I179" s="17"/>
      <c r="J179" s="49"/>
      <c r="K179" s="49"/>
      <c r="L179" s="49"/>
      <c r="M179" s="14"/>
      <c r="N179" s="83"/>
      <c r="O179" s="83"/>
    </row>
    <row r="180" spans="1:20" ht="21" x14ac:dyDescent="0.5">
      <c r="A180" s="4" t="s">
        <v>53</v>
      </c>
      <c r="B180" s="4" t="s">
        <v>54</v>
      </c>
      <c r="C180" s="52"/>
      <c r="D180" s="53"/>
      <c r="E180" s="17">
        <f t="shared" ref="E180:I180" si="100">SUM(E181:E185)</f>
        <v>911348.3530580001</v>
      </c>
      <c r="F180" s="17">
        <f t="shared" si="100"/>
        <v>3231398.9253300005</v>
      </c>
      <c r="G180" s="53"/>
      <c r="H180" s="17">
        <f t="shared" si="100"/>
        <v>763217</v>
      </c>
      <c r="I180" s="17">
        <f t="shared" si="100"/>
        <v>2743376</v>
      </c>
      <c r="J180" s="54"/>
      <c r="K180" s="49">
        <f t="shared" ref="K180:L185" si="101">E180/H180*100-100</f>
        <v>19.408812049259922</v>
      </c>
      <c r="L180" s="49">
        <f t="shared" si="101"/>
        <v>17.789137374169655</v>
      </c>
      <c r="M180" s="14"/>
      <c r="N180" s="83"/>
      <c r="O180" s="83"/>
    </row>
    <row r="181" spans="1:20" ht="21" x14ac:dyDescent="0.5">
      <c r="A181" s="4"/>
      <c r="B181" s="4" t="s">
        <v>89</v>
      </c>
      <c r="C181" s="52" t="s">
        <v>55</v>
      </c>
      <c r="D181" s="17">
        <v>26.5852</v>
      </c>
      <c r="E181" s="17">
        <v>1046.4631400000001</v>
      </c>
      <c r="F181" s="17">
        <v>3728.13499</v>
      </c>
      <c r="G181" s="17">
        <v>276</v>
      </c>
      <c r="H181" s="17">
        <v>5491</v>
      </c>
      <c r="I181" s="17">
        <v>19748</v>
      </c>
      <c r="J181" s="49">
        <f>D181/G181*100-100</f>
        <v>-90.367681159420286</v>
      </c>
      <c r="K181" s="49">
        <f t="shared" ref="K181" si="102">E181/H181*100-100</f>
        <v>-80.942211983245315</v>
      </c>
      <c r="L181" s="49">
        <f t="shared" ref="L181" si="103">F181/I181*100-100</f>
        <v>-81.12145538788738</v>
      </c>
      <c r="M181" s="20"/>
      <c r="N181" s="51"/>
      <c r="O181" s="51"/>
      <c r="T181" s="1"/>
    </row>
    <row r="182" spans="1:20" ht="21" x14ac:dyDescent="0.5">
      <c r="B182" s="4" t="s">
        <v>90</v>
      </c>
      <c r="C182" s="52" t="s">
        <v>52</v>
      </c>
      <c r="D182" s="17">
        <v>2042377.8770616001</v>
      </c>
      <c r="E182" s="17">
        <v>294313.572507</v>
      </c>
      <c r="F182" s="17">
        <v>1043950.0491700004</v>
      </c>
      <c r="G182" s="17">
        <v>1738974</v>
      </c>
      <c r="H182" s="17">
        <v>275171</v>
      </c>
      <c r="I182" s="17">
        <v>988562</v>
      </c>
      <c r="J182" s="49">
        <f>D182/G182*100-100</f>
        <v>17.447292314985745</v>
      </c>
      <c r="K182" s="49">
        <f t="shared" si="101"/>
        <v>6.9566097106889941</v>
      </c>
      <c r="L182" s="49">
        <f t="shared" si="101"/>
        <v>5.6028907817618432</v>
      </c>
      <c r="M182" s="20"/>
      <c r="N182" s="51"/>
      <c r="O182" s="51"/>
      <c r="T182" s="1"/>
    </row>
    <row r="183" spans="1:20" ht="21" x14ac:dyDescent="0.5">
      <c r="B183" s="4" t="s">
        <v>91</v>
      </c>
      <c r="C183" s="52" t="s">
        <v>52</v>
      </c>
      <c r="D183" s="17">
        <v>2178819.7963943998</v>
      </c>
      <c r="E183" s="17">
        <v>384315.52502399997</v>
      </c>
      <c r="F183" s="17">
        <v>1362398.81522</v>
      </c>
      <c r="G183" s="17">
        <v>1489259</v>
      </c>
      <c r="H183" s="17">
        <v>284039</v>
      </c>
      <c r="I183" s="17">
        <v>1021370</v>
      </c>
      <c r="J183" s="49">
        <f>D183/G183*100-100</f>
        <v>46.302274916209996</v>
      </c>
      <c r="K183" s="49">
        <f t="shared" si="101"/>
        <v>35.303787516503007</v>
      </c>
      <c r="L183" s="49">
        <f t="shared" si="101"/>
        <v>33.389351089223283</v>
      </c>
      <c r="M183" s="20"/>
      <c r="N183" s="51"/>
      <c r="O183" s="51"/>
      <c r="T183" s="1"/>
    </row>
    <row r="184" spans="1:20" ht="21" x14ac:dyDescent="0.5">
      <c r="B184" s="4" t="s">
        <v>92</v>
      </c>
      <c r="C184" s="52" t="s">
        <v>49</v>
      </c>
      <c r="D184" s="53" t="s">
        <v>7</v>
      </c>
      <c r="E184" s="17">
        <v>36216.578529999999</v>
      </c>
      <c r="F184" s="17">
        <v>128361.7169</v>
      </c>
      <c r="G184" s="21" t="s">
        <v>7</v>
      </c>
      <c r="H184" s="17">
        <v>35896</v>
      </c>
      <c r="I184" s="17">
        <v>129037</v>
      </c>
      <c r="J184" s="54" t="s">
        <v>7</v>
      </c>
      <c r="K184" s="49">
        <f t="shared" si="101"/>
        <v>0.89307591375083462</v>
      </c>
      <c r="L184" s="49">
        <f t="shared" si="101"/>
        <v>-0.52332517029999792</v>
      </c>
      <c r="M184" s="14"/>
      <c r="N184" s="83"/>
      <c r="O184" s="83"/>
    </row>
    <row r="185" spans="1:20" ht="21" x14ac:dyDescent="0.5">
      <c r="B185" s="4" t="s">
        <v>93</v>
      </c>
      <c r="C185" s="52" t="s">
        <v>49</v>
      </c>
      <c r="D185" s="53" t="s">
        <v>7</v>
      </c>
      <c r="E185" s="17">
        <v>195456.213857</v>
      </c>
      <c r="F185" s="17">
        <v>692960.20905000006</v>
      </c>
      <c r="G185" s="21" t="s">
        <v>7</v>
      </c>
      <c r="H185" s="17">
        <v>162620</v>
      </c>
      <c r="I185" s="17">
        <v>584659</v>
      </c>
      <c r="J185" s="54" t="s">
        <v>7</v>
      </c>
      <c r="K185" s="49">
        <f t="shared" si="101"/>
        <v>20.191989827204509</v>
      </c>
      <c r="L185" s="49">
        <f t="shared" si="101"/>
        <v>18.523824836357619</v>
      </c>
      <c r="M185" s="14"/>
      <c r="N185" s="83"/>
      <c r="O185" s="83"/>
    </row>
    <row r="186" spans="1:20" ht="21" x14ac:dyDescent="0.5">
      <c r="B186" s="4"/>
      <c r="C186" s="52"/>
      <c r="D186" s="18"/>
      <c r="E186" s="17"/>
      <c r="F186" s="17"/>
      <c r="G186" s="18"/>
      <c r="H186" s="17"/>
      <c r="I186" s="17"/>
      <c r="J186" s="49"/>
      <c r="K186" s="49"/>
      <c r="L186" s="49"/>
      <c r="M186" s="14"/>
      <c r="N186" s="83"/>
      <c r="O186" s="83"/>
    </row>
    <row r="187" spans="1:20" ht="21" x14ac:dyDescent="0.5">
      <c r="A187" s="4" t="s">
        <v>56</v>
      </c>
      <c r="B187" s="4" t="s">
        <v>57</v>
      </c>
      <c r="C187" s="52"/>
      <c r="D187" s="53"/>
      <c r="E187" s="17">
        <f t="shared" ref="E187:I187" si="104">SUM(E188:E192)</f>
        <v>170466.004804</v>
      </c>
      <c r="F187" s="17">
        <f t="shared" si="104"/>
        <v>604227.21106</v>
      </c>
      <c r="G187" s="53"/>
      <c r="H187" s="17">
        <f t="shared" si="104"/>
        <v>145223</v>
      </c>
      <c r="I187" s="17">
        <f t="shared" si="104"/>
        <v>522118</v>
      </c>
      <c r="J187" s="84"/>
      <c r="K187" s="49">
        <f t="shared" ref="K187:L192" si="105">E187/H187*100-100</f>
        <v>17.382236149921155</v>
      </c>
      <c r="L187" s="49">
        <f t="shared" si="105"/>
        <v>15.726178959545535</v>
      </c>
      <c r="M187" s="14"/>
      <c r="N187" s="83"/>
      <c r="O187" s="83"/>
    </row>
    <row r="188" spans="1:20" ht="21" x14ac:dyDescent="0.5">
      <c r="B188" s="4" t="s">
        <v>94</v>
      </c>
      <c r="C188" s="52" t="s">
        <v>52</v>
      </c>
      <c r="D188" s="17">
        <v>285350.04769400001</v>
      </c>
      <c r="E188" s="17">
        <v>48596.511841</v>
      </c>
      <c r="F188" s="17">
        <v>172241.84993999999</v>
      </c>
      <c r="G188" s="17">
        <v>273011</v>
      </c>
      <c r="H188" s="17">
        <v>42834</v>
      </c>
      <c r="I188" s="17">
        <v>153993</v>
      </c>
      <c r="J188" s="49">
        <f>D188/G188*100-100</f>
        <v>4.519615581057181</v>
      </c>
      <c r="K188" s="49">
        <f t="shared" si="105"/>
        <v>13.453125650184433</v>
      </c>
      <c r="L188" s="49">
        <f t="shared" si="105"/>
        <v>11.85044121486041</v>
      </c>
      <c r="M188" s="20"/>
      <c r="N188" s="51"/>
      <c r="O188" s="51"/>
      <c r="T188" s="1"/>
    </row>
    <row r="189" spans="1:20" ht="21" x14ac:dyDescent="0.5">
      <c r="B189" s="4" t="s">
        <v>95</v>
      </c>
      <c r="C189" s="52" t="s">
        <v>58</v>
      </c>
      <c r="D189" s="17">
        <v>5942630</v>
      </c>
      <c r="E189" s="17">
        <v>32482.851729000002</v>
      </c>
      <c r="F189" s="17">
        <v>115099.78192000001</v>
      </c>
      <c r="G189" s="17">
        <v>3957088</v>
      </c>
      <c r="H189" s="17">
        <v>22317</v>
      </c>
      <c r="I189" s="17">
        <v>80234</v>
      </c>
      <c r="J189" s="49">
        <f>D189/G189*100-100</f>
        <v>50.176847216943372</v>
      </c>
      <c r="K189" s="49">
        <f t="shared" si="105"/>
        <v>45.552053273289431</v>
      </c>
      <c r="L189" s="49">
        <f t="shared" si="105"/>
        <v>43.455121170576092</v>
      </c>
      <c r="M189" s="20"/>
      <c r="N189" s="51"/>
      <c r="O189" s="51"/>
      <c r="T189" s="1"/>
    </row>
    <row r="190" spans="1:20" ht="21" x14ac:dyDescent="0.5">
      <c r="B190" s="4" t="s">
        <v>96</v>
      </c>
      <c r="C190" s="52" t="s">
        <v>49</v>
      </c>
      <c r="D190" s="53" t="s">
        <v>7</v>
      </c>
      <c r="E190" s="17">
        <v>17976.575788999999</v>
      </c>
      <c r="F190" s="17">
        <v>63760.791410000005</v>
      </c>
      <c r="G190" s="21" t="s">
        <v>7</v>
      </c>
      <c r="H190" s="17">
        <v>12904</v>
      </c>
      <c r="I190" s="17">
        <v>46388</v>
      </c>
      <c r="J190" s="54" t="s">
        <v>7</v>
      </c>
      <c r="K190" s="49">
        <f t="shared" si="105"/>
        <v>39.310103758524491</v>
      </c>
      <c r="L190" s="49">
        <f t="shared" si="105"/>
        <v>37.451046412865395</v>
      </c>
      <c r="M190" s="14"/>
      <c r="N190" s="83"/>
      <c r="O190" s="83"/>
    </row>
    <row r="191" spans="1:20" ht="21" x14ac:dyDescent="0.5">
      <c r="B191" s="4" t="s">
        <v>97</v>
      </c>
      <c r="C191" s="52" t="s">
        <v>52</v>
      </c>
      <c r="D191" s="17">
        <v>6853</v>
      </c>
      <c r="E191" s="17">
        <v>1594</v>
      </c>
      <c r="F191" s="17">
        <v>5635</v>
      </c>
      <c r="G191" s="17">
        <v>17083</v>
      </c>
      <c r="H191" s="17">
        <v>3682</v>
      </c>
      <c r="I191" s="17">
        <v>13245</v>
      </c>
      <c r="J191" s="49">
        <f>D191/G191*100-100</f>
        <v>-59.884095299420473</v>
      </c>
      <c r="K191" s="49">
        <f t="shared" si="105"/>
        <v>-56.708310700706136</v>
      </c>
      <c r="L191" s="49">
        <f t="shared" si="105"/>
        <v>-57.455643639109098</v>
      </c>
      <c r="M191" s="20"/>
      <c r="N191" s="51"/>
      <c r="O191" s="51"/>
      <c r="T191" s="1"/>
    </row>
    <row r="192" spans="1:20" ht="21" x14ac:dyDescent="0.5">
      <c r="B192" s="4" t="s">
        <v>98</v>
      </c>
      <c r="C192" s="52" t="s">
        <v>52</v>
      </c>
      <c r="D192" s="17">
        <v>270704.75906810001</v>
      </c>
      <c r="E192" s="17">
        <v>69816.065445</v>
      </c>
      <c r="F192" s="17">
        <v>247489.78779</v>
      </c>
      <c r="G192" s="17">
        <v>236086</v>
      </c>
      <c r="H192" s="17">
        <v>63486</v>
      </c>
      <c r="I192" s="17">
        <v>228258</v>
      </c>
      <c r="J192" s="49">
        <f>D192/G192*100-100</f>
        <v>14.66362218348398</v>
      </c>
      <c r="K192" s="49">
        <f t="shared" si="105"/>
        <v>9.9708052877799815</v>
      </c>
      <c r="L192" s="49">
        <f t="shared" si="105"/>
        <v>8.4254605709328985</v>
      </c>
      <c r="M192" s="20"/>
      <c r="N192" s="51"/>
      <c r="O192" s="51"/>
      <c r="T192" s="1"/>
    </row>
    <row r="193" spans="1:15" ht="21" x14ac:dyDescent="0.5">
      <c r="B193" s="4"/>
      <c r="C193" s="52"/>
      <c r="D193" s="17"/>
      <c r="E193" s="17"/>
      <c r="F193" s="17"/>
      <c r="G193" s="17"/>
      <c r="H193" s="17"/>
      <c r="I193" s="17"/>
      <c r="J193" s="49"/>
      <c r="K193" s="49"/>
      <c r="L193" s="49"/>
      <c r="M193" s="14"/>
      <c r="N193" s="83"/>
      <c r="O193" s="83"/>
    </row>
    <row r="194" spans="1:15" ht="21" x14ac:dyDescent="0.5">
      <c r="A194" s="4"/>
      <c r="B194" s="4" t="s">
        <v>59</v>
      </c>
      <c r="D194" s="18"/>
      <c r="E194" s="17">
        <f t="shared" ref="E194:I194" si="106">E108-E110-E122-E134-E159-E166-E173-E180-E187</f>
        <v>598537.69069200009</v>
      </c>
      <c r="F194" s="17">
        <f t="shared" si="106"/>
        <v>2122298.1737109255</v>
      </c>
      <c r="G194" s="53"/>
      <c r="H194" s="17">
        <f t="shared" si="106"/>
        <v>553706</v>
      </c>
      <c r="I194" s="17">
        <f t="shared" si="106"/>
        <v>1990913</v>
      </c>
      <c r="J194" s="54"/>
      <c r="K194" s="49">
        <f>E194/H194*100-100</f>
        <v>8.0966597241135361</v>
      </c>
      <c r="L194" s="49">
        <f>F194/I194*100-100</f>
        <v>6.5992423431322891</v>
      </c>
      <c r="M194" s="14"/>
      <c r="N194" s="83"/>
      <c r="O194" s="83"/>
    </row>
    <row r="195" spans="1:15" ht="21" x14ac:dyDescent="0.5">
      <c r="A195" s="78"/>
      <c r="B195" s="74"/>
      <c r="C195" s="74"/>
      <c r="D195" s="85"/>
      <c r="E195" s="86"/>
      <c r="F195" s="85"/>
      <c r="G195" s="85"/>
      <c r="H195" s="86"/>
      <c r="I195" s="85"/>
      <c r="J195" s="85"/>
      <c r="K195" s="86"/>
      <c r="L195" s="85"/>
      <c r="M195" s="14"/>
      <c r="N195" s="83"/>
      <c r="O195" s="83"/>
    </row>
    <row r="196" spans="1:15" x14ac:dyDescent="0.45">
      <c r="A196" s="2" t="s">
        <v>60</v>
      </c>
    </row>
    <row r="199" spans="1:15" x14ac:dyDescent="0.45">
      <c r="E199" s="87"/>
      <c r="F199" s="87"/>
      <c r="H199" s="2"/>
      <c r="K199" s="2"/>
      <c r="N199" s="2"/>
      <c r="O199" s="2"/>
    </row>
    <row r="200" spans="1:15" x14ac:dyDescent="0.45">
      <c r="B200" s="4"/>
      <c r="E200" s="88"/>
      <c r="F200" s="88"/>
      <c r="H200" s="2"/>
      <c r="K200" s="2"/>
      <c r="N200" s="2"/>
      <c r="O200" s="2"/>
    </row>
    <row r="201" spans="1:15" x14ac:dyDescent="0.45">
      <c r="E201" s="2"/>
      <c r="H201" s="2"/>
      <c r="K201" s="2"/>
      <c r="N201" s="2"/>
      <c r="O201" s="2"/>
    </row>
    <row r="202" spans="1:15" x14ac:dyDescent="0.45">
      <c r="E202" s="2"/>
      <c r="H202" s="2"/>
      <c r="K202" s="2"/>
      <c r="N202" s="2"/>
      <c r="O202" s="2"/>
    </row>
    <row r="203" spans="1:15" x14ac:dyDescent="0.45">
      <c r="H203" s="2"/>
      <c r="K203" s="2"/>
      <c r="N203" s="2"/>
      <c r="O203" s="2"/>
    </row>
    <row r="204" spans="1:15" x14ac:dyDescent="0.45">
      <c r="E204" s="2"/>
      <c r="H204" s="2"/>
      <c r="K204" s="2"/>
      <c r="N204" s="2"/>
      <c r="O204" s="2"/>
    </row>
    <row r="205" spans="1:15" x14ac:dyDescent="0.45">
      <c r="E205" s="2"/>
      <c r="H205" s="2"/>
      <c r="K205" s="2"/>
      <c r="N205" s="2"/>
      <c r="O205" s="2"/>
    </row>
    <row r="206" spans="1:15" x14ac:dyDescent="0.45">
      <c r="E206" s="2"/>
      <c r="H206" s="2"/>
      <c r="K206" s="2"/>
      <c r="N206" s="2"/>
      <c r="O206" s="2"/>
    </row>
    <row r="207" spans="1:15" x14ac:dyDescent="0.45">
      <c r="E207" s="2"/>
      <c r="H207" s="2"/>
      <c r="K207" s="2"/>
      <c r="N207" s="2"/>
      <c r="O207" s="2"/>
    </row>
    <row r="208" spans="1:15" x14ac:dyDescent="0.45">
      <c r="E208" s="2"/>
      <c r="H208" s="2"/>
      <c r="K208" s="2"/>
      <c r="N208" s="2"/>
      <c r="O208" s="2"/>
    </row>
    <row r="209" spans="5:15" x14ac:dyDescent="0.45">
      <c r="E209" s="2"/>
      <c r="H209" s="2"/>
      <c r="K209" s="2"/>
      <c r="N209" s="2"/>
      <c r="O209" s="2"/>
    </row>
    <row r="210" spans="5:15" x14ac:dyDescent="0.45">
      <c r="E210" s="2"/>
      <c r="H210" s="2"/>
      <c r="K210" s="2"/>
      <c r="N210" s="2"/>
      <c r="O210" s="2"/>
    </row>
    <row r="211" spans="5:15" x14ac:dyDescent="0.45">
      <c r="E211" s="2"/>
      <c r="H211" s="2"/>
      <c r="K211" s="2"/>
      <c r="N211" s="2"/>
      <c r="O211" s="2"/>
    </row>
    <row r="212" spans="5:15" x14ac:dyDescent="0.45">
      <c r="E212" s="2"/>
      <c r="H212" s="2"/>
      <c r="K212" s="2"/>
      <c r="N212" s="2"/>
      <c r="O212" s="2"/>
    </row>
    <row r="213" spans="5:15" x14ac:dyDescent="0.45">
      <c r="E213" s="2"/>
      <c r="H213" s="2"/>
      <c r="K213" s="2"/>
      <c r="N213" s="2"/>
      <c r="O213" s="2"/>
    </row>
    <row r="214" spans="5:15" x14ac:dyDescent="0.45">
      <c r="E214" s="2"/>
      <c r="H214" s="2"/>
      <c r="K214" s="2"/>
      <c r="N214" s="2"/>
      <c r="O214" s="2"/>
    </row>
    <row r="215" spans="5:15" x14ac:dyDescent="0.45">
      <c r="E215" s="2"/>
      <c r="H215" s="2"/>
      <c r="K215" s="2"/>
      <c r="N215" s="2"/>
      <c r="O215" s="2"/>
    </row>
    <row r="216" spans="5:15" x14ac:dyDescent="0.45">
      <c r="E216" s="2"/>
      <c r="H216" s="2"/>
      <c r="K216" s="2"/>
      <c r="N216" s="2"/>
      <c r="O216" s="2"/>
    </row>
    <row r="217" spans="5:15" x14ac:dyDescent="0.45">
      <c r="E217" s="2"/>
      <c r="H217" s="2"/>
      <c r="K217" s="2"/>
      <c r="N217" s="2"/>
      <c r="O217" s="2"/>
    </row>
    <row r="218" spans="5:15" x14ac:dyDescent="0.45">
      <c r="E218" s="2"/>
      <c r="H218" s="2"/>
      <c r="K218" s="2"/>
      <c r="N218" s="2"/>
      <c r="O218" s="2"/>
    </row>
    <row r="219" spans="5:15" x14ac:dyDescent="0.45">
      <c r="E219" s="2"/>
      <c r="H219" s="2"/>
      <c r="K219" s="2"/>
      <c r="N219" s="2"/>
      <c r="O219" s="2"/>
    </row>
    <row r="220" spans="5:15" x14ac:dyDescent="0.45">
      <c r="E220" s="2"/>
      <c r="H220" s="2"/>
      <c r="K220" s="2"/>
      <c r="N220" s="2"/>
      <c r="O220" s="2"/>
    </row>
    <row r="221" spans="5:15" x14ac:dyDescent="0.45">
      <c r="E221" s="2"/>
      <c r="H221" s="2"/>
      <c r="K221" s="2"/>
      <c r="N221" s="2"/>
      <c r="O221" s="2"/>
    </row>
    <row r="222" spans="5:15" x14ac:dyDescent="0.45">
      <c r="E222" s="2"/>
      <c r="H222" s="2"/>
      <c r="K222" s="2"/>
      <c r="N222" s="2"/>
      <c r="O222" s="2"/>
    </row>
    <row r="223" spans="5:15" x14ac:dyDescent="0.45">
      <c r="E223" s="2"/>
      <c r="H223" s="2"/>
      <c r="K223" s="2"/>
      <c r="N223" s="2"/>
      <c r="O223" s="2"/>
    </row>
  </sheetData>
  <mergeCells count="35">
    <mergeCell ref="B4:B7"/>
    <mergeCell ref="B54:B57"/>
    <mergeCell ref="Q56:R56"/>
    <mergeCell ref="G54:I54"/>
    <mergeCell ref="N56:O56"/>
    <mergeCell ref="D54:F54"/>
    <mergeCell ref="E55:F56"/>
    <mergeCell ref="H55:I56"/>
    <mergeCell ref="K55:L56"/>
    <mergeCell ref="K157:L157"/>
    <mergeCell ref="G155:I155"/>
    <mergeCell ref="H157:I157"/>
    <mergeCell ref="G104:I104"/>
    <mergeCell ref="A151:L151"/>
    <mergeCell ref="E157:F157"/>
    <mergeCell ref="D155:F155"/>
    <mergeCell ref="D104:F104"/>
    <mergeCell ref="H106:I106"/>
    <mergeCell ref="K106:L106"/>
    <mergeCell ref="B97:H97"/>
    <mergeCell ref="A100:L100"/>
    <mergeCell ref="E106:F106"/>
    <mergeCell ref="A1:R1"/>
    <mergeCell ref="G4:I4"/>
    <mergeCell ref="M5:O5"/>
    <mergeCell ref="P5:R5"/>
    <mergeCell ref="D4:F4"/>
    <mergeCell ref="E5:F6"/>
    <mergeCell ref="H5:I6"/>
    <mergeCell ref="K5:L6"/>
    <mergeCell ref="N6:O6"/>
    <mergeCell ref="A51:R51"/>
    <mergeCell ref="M55:O55"/>
    <mergeCell ref="P55:R55"/>
    <mergeCell ref="Q6:R6"/>
  </mergeCells>
  <phoneticPr fontId="0" type="noConversion"/>
  <printOptions horizontalCentered="1"/>
  <pageMargins left="0.118110236220472" right="3.9370078740157501E-2" top="0.74803149606299202" bottom="0.74803149606299202" header="0" footer="0"/>
  <pageSetup scale="42" orientation="landscape" r:id="rId1"/>
  <headerFooter alignWithMargins="0"/>
  <rowBreaks count="3" manualBreakCount="3">
    <brk id="50" max="16383" man="1"/>
    <brk id="99" max="16383" man="1"/>
    <brk id="1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</dc:creator>
  <cp:lastModifiedBy>trade</cp:lastModifiedBy>
  <cp:lastPrinted>2026-01-16T06:35:02Z</cp:lastPrinted>
  <dcterms:created xsi:type="dcterms:W3CDTF">2007-02-04T05:47:52Z</dcterms:created>
  <dcterms:modified xsi:type="dcterms:W3CDTF">2026-01-16T06:35:27Z</dcterms:modified>
</cp:coreProperties>
</file>