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Oct,2025\"/>
    </mc:Choice>
  </mc:AlternateContent>
  <xr:revisionPtr revIDLastSave="0" documentId="13_ncr:1_{47C5A094-580D-4907-8171-8C9DFE0E52FF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4" i="1" l="1"/>
  <c r="E194" i="1"/>
  <c r="F187" i="1"/>
  <c r="E187" i="1"/>
  <c r="F180" i="1"/>
  <c r="E180" i="1"/>
  <c r="F173" i="1"/>
  <c r="E173" i="1"/>
  <c r="F166" i="1"/>
  <c r="E166" i="1"/>
  <c r="F159" i="1"/>
  <c r="E159" i="1"/>
  <c r="F140" i="1"/>
  <c r="E140" i="1"/>
  <c r="E135" i="1" s="1"/>
  <c r="E134" i="1" s="1"/>
  <c r="F136" i="1"/>
  <c r="F135" i="1" s="1"/>
  <c r="F134" i="1" s="1"/>
  <c r="E136" i="1"/>
  <c r="F128" i="1"/>
  <c r="E128" i="1"/>
  <c r="E122" i="1" s="1"/>
  <c r="F122" i="1"/>
  <c r="F110" i="1"/>
  <c r="E110" i="1"/>
  <c r="I187" i="1" l="1"/>
  <c r="H187" i="1"/>
  <c r="I180" i="1"/>
  <c r="H180" i="1"/>
  <c r="I173" i="1"/>
  <c r="H173" i="1"/>
  <c r="I166" i="1"/>
  <c r="H166" i="1"/>
  <c r="I159" i="1"/>
  <c r="H159" i="1"/>
  <c r="I140" i="1"/>
  <c r="I135" i="1" s="1"/>
  <c r="I134" i="1" s="1"/>
  <c r="H140" i="1"/>
  <c r="I136" i="1"/>
  <c r="H136" i="1"/>
  <c r="I128" i="1"/>
  <c r="H128" i="1"/>
  <c r="H122" i="1" s="1"/>
  <c r="I122" i="1"/>
  <c r="I110" i="1"/>
  <c r="I194" i="1" s="1"/>
  <c r="H110" i="1"/>
  <c r="H194" i="1" s="1"/>
  <c r="L93" i="1"/>
  <c r="K93" i="1"/>
  <c r="I93" i="1"/>
  <c r="H93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L35" i="1" s="1"/>
  <c r="L34" i="1" s="1"/>
  <c r="K40" i="1"/>
  <c r="I40" i="1"/>
  <c r="H40" i="1"/>
  <c r="L36" i="1"/>
  <c r="K36" i="1"/>
  <c r="K35" i="1" s="1"/>
  <c r="K34" i="1" s="1"/>
  <c r="I36" i="1"/>
  <c r="H36" i="1"/>
  <c r="H35" i="1" s="1"/>
  <c r="H34" i="1" s="1"/>
  <c r="I35" i="1"/>
  <c r="I34" i="1" s="1"/>
  <c r="L28" i="1"/>
  <c r="L22" i="1" s="1"/>
  <c r="K28" i="1"/>
  <c r="K22" i="1" s="1"/>
  <c r="I28" i="1"/>
  <c r="H28" i="1"/>
  <c r="F28" i="1"/>
  <c r="E28" i="1"/>
  <c r="I22" i="1"/>
  <c r="H22" i="1"/>
  <c r="L10" i="1"/>
  <c r="K10" i="1"/>
  <c r="I10" i="1"/>
  <c r="H10" i="1"/>
  <c r="R80" i="1"/>
  <c r="Q80" i="1"/>
  <c r="P80" i="1"/>
  <c r="E58" i="1"/>
  <c r="F58" i="1"/>
  <c r="E65" i="1"/>
  <c r="F65" i="1"/>
  <c r="E72" i="1"/>
  <c r="F72" i="1"/>
  <c r="E79" i="1"/>
  <c r="F79" i="1"/>
  <c r="E86" i="1"/>
  <c r="F86" i="1"/>
  <c r="Q60" i="1"/>
  <c r="P60" i="1"/>
  <c r="N60" i="1"/>
  <c r="M60" i="1"/>
  <c r="H135" i="1" l="1"/>
  <c r="H134" i="1" s="1"/>
  <c r="O60" i="1"/>
  <c r="R60" i="1"/>
  <c r="F40" i="1"/>
  <c r="E40" i="1"/>
  <c r="F36" i="1"/>
  <c r="E36" i="1"/>
  <c r="F22" i="1"/>
  <c r="E22" i="1"/>
  <c r="F10" i="1"/>
  <c r="E10" i="1"/>
  <c r="R8" i="1"/>
  <c r="E35" i="1" l="1"/>
  <c r="E34" i="1" s="1"/>
  <c r="E93" i="1" s="1"/>
  <c r="F35" i="1"/>
  <c r="F34" i="1" s="1"/>
  <c r="F93" i="1" s="1"/>
  <c r="R63" i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8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<sst xmlns="http://schemas.openxmlformats.org/spreadsheetml/2006/main" count="660" uniqueCount="119">
  <si>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</si>
  <si>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</si>
  <si>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</si>
  <si>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</si>
  <si>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</si>
  <si>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</si>
  <si>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</si>
  <si>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</si>
  <si>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</si>
  <si>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</si>
  <si>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</si>
  <si>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</si>
  <si>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</si>
  <si>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</si>
  <si>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</si>
  <si>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</si>
  <si>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</si>
  <si>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</si>
  <si>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</si>
  <si>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</si>
  <si>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</si>
  <si>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</si>
  <si>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</si>
  <si>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</si>
  <si>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</si>
  <si>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</si>
  <si>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</si>
  <si>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</si>
  <si>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</si>
  <si>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</si>
  <si>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</si>
  <si>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</si>
  <si>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</si>
  <si>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</si>
  <si>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</si>
  <si>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</si>
  <si>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</si>
  <si>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</si>
  <si>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</si>
  <si>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</si>
  <si>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</si>
  <si>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</si>
  <si>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</si>
  <si>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</si>
  <si>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</si>
  <si>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</si>
  <si>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</si>
  <si>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</si>
  <si>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</si>
  <si>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</si>
  <si>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</si>
  <si>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</si>
  <si>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</si>
  <si>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</si>
  <si>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</si>
  <si>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</si>
  <si>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</si>
  <si>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</si>
  <si>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</si>
  <si>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</si>
  <si>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</si>
  <si>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</si>
  <si>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</si>
  <si>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</si>
  <si>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</si>
  <si>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</si>
  <si>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</si>
  <si>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</si>
  <si>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</si>
  <si>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</si>
  <si>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</si>
  <si>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</si>
  <si>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</si>
  <si>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</si>
  <si>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</si>
  <si>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</si>
  <si>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</si>
  <si>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</si>
  <si>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</si>
  <si>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</si>
  <si>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</si>
  <si>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</si>
  <si>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</si>
  <si>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</si>
  <si>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</si>
  <si>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</si>
  <si>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</si>
  <si>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</si>
  <si>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</si>
  <si>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</si>
  <si>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</si>
  <si>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</si>
  <si>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</si>
  <si>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</si>
  <si>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</si>
  <si>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</si>
  <si>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</si>
  <si>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</si>
  <si>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</si>
  <si>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</si>
  <si>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</si>
  <si>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</si>
  <si>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</si>
  <si>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</si>
  <si>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</si>
  <si>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</si>
  <si>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OCTOBER, 2025</t>
  </si>
  <si>
    <t xml:space="preserve">                   OCTOBER, 2025  ( R)</t>
  </si>
  <si>
    <t xml:space="preserve">                   OCTOBER,2024</t>
  </si>
  <si>
    <t>OCTOBER,2024</t>
  </si>
  <si>
    <t>STATEMENT SHOWING IMPORTS OF SELECTED COMMODITIES DURING THE PERIOD JULY - OCTOBER, 2025</t>
  </si>
  <si>
    <t xml:space="preserve">     JULY - OCTOBER,   2025 </t>
  </si>
  <si>
    <t xml:space="preserve">     JULY - OCTOBER,   2024</t>
  </si>
  <si>
    <t xml:space="preserve">% CHANGE IN  JULY - OCTOBER, 2025 </t>
  </si>
  <si>
    <t xml:space="preserve">      OVER  JULY - OCTOBER, 2024</t>
  </si>
  <si>
    <t xml:space="preserve">                   SEPTEMBER, 2025  ( F)</t>
  </si>
  <si>
    <t xml:space="preserve">        SEPTEMBER,2025</t>
  </si>
  <si>
    <t/>
  </si>
  <si>
    <t xml:space="preserve">                          % CHANGE IN OCTOBER,  2025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</si>
</sst>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4" fontId="10" fillId="0" borderId="0" xfId="1" applyNumberFormat="1" applyFont="1" applyFill="1"/>
    <xf numFmtId="0" fontId="12" fillId="0" borderId="0" xfId="0" applyFont="1" applyAlignment="1">
      <alignment horizontal="left"/>
    </xf>
    <xf numFmtId="37" fontId="9" fillId="0" borderId="0" xfId="0" applyNumberFormat="1" applyFont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70" zoomScaleNormal="70" zoomScaleSheetLayoutView="70" workbookViewId="0">
      <selection activeCell="B2" sqref="B2"/>
    </sheetView>
  </sheetViews>
  <sheetFormatPr defaultColWidth="11.54296875" defaultRowHeight="18.5" x14ac:dyDescent="0.45"/>
  <cols>
    <col min="1" max="1" width="4.54296875" style="2" customWidth="1"/>
    <col min="2" max="2" width="52.2695312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2" customWidth="1"/>
    <col min="15" max="15" width="20.54296875" style="22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1" customWidth="1"/>
    <col min="21" max="21" width="12.1796875" style="21" customWidth="1"/>
    <col min="22" max="22" width="12.54296875" style="21" customWidth="1"/>
    <col min="23" max="16384" width="11.54296875" style="2"/>
  </cols>
  <sheetData>
    <row r="1" spans="1:21" x14ac:dyDescent="0.45">
      <c r="A1" s="91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1" x14ac:dyDescent="0.45">
      <c r="O2" s="23" t="s">
        <v>74</v>
      </c>
    </row>
    <row r="3" spans="1:21" x14ac:dyDescent="0.45">
      <c r="O3" s="23" t="s">
        <v>99</v>
      </c>
    </row>
    <row r="4" spans="1:21" x14ac:dyDescent="0.45">
      <c r="A4" s="18"/>
      <c r="B4" s="104" t="s">
        <v>65</v>
      </c>
      <c r="C4" s="6" t="s">
        <v>62</v>
      </c>
      <c r="D4" s="94" t="s">
        <v>107</v>
      </c>
      <c r="E4" s="95"/>
      <c r="F4" s="96"/>
      <c r="G4" s="94" t="s">
        <v>115</v>
      </c>
      <c r="H4" s="95"/>
      <c r="I4" s="96"/>
      <c r="J4" s="24" t="s">
        <v>108</v>
      </c>
      <c r="K4" s="25"/>
      <c r="L4" s="26"/>
      <c r="M4" s="27"/>
      <c r="N4" s="28" t="s">
        <v>118</v>
      </c>
      <c r="O4" s="29"/>
      <c r="P4" s="30"/>
      <c r="Q4" s="30"/>
      <c r="R4" s="31" t="s">
        <v>100</v>
      </c>
      <c r="S4" s="32"/>
    </row>
    <row r="5" spans="1:21" x14ac:dyDescent="0.45">
      <c r="A5" s="9" t="s">
        <v>1</v>
      </c>
      <c r="B5" s="105"/>
      <c r="C5" s="3" t="s">
        <v>63</v>
      </c>
      <c r="D5" s="8" t="s">
        <v>64</v>
      </c>
      <c r="E5" s="100" t="s">
        <v>68</v>
      </c>
      <c r="F5" s="101"/>
      <c r="G5" s="8"/>
      <c r="H5" s="100" t="s">
        <v>68</v>
      </c>
      <c r="I5" s="101"/>
      <c r="J5" s="33"/>
      <c r="K5" s="100" t="s">
        <v>68</v>
      </c>
      <c r="L5" s="101"/>
      <c r="M5" s="97" t="s">
        <v>116</v>
      </c>
      <c r="N5" s="98"/>
      <c r="O5" s="99"/>
      <c r="P5" s="97" t="s">
        <v>109</v>
      </c>
      <c r="Q5" s="98"/>
      <c r="R5" s="98"/>
      <c r="S5" s="34"/>
      <c r="T5" s="35"/>
      <c r="U5" s="35"/>
    </row>
    <row r="6" spans="1:21" x14ac:dyDescent="0.45">
      <c r="A6" s="36" t="s">
        <v>2</v>
      </c>
      <c r="B6" s="105"/>
      <c r="C6" s="3" t="s">
        <v>66</v>
      </c>
      <c r="D6" s="37" t="s">
        <v>67</v>
      </c>
      <c r="E6" s="102"/>
      <c r="F6" s="103"/>
      <c r="G6" s="37" t="s">
        <v>67</v>
      </c>
      <c r="H6" s="102"/>
      <c r="I6" s="103"/>
      <c r="J6" s="38" t="s">
        <v>67</v>
      </c>
      <c r="K6" s="102"/>
      <c r="L6" s="103"/>
      <c r="M6" s="38" t="s">
        <v>67</v>
      </c>
      <c r="N6" s="97" t="s">
        <v>68</v>
      </c>
      <c r="O6" s="99"/>
      <c r="P6" s="38" t="s">
        <v>67</v>
      </c>
      <c r="Q6" s="97" t="s">
        <v>68</v>
      </c>
      <c r="R6" s="98"/>
      <c r="S6" s="32"/>
      <c r="T6" s="39"/>
      <c r="U6" s="39"/>
    </row>
    <row r="7" spans="1:21" x14ac:dyDescent="0.45">
      <c r="A7" s="40"/>
      <c r="B7" s="106"/>
      <c r="C7" s="11" t="s">
        <v>69</v>
      </c>
      <c r="D7" s="10"/>
      <c r="E7" s="41" t="s">
        <v>70</v>
      </c>
      <c r="F7" s="42" t="s">
        <v>71</v>
      </c>
      <c r="G7" s="10"/>
      <c r="H7" s="41" t="s">
        <v>70</v>
      </c>
      <c r="I7" s="42" t="s">
        <v>71</v>
      </c>
      <c r="J7" s="43"/>
      <c r="K7" s="41" t="s">
        <v>70</v>
      </c>
      <c r="L7" s="42" t="s">
        <v>72</v>
      </c>
      <c r="M7" s="43"/>
      <c r="N7" s="44" t="s">
        <v>73</v>
      </c>
      <c r="O7" s="45" t="s">
        <v>72</v>
      </c>
      <c r="P7" s="46"/>
      <c r="Q7" s="43" t="s">
        <v>73</v>
      </c>
      <c r="R7" s="47" t="s">
        <v>72</v>
      </c>
      <c r="S7" s="32"/>
      <c r="T7" s="39"/>
      <c r="U7" s="39"/>
    </row>
    <row r="8" spans="1:21" ht="21" x14ac:dyDescent="0.5">
      <c r="A8" s="4"/>
      <c r="B8" s="4" t="s">
        <v>3</v>
      </c>
      <c r="D8" s="16"/>
      <c r="E8" s="13">
        <v>1726145</v>
      </c>
      <c r="F8" s="13">
        <v>6131380</v>
      </c>
      <c r="G8" s="16"/>
      <c r="H8" s="13">
        <v>1648853</v>
      </c>
      <c r="I8" s="13">
        <v>5847758</v>
      </c>
      <c r="J8" s="16"/>
      <c r="K8" s="16">
        <v>1399579.0011819999</v>
      </c>
      <c r="L8" s="16">
        <v>5040432.1563481893</v>
      </c>
      <c r="M8" s="48"/>
      <c r="N8" s="48">
        <f>ROUND(E8/H8*100-100,2)</f>
        <v>4.6900000000000004</v>
      </c>
      <c r="O8" s="48">
        <f>ROUND(F8/I8*100-100,2)</f>
        <v>4.8499999999999996</v>
      </c>
      <c r="P8" s="49"/>
      <c r="Q8" s="48">
        <f>ROUND(E8/K8*100-100,2)</f>
        <v>23.33</v>
      </c>
      <c r="R8" s="48">
        <f>ROUND(F8/L8*100-100,2)</f>
        <v>21.64</v>
      </c>
      <c r="S8" s="13"/>
      <c r="T8" s="50"/>
      <c r="U8" s="50"/>
    </row>
    <row r="9" spans="1:21" ht="21" x14ac:dyDescent="0.5">
      <c r="A9" s="4"/>
      <c r="D9" s="16"/>
      <c r="E9" s="16"/>
      <c r="F9" s="16"/>
      <c r="G9" s="16"/>
      <c r="H9" s="16"/>
      <c r="I9" s="16"/>
      <c r="J9" s="16"/>
      <c r="K9" s="16"/>
      <c r="L9" s="16"/>
      <c r="M9" s="48"/>
      <c r="N9" s="48"/>
      <c r="O9" s="48"/>
      <c r="P9" s="48"/>
      <c r="Q9" s="48"/>
      <c r="R9" s="48"/>
      <c r="S9" s="13"/>
      <c r="T9" s="50"/>
      <c r="U9" s="50"/>
    </row>
    <row r="10" spans="1:21" ht="21" x14ac:dyDescent="0.5">
      <c r="A10" s="4" t="s">
        <v>4</v>
      </c>
      <c r="B10" s="4" t="s">
        <v>5</v>
      </c>
      <c r="C10" s="51"/>
      <c r="D10" s="52"/>
      <c r="E10" s="16">
        <f t="shared" ref="E10:L10" si="0">SUM(E11:E20)</f>
        <v>231675.43649800002</v>
      </c>
      <c r="F10" s="16">
        <f t="shared" si="0"/>
        <v>822887.25665999926</v>
      </c>
      <c r="G10" s="52"/>
      <c r="H10" s="16">
        <f t="shared" si="0"/>
        <v>220515</v>
      </c>
      <c r="I10" s="16">
        <f t="shared" si="0"/>
        <v>782078</v>
      </c>
      <c r="J10" s="52"/>
      <c r="K10" s="16">
        <f t="shared" si="0"/>
        <v>187874.95303599999</v>
      </c>
      <c r="L10" s="16">
        <f t="shared" si="0"/>
        <v>676618.78954337968</v>
      </c>
      <c r="M10" s="53"/>
      <c r="N10" s="48">
        <f>ROUND(E10/H10*100-100,2)</f>
        <v>5.0599999999999996</v>
      </c>
      <c r="O10" s="48">
        <f>ROUND(F10/I10*100-100,2)</f>
        <v>5.22</v>
      </c>
      <c r="P10" s="53"/>
      <c r="Q10" s="48">
        <f>ROUND(E10/K10*100-100,2)</f>
        <v>23.31</v>
      </c>
      <c r="R10" s="48">
        <f>ROUND(F10/L10*100-100,2)</f>
        <v>21.62</v>
      </c>
      <c r="S10" s="54"/>
      <c r="T10" s="55"/>
      <c r="U10" s="55"/>
    </row>
    <row r="11" spans="1:21" ht="21" x14ac:dyDescent="0.5">
      <c r="A11" s="4" t="s">
        <v>0</v>
      </c>
      <c r="B11" s="4" t="s">
        <v>8</v>
      </c>
      <c r="C11" s="3" t="s">
        <v>9</v>
      </c>
      <c r="D11" s="16">
        <v>3167.2498780000001</v>
      </c>
      <c r="E11" s="16">
        <v>2800.080833</v>
      </c>
      <c r="F11" s="13">
        <v>9944.281460000002</v>
      </c>
      <c r="G11" s="16">
        <v>3614</v>
      </c>
      <c r="H11" s="16">
        <v>4018</v>
      </c>
      <c r="I11" s="13">
        <v>14249</v>
      </c>
      <c r="J11" s="16">
        <v>2977.7779999999998</v>
      </c>
      <c r="K11" s="16">
        <v>3250.0791600000002</v>
      </c>
      <c r="L11" s="16">
        <v>11706.529633055421</v>
      </c>
      <c r="M11" s="48">
        <f>ROUND(D11/G11*100-100,2)</f>
        <v>-12.36</v>
      </c>
      <c r="N11" s="48">
        <f t="shared" ref="N11" si="1">ROUND(E11/H11*100-100,2)</f>
        <v>-30.31</v>
      </c>
      <c r="O11" s="48">
        <f t="shared" ref="O11:O20" si="2">ROUND(F11/I11*100-100,2)</f>
        <v>-30.21</v>
      </c>
      <c r="P11" s="48">
        <f>ROUND(D11/J11*100-100,2)</f>
        <v>6.36</v>
      </c>
      <c r="Q11" s="48">
        <f t="shared" ref="Q11" si="3">ROUND(E11/K11*100-100,2)</f>
        <v>-13.85</v>
      </c>
      <c r="R11" s="48">
        <f t="shared" ref="R11:R20" si="4">ROUND(F11/L11*100-100,2)</f>
        <v>-15.05</v>
      </c>
      <c r="S11" s="55"/>
      <c r="T11" s="55"/>
      <c r="U11" s="55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55"/>
      <c r="T12" s="55"/>
      <c r="U12" s="55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20435.986119999998</v>
      </c>
      <c r="E13" s="16">
        <v>5679.7826450000002</v>
      </c>
      <c r="F13" s="13">
        <v>20174.309729999997</v>
      </c>
      <c r="G13" s="13">
        <v>19392</v>
      </c>
      <c r="H13" s="16">
        <v>5129</v>
      </c>
      <c r="I13" s="13">
        <v>18191</v>
      </c>
      <c r="J13" s="16">
        <v>28184.687999999998</v>
      </c>
      <c r="K13" s="16">
        <v>5773.2766069999998</v>
      </c>
      <c r="L13" s="16">
        <v>20793.456490960929</v>
      </c>
      <c r="M13" s="48">
        <f t="shared" ref="M13:N19" si="5">ROUND(D13/G13*100-100,2)</f>
        <v>5.38</v>
      </c>
      <c r="N13" s="48">
        <f t="shared" si="5"/>
        <v>10.74</v>
      </c>
      <c r="O13" s="48">
        <f t="shared" si="2"/>
        <v>10.9</v>
      </c>
      <c r="P13" s="48">
        <f t="shared" ref="P13:Q19" si="6">ROUND(D13/J13*100-100,2)</f>
        <v>-27.49</v>
      </c>
      <c r="Q13" s="48">
        <f t="shared" si="6"/>
        <v>-1.62</v>
      </c>
      <c r="R13" s="48">
        <f t="shared" si="4"/>
        <v>-2.98</v>
      </c>
      <c r="S13" s="55"/>
      <c r="T13" s="55"/>
      <c r="U13" s="55"/>
    </row>
    <row r="14" spans="1:21" ht="21" x14ac:dyDescent="0.5">
      <c r="A14" s="4" t="s">
        <v>0</v>
      </c>
      <c r="B14" s="4" t="s">
        <v>12</v>
      </c>
      <c r="C14" s="3" t="s">
        <v>9</v>
      </c>
      <c r="D14" s="16">
        <v>25576.957140000002</v>
      </c>
      <c r="E14" s="16">
        <v>16989.916582000002</v>
      </c>
      <c r="F14" s="13">
        <v>60344.434359999963</v>
      </c>
      <c r="G14" s="16">
        <v>21152</v>
      </c>
      <c r="H14" s="16">
        <v>14479</v>
      </c>
      <c r="I14" s="13">
        <v>51354</v>
      </c>
      <c r="J14" s="16">
        <v>22545.288</v>
      </c>
      <c r="K14" s="16">
        <v>15356.853037999999</v>
      </c>
      <c r="L14" s="16">
        <v>55306.700426950432</v>
      </c>
      <c r="M14" s="48">
        <f t="shared" si="5"/>
        <v>20.92</v>
      </c>
      <c r="N14" s="48">
        <f t="shared" si="5"/>
        <v>17.34</v>
      </c>
      <c r="O14" s="48">
        <f t="shared" si="2"/>
        <v>17.510000000000002</v>
      </c>
      <c r="P14" s="48">
        <f t="shared" si="6"/>
        <v>13.45</v>
      </c>
      <c r="Q14" s="48">
        <f t="shared" si="6"/>
        <v>10.63</v>
      </c>
      <c r="R14" s="48">
        <f t="shared" si="4"/>
        <v>9.11</v>
      </c>
      <c r="S14" s="55"/>
      <c r="T14" s="55"/>
      <c r="U14" s="55"/>
    </row>
    <row r="15" spans="1:21" ht="21" x14ac:dyDescent="0.5">
      <c r="A15" s="4" t="s">
        <v>0</v>
      </c>
      <c r="B15" s="4" t="s">
        <v>13</v>
      </c>
      <c r="C15" s="3" t="s">
        <v>9</v>
      </c>
      <c r="D15" s="16">
        <v>17440.977654200004</v>
      </c>
      <c r="E15" s="16">
        <v>5727.2892250000004</v>
      </c>
      <c r="F15" s="13">
        <v>20344.102220000008</v>
      </c>
      <c r="G15" s="16">
        <v>14093</v>
      </c>
      <c r="H15" s="16">
        <v>5375</v>
      </c>
      <c r="I15" s="13">
        <v>19063</v>
      </c>
      <c r="J15" s="16">
        <v>13554.15</v>
      </c>
      <c r="K15" s="16">
        <v>4550.9238720000003</v>
      </c>
      <c r="L15" s="16">
        <v>16390.739754116035</v>
      </c>
      <c r="M15" s="48">
        <f t="shared" si="5"/>
        <v>23.76</v>
      </c>
      <c r="N15" s="48">
        <f t="shared" si="5"/>
        <v>6.55</v>
      </c>
      <c r="O15" s="48">
        <f t="shared" si="2"/>
        <v>6.72</v>
      </c>
      <c r="P15" s="48">
        <f t="shared" si="6"/>
        <v>28.68</v>
      </c>
      <c r="Q15" s="48">
        <f t="shared" si="6"/>
        <v>25.85</v>
      </c>
      <c r="R15" s="48">
        <f t="shared" si="4"/>
        <v>24.12</v>
      </c>
      <c r="S15" s="55"/>
      <c r="T15" s="55"/>
      <c r="U15" s="55"/>
    </row>
    <row r="16" spans="1:21" ht="21" x14ac:dyDescent="0.5">
      <c r="A16" s="4" t="s">
        <v>0</v>
      </c>
      <c r="B16" s="4" t="s">
        <v>14</v>
      </c>
      <c r="C16" s="3" t="s">
        <v>9</v>
      </c>
      <c r="D16" s="16">
        <v>8755</v>
      </c>
      <c r="E16" s="16">
        <v>2661.6589330000002</v>
      </c>
      <c r="F16" s="13">
        <v>9455.8960400000014</v>
      </c>
      <c r="G16" s="16">
        <v>13015</v>
      </c>
      <c r="H16" s="16">
        <v>3912</v>
      </c>
      <c r="I16" s="13">
        <v>13874</v>
      </c>
      <c r="J16" s="16">
        <v>28880</v>
      </c>
      <c r="K16" s="16">
        <v>8024</v>
      </c>
      <c r="L16" s="16">
        <v>28898</v>
      </c>
      <c r="M16" s="48">
        <f t="shared" ref="M16" si="7">ROUND(D16/G16*100-100,2)</f>
        <v>-32.729999999999997</v>
      </c>
      <c r="N16" s="48">
        <f>ROUND(E16/H16*100-100,2)</f>
        <v>-31.96</v>
      </c>
      <c r="O16" s="48">
        <f t="shared" ref="O16" si="8">ROUND(F16/I16*100-100,2)</f>
        <v>-31.84</v>
      </c>
      <c r="P16" s="48">
        <f t="shared" ref="P16" si="9">ROUND(D16/J16*100-100,2)</f>
        <v>-69.680000000000007</v>
      </c>
      <c r="Q16" s="48">
        <f t="shared" ref="Q16" si="10">ROUND(E16/K16*100-100,2)</f>
        <v>-66.83</v>
      </c>
      <c r="R16" s="48">
        <f t="shared" ref="R16" si="11">ROUND(F16/L16*100-100,2)</f>
        <v>-67.28</v>
      </c>
      <c r="S16" s="55"/>
      <c r="T16" s="55"/>
      <c r="U16" s="55"/>
    </row>
    <row r="17" spans="1:21" ht="21" x14ac:dyDescent="0.5">
      <c r="A17" s="4" t="s">
        <v>0</v>
      </c>
      <c r="B17" s="4" t="s">
        <v>15</v>
      </c>
      <c r="C17" s="3" t="s">
        <v>9</v>
      </c>
      <c r="D17" s="16">
        <v>297009.674</v>
      </c>
      <c r="E17" s="16">
        <v>91252.887686000002</v>
      </c>
      <c r="F17" s="13">
        <v>324127.3851399995</v>
      </c>
      <c r="G17" s="16">
        <v>343162</v>
      </c>
      <c r="H17" s="16">
        <v>101743</v>
      </c>
      <c r="I17" s="13">
        <v>360832</v>
      </c>
      <c r="J17" s="16">
        <v>289586.28000000003</v>
      </c>
      <c r="K17" s="16">
        <v>76812.042866000003</v>
      </c>
      <c r="L17" s="16">
        <v>276629.46852859599</v>
      </c>
      <c r="M17" s="48">
        <f t="shared" si="5"/>
        <v>-13.45</v>
      </c>
      <c r="N17" s="48">
        <f t="shared" si="5"/>
        <v>-10.31</v>
      </c>
      <c r="O17" s="48">
        <f t="shared" si="2"/>
        <v>-10.17</v>
      </c>
      <c r="P17" s="48">
        <f t="shared" si="6"/>
        <v>2.56</v>
      </c>
      <c r="Q17" s="48">
        <f t="shared" si="6"/>
        <v>18.8</v>
      </c>
      <c r="R17" s="48">
        <f t="shared" si="4"/>
        <v>17.170000000000002</v>
      </c>
      <c r="S17" s="55"/>
      <c r="T17" s="55"/>
      <c r="U17" s="55"/>
    </row>
    <row r="18" spans="1:21" ht="21" x14ac:dyDescent="0.5">
      <c r="A18" s="4" t="s">
        <v>0</v>
      </c>
      <c r="B18" s="4" t="s">
        <v>16</v>
      </c>
      <c r="C18" s="3" t="s">
        <v>9</v>
      </c>
      <c r="D18" s="16">
        <v>200099.003</v>
      </c>
      <c r="E18" s="16">
        <v>31624.424122</v>
      </c>
      <c r="F18" s="13">
        <v>112330.52666999999</v>
      </c>
      <c r="G18" s="16">
        <v>30730</v>
      </c>
      <c r="H18" s="16">
        <v>5190</v>
      </c>
      <c r="I18" s="13">
        <v>18409</v>
      </c>
      <c r="J18" s="16">
        <v>460</v>
      </c>
      <c r="K18" s="16">
        <v>118</v>
      </c>
      <c r="L18" s="16">
        <v>425</v>
      </c>
      <c r="M18" s="48">
        <f t="shared" si="5"/>
        <v>551.15</v>
      </c>
      <c r="N18" s="48">
        <f t="shared" si="5"/>
        <v>509.33</v>
      </c>
      <c r="O18" s="48">
        <f t="shared" si="2"/>
        <v>510.19</v>
      </c>
      <c r="P18" s="48">
        <f t="shared" si="6"/>
        <v>43399.78</v>
      </c>
      <c r="Q18" s="48">
        <f t="shared" si="6"/>
        <v>26700.36</v>
      </c>
      <c r="R18" s="48">
        <f t="shared" si="4"/>
        <v>26330.71</v>
      </c>
      <c r="S18" s="55"/>
      <c r="T18" s="55"/>
      <c r="U18" s="55"/>
    </row>
    <row r="19" spans="1:21" ht="21" x14ac:dyDescent="0.5">
      <c r="A19" s="4" t="s">
        <v>0</v>
      </c>
      <c r="B19" s="4" t="s">
        <v>75</v>
      </c>
      <c r="C19" s="3" t="s">
        <v>9</v>
      </c>
      <c r="D19" s="16">
        <v>73878.839842000001</v>
      </c>
      <c r="E19" s="16">
        <v>14399.427503000001</v>
      </c>
      <c r="F19" s="13">
        <v>51145.024739999986</v>
      </c>
      <c r="G19" s="16">
        <v>96539</v>
      </c>
      <c r="H19" s="16">
        <v>16043</v>
      </c>
      <c r="I19" s="13">
        <v>56897</v>
      </c>
      <c r="J19" s="16">
        <v>131506</v>
      </c>
      <c r="K19" s="16">
        <v>25785</v>
      </c>
      <c r="L19" s="16">
        <v>92863</v>
      </c>
      <c r="M19" s="48">
        <f t="shared" si="5"/>
        <v>-23.47</v>
      </c>
      <c r="N19" s="48">
        <f t="shared" si="5"/>
        <v>-10.24</v>
      </c>
      <c r="O19" s="48">
        <f t="shared" si="2"/>
        <v>-10.11</v>
      </c>
      <c r="P19" s="48">
        <f t="shared" si="6"/>
        <v>-43.82</v>
      </c>
      <c r="Q19" s="48">
        <f t="shared" si="6"/>
        <v>-44.16</v>
      </c>
      <c r="R19" s="48">
        <f t="shared" si="4"/>
        <v>-44.92</v>
      </c>
      <c r="S19" s="55"/>
      <c r="T19" s="55"/>
      <c r="U19" s="55"/>
    </row>
    <row r="20" spans="1:21" ht="21" x14ac:dyDescent="0.5">
      <c r="A20" s="4"/>
      <c r="B20" s="4" t="s">
        <v>17</v>
      </c>
      <c r="C20" s="3" t="s">
        <v>6</v>
      </c>
      <c r="D20" s="20"/>
      <c r="E20" s="16">
        <v>60539.968969000001</v>
      </c>
      <c r="F20" s="13">
        <v>215021.29629999981</v>
      </c>
      <c r="G20" s="20" t="s">
        <v>7</v>
      </c>
      <c r="H20" s="16">
        <v>64626</v>
      </c>
      <c r="I20" s="13">
        <v>229209</v>
      </c>
      <c r="J20" s="20" t="s">
        <v>117</v>
      </c>
      <c r="K20" s="16">
        <v>48204.777493000001</v>
      </c>
      <c r="L20" s="16">
        <v>173605.89470970086</v>
      </c>
      <c r="M20" s="53" t="s">
        <v>7</v>
      </c>
      <c r="N20" s="48">
        <f>ROUND(E20/H20*100-100,2)</f>
        <v>-6.32</v>
      </c>
      <c r="O20" s="48">
        <f t="shared" si="2"/>
        <v>-6.19</v>
      </c>
      <c r="P20" s="53" t="s">
        <v>7</v>
      </c>
      <c r="Q20" s="48">
        <f>ROUND(E20/K20*100-100,2)</f>
        <v>25.59</v>
      </c>
      <c r="R20" s="48">
        <f t="shared" si="4"/>
        <v>23.86</v>
      </c>
      <c r="S20" s="54"/>
      <c r="T20" s="55"/>
      <c r="U20" s="55"/>
    </row>
    <row r="21" spans="1:21" ht="21" x14ac:dyDescent="0.5">
      <c r="A21" s="4"/>
      <c r="B21" s="4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48"/>
      <c r="N21" s="48"/>
      <c r="O21" s="48"/>
      <c r="P21" s="48"/>
      <c r="Q21" s="48"/>
      <c r="R21" s="48"/>
      <c r="S21" s="54"/>
      <c r="T21" s="55"/>
      <c r="U21" s="55"/>
    </row>
    <row r="22" spans="1:21" ht="21" x14ac:dyDescent="0.5">
      <c r="A22" s="4" t="s">
        <v>18</v>
      </c>
      <c r="B22" s="4" t="s">
        <v>19</v>
      </c>
      <c r="C22" s="3"/>
      <c r="D22" s="20"/>
      <c r="E22" s="16">
        <f t="shared" ref="E22:L22" si="12">SUM(E23:E28,E31:E32)</f>
        <v>258777.235881</v>
      </c>
      <c r="F22" s="16">
        <f t="shared" si="12"/>
        <v>919115.72204000014</v>
      </c>
      <c r="G22" s="20"/>
      <c r="H22" s="16">
        <f t="shared" si="12"/>
        <v>255875</v>
      </c>
      <c r="I22" s="16">
        <f t="shared" si="12"/>
        <v>907716</v>
      </c>
      <c r="J22" s="15"/>
      <c r="K22" s="16">
        <f t="shared" si="12"/>
        <v>206203.64896600001</v>
      </c>
      <c r="L22" s="16">
        <f t="shared" si="12"/>
        <v>742622.66820342268</v>
      </c>
      <c r="M22" s="53"/>
      <c r="N22" s="48">
        <f t="shared" ref="N22:N32" si="13">ROUND(E22/H22*100-100,2)</f>
        <v>1.1299999999999999</v>
      </c>
      <c r="O22" s="48">
        <f t="shared" ref="O22:O32" si="14">ROUND(F22/I22*100-100,2)</f>
        <v>1.26</v>
      </c>
      <c r="P22" s="53"/>
      <c r="Q22" s="48">
        <f t="shared" ref="Q22:Q32" si="15">ROUND(E22/K22*100-100,2)</f>
        <v>25.5</v>
      </c>
      <c r="R22" s="48">
        <f t="shared" ref="R22:R32" si="16">ROUND(F22/L22*100-100,2)</f>
        <v>23.77</v>
      </c>
      <c r="S22" s="55"/>
      <c r="T22" s="55"/>
      <c r="U22" s="55"/>
    </row>
    <row r="23" spans="1:21" ht="21" x14ac:dyDescent="0.5">
      <c r="A23" s="4" t="s">
        <v>0</v>
      </c>
      <c r="B23" s="4" t="s">
        <v>20</v>
      </c>
      <c r="C23" s="3" t="s">
        <v>6</v>
      </c>
      <c r="D23" s="20" t="s">
        <v>7</v>
      </c>
      <c r="E23" s="16">
        <v>26282.766660000001</v>
      </c>
      <c r="F23" s="13">
        <v>93333.681460000036</v>
      </c>
      <c r="G23" s="20" t="s">
        <v>7</v>
      </c>
      <c r="H23" s="16">
        <v>16716</v>
      </c>
      <c r="I23" s="13">
        <v>59276</v>
      </c>
      <c r="J23" s="20" t="s">
        <v>117</v>
      </c>
      <c r="K23" s="16">
        <v>15924.767673</v>
      </c>
      <c r="L23" s="16">
        <v>57352.998994797446</v>
      </c>
      <c r="M23" s="53" t="s">
        <v>7</v>
      </c>
      <c r="N23" s="48">
        <f t="shared" si="13"/>
        <v>57.23</v>
      </c>
      <c r="O23" s="48">
        <f t="shared" si="14"/>
        <v>57.46</v>
      </c>
      <c r="P23" s="53" t="s">
        <v>7</v>
      </c>
      <c r="Q23" s="48">
        <f t="shared" si="15"/>
        <v>65.040000000000006</v>
      </c>
      <c r="R23" s="48">
        <f t="shared" si="16"/>
        <v>62.74</v>
      </c>
      <c r="S23" s="55"/>
      <c r="T23" s="55"/>
      <c r="U23" s="55"/>
    </row>
    <row r="24" spans="1:21" ht="21" x14ac:dyDescent="0.5">
      <c r="A24" s="4" t="s">
        <v>0</v>
      </c>
      <c r="B24" s="4" t="s">
        <v>21</v>
      </c>
      <c r="C24" s="3" t="s">
        <v>6</v>
      </c>
      <c r="D24" s="20" t="s">
        <v>7</v>
      </c>
      <c r="E24" s="16">
        <v>22139.945068000001</v>
      </c>
      <c r="F24" s="13">
        <v>78632.691780000023</v>
      </c>
      <c r="G24" s="20" t="s">
        <v>7</v>
      </c>
      <c r="H24" s="16">
        <v>16435</v>
      </c>
      <c r="I24" s="13">
        <v>58285</v>
      </c>
      <c r="J24" s="20" t="s">
        <v>117</v>
      </c>
      <c r="K24" s="16">
        <v>13424.441244</v>
      </c>
      <c r="L24" s="16">
        <v>48348.321801993989</v>
      </c>
      <c r="M24" s="53" t="s">
        <v>7</v>
      </c>
      <c r="N24" s="48">
        <f t="shared" si="13"/>
        <v>34.71</v>
      </c>
      <c r="O24" s="48">
        <f t="shared" si="14"/>
        <v>34.909999999999997</v>
      </c>
      <c r="P24" s="53" t="s">
        <v>7</v>
      </c>
      <c r="Q24" s="48">
        <f t="shared" si="15"/>
        <v>64.92</v>
      </c>
      <c r="R24" s="48">
        <f t="shared" si="16"/>
        <v>62.64</v>
      </c>
      <c r="S24" s="55"/>
      <c r="T24" s="55"/>
      <c r="U24" s="55"/>
    </row>
    <row r="25" spans="1:21" ht="21" x14ac:dyDescent="0.5">
      <c r="A25" s="4" t="s">
        <v>0</v>
      </c>
      <c r="B25" s="4" t="s">
        <v>22</v>
      </c>
      <c r="C25" s="3" t="s">
        <v>6</v>
      </c>
      <c r="D25" s="20" t="s">
        <v>7</v>
      </c>
      <c r="E25" s="16">
        <v>12096.729652</v>
      </c>
      <c r="F25" s="13">
        <v>42964.084480000005</v>
      </c>
      <c r="G25" s="20" t="s">
        <v>7</v>
      </c>
      <c r="H25" s="16">
        <v>14409</v>
      </c>
      <c r="I25" s="13">
        <v>51098</v>
      </c>
      <c r="J25" s="20" t="s">
        <v>117</v>
      </c>
      <c r="K25" s="16">
        <v>9825.8496679999989</v>
      </c>
      <c r="L25" s="16">
        <v>35387.151751372279</v>
      </c>
      <c r="M25" s="53" t="s">
        <v>7</v>
      </c>
      <c r="N25" s="48">
        <f t="shared" si="13"/>
        <v>-16.05</v>
      </c>
      <c r="O25" s="48">
        <f t="shared" si="14"/>
        <v>-15.92</v>
      </c>
      <c r="P25" s="53" t="s">
        <v>7</v>
      </c>
      <c r="Q25" s="48">
        <f t="shared" si="15"/>
        <v>23.11</v>
      </c>
      <c r="R25" s="48">
        <f t="shared" si="16"/>
        <v>21.41</v>
      </c>
      <c r="S25" s="55"/>
      <c r="T25" s="55"/>
      <c r="U25" s="55"/>
    </row>
    <row r="26" spans="1:21" ht="21" x14ac:dyDescent="0.5">
      <c r="A26" s="4" t="s">
        <v>0</v>
      </c>
      <c r="B26" s="4" t="s">
        <v>23</v>
      </c>
      <c r="C26" s="3" t="s">
        <v>6</v>
      </c>
      <c r="D26" s="20" t="s">
        <v>7</v>
      </c>
      <c r="E26" s="16">
        <v>10626.941441999999</v>
      </c>
      <c r="F26" s="13">
        <v>37746.39014000004</v>
      </c>
      <c r="G26" s="20" t="s">
        <v>7</v>
      </c>
      <c r="H26" s="16">
        <v>4835</v>
      </c>
      <c r="I26" s="13">
        <v>17159</v>
      </c>
      <c r="J26" s="20" t="s">
        <v>117</v>
      </c>
      <c r="K26" s="16">
        <v>2606.2479389999999</v>
      </c>
      <c r="L26" s="16">
        <v>9384.536080321559</v>
      </c>
      <c r="M26" s="53" t="s">
        <v>7</v>
      </c>
      <c r="N26" s="48">
        <f t="shared" si="13"/>
        <v>119.79</v>
      </c>
      <c r="O26" s="48">
        <f t="shared" si="14"/>
        <v>119.98</v>
      </c>
      <c r="P26" s="53" t="s">
        <v>7</v>
      </c>
      <c r="Q26" s="48">
        <f t="shared" si="15"/>
        <v>307.75</v>
      </c>
      <c r="R26" s="48">
        <f t="shared" si="16"/>
        <v>302.22000000000003</v>
      </c>
      <c r="S26" s="55"/>
      <c r="T26" s="55"/>
      <c r="U26" s="55"/>
    </row>
    <row r="27" spans="1:21" ht="21" x14ac:dyDescent="0.5">
      <c r="A27" s="4" t="s">
        <v>0</v>
      </c>
      <c r="B27" s="4" t="s">
        <v>24</v>
      </c>
      <c r="C27" s="3" t="s">
        <v>6</v>
      </c>
      <c r="D27" s="20" t="s">
        <v>7</v>
      </c>
      <c r="E27" s="16">
        <v>69572.325396</v>
      </c>
      <c r="F27" s="13">
        <v>247094.12810000003</v>
      </c>
      <c r="G27" s="20" t="s">
        <v>7</v>
      </c>
      <c r="H27" s="16">
        <v>73975</v>
      </c>
      <c r="I27" s="13">
        <v>262339</v>
      </c>
      <c r="J27" s="20" t="s">
        <v>117</v>
      </c>
      <c r="K27" s="16">
        <v>52101.093074999997</v>
      </c>
      <c r="L27" s="16">
        <v>187638.54769032731</v>
      </c>
      <c r="M27" s="53" t="s">
        <v>7</v>
      </c>
      <c r="N27" s="48">
        <f t="shared" si="13"/>
        <v>-5.95</v>
      </c>
      <c r="O27" s="48">
        <f t="shared" si="14"/>
        <v>-5.81</v>
      </c>
      <c r="P27" s="53" t="s">
        <v>7</v>
      </c>
      <c r="Q27" s="48">
        <f t="shared" si="15"/>
        <v>33.53</v>
      </c>
      <c r="R27" s="48">
        <f t="shared" si="16"/>
        <v>31.69</v>
      </c>
      <c r="S27" s="55"/>
      <c r="T27" s="55"/>
      <c r="U27" s="55"/>
    </row>
    <row r="28" spans="1:21" ht="21" x14ac:dyDescent="0.5">
      <c r="A28" s="4" t="s">
        <v>0</v>
      </c>
      <c r="B28" s="4" t="s">
        <v>25</v>
      </c>
      <c r="C28" s="3" t="s">
        <v>6</v>
      </c>
      <c r="D28" s="20" t="s">
        <v>7</v>
      </c>
      <c r="E28" s="16">
        <f>SUM(E29:E30)</f>
        <v>57368.394878999999</v>
      </c>
      <c r="F28" s="16">
        <f>SUM(F29:F30)</f>
        <v>203756.64590999993</v>
      </c>
      <c r="G28" s="20" t="s">
        <v>7</v>
      </c>
      <c r="H28" s="16">
        <f t="shared" ref="H28:I28" si="17">SUM(H29:H30)</f>
        <v>75917</v>
      </c>
      <c r="I28" s="16">
        <f t="shared" si="17"/>
        <v>269294</v>
      </c>
      <c r="J28" s="20" t="s">
        <v>117</v>
      </c>
      <c r="K28" s="16">
        <f t="shared" ref="K28:L28" si="18">SUM(K29:K30)</f>
        <v>65412.679553000002</v>
      </c>
      <c r="L28" s="16">
        <f t="shared" si="18"/>
        <v>235577.55870394254</v>
      </c>
      <c r="M28" s="53" t="s">
        <v>7</v>
      </c>
      <c r="N28" s="48">
        <f t="shared" si="13"/>
        <v>-24.43</v>
      </c>
      <c r="O28" s="48">
        <f t="shared" si="14"/>
        <v>-24.34</v>
      </c>
      <c r="P28" s="53" t="s">
        <v>7</v>
      </c>
      <c r="Q28" s="48">
        <f t="shared" si="15"/>
        <v>-12.3</v>
      </c>
      <c r="R28" s="48">
        <f t="shared" si="16"/>
        <v>-13.51</v>
      </c>
      <c r="S28" s="55"/>
      <c r="T28" s="55"/>
      <c r="U28" s="55"/>
    </row>
    <row r="29" spans="1:21" ht="21" x14ac:dyDescent="0.5">
      <c r="A29" s="4"/>
      <c r="B29" s="4" t="s">
        <v>26</v>
      </c>
      <c r="C29" s="3" t="s">
        <v>6</v>
      </c>
      <c r="D29" s="20" t="s">
        <v>7</v>
      </c>
      <c r="E29" s="16">
        <v>40709.999365000003</v>
      </c>
      <c r="F29" s="13">
        <v>144592.63668</v>
      </c>
      <c r="G29" s="20" t="s">
        <v>7</v>
      </c>
      <c r="H29" s="16">
        <v>56170</v>
      </c>
      <c r="I29" s="13">
        <v>199270</v>
      </c>
      <c r="J29" s="20" t="s">
        <v>117</v>
      </c>
      <c r="K29" s="16">
        <v>48409.587973000002</v>
      </c>
      <c r="L29" s="16">
        <v>174341.32030548953</v>
      </c>
      <c r="M29" s="53" t="s">
        <v>7</v>
      </c>
      <c r="N29" s="48">
        <f t="shared" si="13"/>
        <v>-27.52</v>
      </c>
      <c r="O29" s="48">
        <f t="shared" si="14"/>
        <v>-27.44</v>
      </c>
      <c r="P29" s="53" t="s">
        <v>7</v>
      </c>
      <c r="Q29" s="48">
        <f t="shared" si="15"/>
        <v>-15.91</v>
      </c>
      <c r="R29" s="48">
        <f t="shared" si="16"/>
        <v>-17.059999999999999</v>
      </c>
      <c r="S29" s="55"/>
      <c r="T29" s="55"/>
      <c r="U29" s="55"/>
    </row>
    <row r="30" spans="1:21" ht="21" x14ac:dyDescent="0.5">
      <c r="A30" s="4"/>
      <c r="B30" s="4" t="s">
        <v>27</v>
      </c>
      <c r="C30" s="3" t="s">
        <v>6</v>
      </c>
      <c r="D30" s="20" t="s">
        <v>7</v>
      </c>
      <c r="E30" s="16">
        <v>16658.395514</v>
      </c>
      <c r="F30" s="13">
        <v>59164.009229999945</v>
      </c>
      <c r="G30" s="20" t="s">
        <v>7</v>
      </c>
      <c r="H30" s="16">
        <v>19747</v>
      </c>
      <c r="I30" s="13">
        <v>70024</v>
      </c>
      <c r="J30" s="20" t="s">
        <v>117</v>
      </c>
      <c r="K30" s="16">
        <v>17003.09158</v>
      </c>
      <c r="L30" s="16">
        <v>61236.238398453017</v>
      </c>
      <c r="M30" s="53" t="s">
        <v>7</v>
      </c>
      <c r="N30" s="48">
        <f t="shared" si="13"/>
        <v>-15.64</v>
      </c>
      <c r="O30" s="48">
        <f t="shared" si="14"/>
        <v>-15.51</v>
      </c>
      <c r="P30" s="53" t="s">
        <v>7</v>
      </c>
      <c r="Q30" s="48">
        <f t="shared" si="15"/>
        <v>-2.0299999999999998</v>
      </c>
      <c r="R30" s="48">
        <f t="shared" si="16"/>
        <v>-3.38</v>
      </c>
      <c r="S30" s="55"/>
      <c r="T30" s="55"/>
      <c r="U30" s="55"/>
    </row>
    <row r="31" spans="1:21" ht="21" x14ac:dyDescent="0.5">
      <c r="A31" s="4" t="s">
        <v>0</v>
      </c>
      <c r="B31" s="4" t="s">
        <v>28</v>
      </c>
      <c r="C31" s="3" t="s">
        <v>6</v>
      </c>
      <c r="D31" s="20" t="s">
        <v>7</v>
      </c>
      <c r="E31" s="16">
        <v>2814.4771700000001</v>
      </c>
      <c r="F31" s="13">
        <v>9996.8003800000006</v>
      </c>
      <c r="G31" s="20" t="s">
        <v>7</v>
      </c>
      <c r="H31" s="16">
        <v>2783</v>
      </c>
      <c r="I31" s="13">
        <v>9871</v>
      </c>
      <c r="J31" s="20" t="s">
        <v>117</v>
      </c>
      <c r="K31" s="16">
        <v>2754.1020250000001</v>
      </c>
      <c r="L31" s="16">
        <v>9917.3674320279115</v>
      </c>
      <c r="M31" s="53" t="s">
        <v>7</v>
      </c>
      <c r="N31" s="48">
        <f t="shared" si="13"/>
        <v>1.1299999999999999</v>
      </c>
      <c r="O31" s="48">
        <f t="shared" si="14"/>
        <v>1.27</v>
      </c>
      <c r="P31" s="53" t="s">
        <v>7</v>
      </c>
      <c r="Q31" s="48">
        <f t="shared" si="15"/>
        <v>2.19</v>
      </c>
      <c r="R31" s="48">
        <f t="shared" si="16"/>
        <v>0.8</v>
      </c>
      <c r="S31" s="55"/>
      <c r="T31" s="55"/>
      <c r="U31" s="55"/>
    </row>
    <row r="32" spans="1:21" ht="21" x14ac:dyDescent="0.5">
      <c r="B32" s="4" t="s">
        <v>29</v>
      </c>
      <c r="C32" s="3" t="s">
        <v>6</v>
      </c>
      <c r="D32" s="20" t="s">
        <v>7</v>
      </c>
      <c r="E32" s="16">
        <v>57875.655614000003</v>
      </c>
      <c r="F32" s="13">
        <v>205591.29979000005</v>
      </c>
      <c r="G32" s="20" t="s">
        <v>7</v>
      </c>
      <c r="H32" s="16">
        <v>50805</v>
      </c>
      <c r="I32" s="13">
        <v>180394</v>
      </c>
      <c r="J32" s="20" t="s">
        <v>117</v>
      </c>
      <c r="K32" s="16">
        <v>44154.467789000002</v>
      </c>
      <c r="L32" s="16">
        <v>159016.18574863966</v>
      </c>
      <c r="M32" s="53" t="s">
        <v>7</v>
      </c>
      <c r="N32" s="48">
        <f t="shared" si="13"/>
        <v>13.92</v>
      </c>
      <c r="O32" s="48">
        <f t="shared" si="14"/>
        <v>13.97</v>
      </c>
      <c r="P32" s="53" t="s">
        <v>7</v>
      </c>
      <c r="Q32" s="48">
        <f t="shared" si="15"/>
        <v>31.08</v>
      </c>
      <c r="R32" s="48">
        <f t="shared" si="16"/>
        <v>29.29</v>
      </c>
      <c r="S32" s="55"/>
      <c r="T32" s="55"/>
      <c r="U32" s="55"/>
    </row>
    <row r="33" spans="1:21" ht="21" x14ac:dyDescent="0.5">
      <c r="B33" s="4"/>
      <c r="C33" s="3"/>
      <c r="D33" s="20"/>
      <c r="E33" s="16"/>
      <c r="F33" s="13"/>
      <c r="G33" s="20"/>
      <c r="H33" s="16"/>
      <c r="I33" s="16"/>
      <c r="J33" s="15"/>
      <c r="K33" s="16"/>
      <c r="L33" s="16"/>
      <c r="M33" s="49"/>
      <c r="N33" s="48"/>
      <c r="O33" s="48"/>
      <c r="P33" s="49"/>
      <c r="Q33" s="48"/>
      <c r="R33" s="48"/>
      <c r="S33" s="55"/>
      <c r="T33" s="55"/>
      <c r="U33" s="55"/>
    </row>
    <row r="34" spans="1:21" ht="21" x14ac:dyDescent="0.5">
      <c r="A34" s="2" t="s">
        <v>30</v>
      </c>
      <c r="B34" s="4" t="s">
        <v>31</v>
      </c>
      <c r="C34" s="3"/>
      <c r="D34" s="20"/>
      <c r="E34" s="16">
        <f t="shared" ref="E34:F34" si="19">SUM(E35,E46,E47)</f>
        <v>89139.145817000011</v>
      </c>
      <c r="F34" s="16">
        <f t="shared" si="19"/>
        <v>316605.20412999997</v>
      </c>
      <c r="G34" s="20"/>
      <c r="H34" s="16">
        <f t="shared" ref="H34:I34" si="20">SUM(H35,H46,H47)</f>
        <v>122149</v>
      </c>
      <c r="I34" s="16">
        <f t="shared" si="20"/>
        <v>433210</v>
      </c>
      <c r="J34" s="20"/>
      <c r="K34" s="16">
        <f t="shared" ref="K34:L34" si="21">SUM(K35,K46,K47)</f>
        <v>45290.321962000002</v>
      </c>
      <c r="L34" s="16">
        <f t="shared" si="21"/>
        <v>163102.89128951283</v>
      </c>
      <c r="M34" s="53"/>
      <c r="N34" s="48">
        <f t="shared" ref="N34:N47" si="22">ROUND(E34/H34*100-100,2)</f>
        <v>-27.02</v>
      </c>
      <c r="O34" s="48">
        <f t="shared" ref="O34:O47" si="23">ROUND(F34/I34*100-100,2)</f>
        <v>-26.92</v>
      </c>
      <c r="P34" s="53"/>
      <c r="Q34" s="48">
        <f t="shared" ref="Q34:Q47" si="24">ROUND(E34/K34*100-100,2)</f>
        <v>96.82</v>
      </c>
      <c r="R34" s="48">
        <f t="shared" ref="R34:R47" si="25">ROUND(F34/L34*100-100,2)</f>
        <v>94.11</v>
      </c>
      <c r="S34" s="55"/>
      <c r="T34" s="55"/>
      <c r="U34" s="55"/>
    </row>
    <row r="35" spans="1:21" ht="21" x14ac:dyDescent="0.5">
      <c r="B35" s="4" t="s">
        <v>32</v>
      </c>
      <c r="C35" s="3" t="s">
        <v>6</v>
      </c>
      <c r="D35" s="20" t="s">
        <v>7</v>
      </c>
      <c r="E35" s="16">
        <f t="shared" ref="E35:F35" si="26">SUM(E36,E40,E44,E45)</f>
        <v>86106.443403000012</v>
      </c>
      <c r="F35" s="16">
        <f t="shared" si="26"/>
        <v>305831.63314999995</v>
      </c>
      <c r="G35" s="20" t="s">
        <v>7</v>
      </c>
      <c r="H35" s="16">
        <f t="shared" ref="H35:I35" si="27">SUM(H36,H40,H44,H45)</f>
        <v>109401</v>
      </c>
      <c r="I35" s="16">
        <f t="shared" si="27"/>
        <v>387986</v>
      </c>
      <c r="J35" s="20" t="s">
        <v>117</v>
      </c>
      <c r="K35" s="16">
        <f t="shared" ref="K35:L35" si="28">SUM(K36,K40,K44,K45)</f>
        <v>42517.588523999999</v>
      </c>
      <c r="L35" s="16">
        <f t="shared" si="28"/>
        <v>153119.23597080863</v>
      </c>
      <c r="M35" s="53" t="s">
        <v>7</v>
      </c>
      <c r="N35" s="48">
        <f t="shared" si="22"/>
        <v>-21.29</v>
      </c>
      <c r="O35" s="48">
        <f t="shared" si="23"/>
        <v>-21.17</v>
      </c>
      <c r="P35" s="53" t="s">
        <v>7</v>
      </c>
      <c r="Q35" s="48">
        <f t="shared" si="24"/>
        <v>102.52</v>
      </c>
      <c r="R35" s="48">
        <f t="shared" si="25"/>
        <v>99.73</v>
      </c>
      <c r="S35" s="55"/>
      <c r="T35" s="55"/>
      <c r="U35" s="55"/>
    </row>
    <row r="36" spans="1:21" ht="21" x14ac:dyDescent="0.5">
      <c r="B36" s="4" t="s">
        <v>33</v>
      </c>
      <c r="C36" s="3" t="s">
        <v>6</v>
      </c>
      <c r="D36" s="20" t="s">
        <v>7</v>
      </c>
      <c r="E36" s="16">
        <f t="shared" ref="E36:F36" si="29">SUM(E37:E39)</f>
        <v>12535.928276000001</v>
      </c>
      <c r="F36" s="16">
        <f t="shared" si="29"/>
        <v>44514.929369999903</v>
      </c>
      <c r="G36" s="20" t="s">
        <v>7</v>
      </c>
      <c r="H36" s="16">
        <f t="shared" ref="H36:I36" si="30">SUM(H37:H39)</f>
        <v>38764</v>
      </c>
      <c r="I36" s="16">
        <f t="shared" si="30"/>
        <v>137467</v>
      </c>
      <c r="J36" s="20" t="s">
        <v>117</v>
      </c>
      <c r="K36" s="16">
        <f t="shared" ref="K36:L36" si="31">SUM(K37:K39)</f>
        <v>8456.4005070000003</v>
      </c>
      <c r="L36" s="16">
        <f t="shared" si="31"/>
        <v>30452.246559009414</v>
      </c>
      <c r="M36" s="53" t="s">
        <v>7</v>
      </c>
      <c r="N36" s="48">
        <f t="shared" si="22"/>
        <v>-67.66</v>
      </c>
      <c r="O36" s="48">
        <f t="shared" si="23"/>
        <v>-67.62</v>
      </c>
      <c r="P36" s="53" t="s">
        <v>7</v>
      </c>
      <c r="Q36" s="48">
        <f t="shared" si="24"/>
        <v>48.24</v>
      </c>
      <c r="R36" s="48">
        <f t="shared" si="25"/>
        <v>46.18</v>
      </c>
      <c r="S36" s="55"/>
      <c r="T36" s="55"/>
      <c r="U36" s="55"/>
    </row>
    <row r="37" spans="1:21" ht="21" x14ac:dyDescent="0.5">
      <c r="B37" s="4" t="s">
        <v>34</v>
      </c>
      <c r="C37" s="3" t="s">
        <v>6</v>
      </c>
      <c r="D37" s="20" t="s">
        <v>7</v>
      </c>
      <c r="E37" s="16">
        <v>5965.1788880000004</v>
      </c>
      <c r="F37" s="13">
        <v>21182.671099999927</v>
      </c>
      <c r="G37" s="20" t="s">
        <v>7</v>
      </c>
      <c r="H37" s="16">
        <v>29871</v>
      </c>
      <c r="I37" s="13">
        <v>105933</v>
      </c>
      <c r="J37" s="20" t="s">
        <v>117</v>
      </c>
      <c r="K37" s="16">
        <v>3191</v>
      </c>
      <c r="L37" s="16">
        <v>11492</v>
      </c>
      <c r="M37" s="53" t="s">
        <v>7</v>
      </c>
      <c r="N37" s="48">
        <f t="shared" si="22"/>
        <v>-80.03</v>
      </c>
      <c r="O37" s="48">
        <f t="shared" si="23"/>
        <v>-80</v>
      </c>
      <c r="P37" s="53" t="s">
        <v>7</v>
      </c>
      <c r="Q37" s="48">
        <f t="shared" si="24"/>
        <v>86.94</v>
      </c>
      <c r="R37" s="48">
        <f t="shared" si="25"/>
        <v>84.33</v>
      </c>
      <c r="S37" s="55"/>
      <c r="T37" s="55"/>
      <c r="U37" s="55"/>
    </row>
    <row r="38" spans="1:21" ht="21" x14ac:dyDescent="0.5">
      <c r="B38" s="4" t="s">
        <v>35</v>
      </c>
      <c r="C38" s="3" t="s">
        <v>6</v>
      </c>
      <c r="D38" s="20" t="s">
        <v>7</v>
      </c>
      <c r="E38" s="16">
        <v>6501.8263189999998</v>
      </c>
      <c r="F38" s="13">
        <v>23087.495949999979</v>
      </c>
      <c r="G38" s="20" t="s">
        <v>7</v>
      </c>
      <c r="H38" s="16">
        <v>8827</v>
      </c>
      <c r="I38" s="13">
        <v>31301</v>
      </c>
      <c r="J38" s="20" t="s">
        <v>117</v>
      </c>
      <c r="K38" s="16">
        <v>5197</v>
      </c>
      <c r="L38" s="16">
        <v>18715</v>
      </c>
      <c r="M38" s="53" t="s">
        <v>7</v>
      </c>
      <c r="N38" s="48">
        <f t="shared" si="22"/>
        <v>-26.34</v>
      </c>
      <c r="O38" s="48">
        <f t="shared" si="23"/>
        <v>-26.24</v>
      </c>
      <c r="P38" s="53" t="s">
        <v>7</v>
      </c>
      <c r="Q38" s="48">
        <f t="shared" si="24"/>
        <v>25.11</v>
      </c>
      <c r="R38" s="48">
        <f t="shared" si="25"/>
        <v>23.36</v>
      </c>
      <c r="S38" s="55"/>
      <c r="T38" s="55"/>
      <c r="U38" s="55"/>
    </row>
    <row r="39" spans="1:21" ht="21" x14ac:dyDescent="0.5">
      <c r="B39" s="4" t="s">
        <v>36</v>
      </c>
      <c r="C39" s="3" t="s">
        <v>6</v>
      </c>
      <c r="D39" s="20" t="s">
        <v>7</v>
      </c>
      <c r="E39" s="16">
        <v>68.923068999999998</v>
      </c>
      <c r="F39" s="13">
        <v>244.76232000000019</v>
      </c>
      <c r="G39" s="20" t="s">
        <v>7</v>
      </c>
      <c r="H39" s="16">
        <v>66</v>
      </c>
      <c r="I39" s="13">
        <v>233</v>
      </c>
      <c r="J39" s="20" t="s">
        <v>117</v>
      </c>
      <c r="K39" s="16">
        <v>68.400507000000005</v>
      </c>
      <c r="L39" s="16">
        <v>245.24655900941261</v>
      </c>
      <c r="M39" s="53" t="s">
        <v>7</v>
      </c>
      <c r="N39" s="48">
        <f>ROUND(E39/H39*100-100,2)</f>
        <v>4.43</v>
      </c>
      <c r="O39" s="48">
        <f t="shared" si="23"/>
        <v>5.05</v>
      </c>
      <c r="P39" s="53" t="s">
        <v>7</v>
      </c>
      <c r="Q39" s="48">
        <f t="shared" si="24"/>
        <v>0.76</v>
      </c>
      <c r="R39" s="48">
        <f t="shared" si="25"/>
        <v>-0.2</v>
      </c>
      <c r="S39" s="55"/>
      <c r="T39" s="55"/>
      <c r="U39" s="55"/>
    </row>
    <row r="40" spans="1:21" ht="21" x14ac:dyDescent="0.5">
      <c r="B40" s="4" t="s">
        <v>37</v>
      </c>
      <c r="C40" s="3" t="s">
        <v>6</v>
      </c>
      <c r="D40" s="20" t="s">
        <v>7</v>
      </c>
      <c r="E40" s="16">
        <f t="shared" ref="E40:L40" si="32">SUM(E41:E43)</f>
        <v>62764.633329999997</v>
      </c>
      <c r="F40" s="16">
        <f t="shared" si="32"/>
        <v>222935.26044000001</v>
      </c>
      <c r="G40" s="20" t="s">
        <v>7</v>
      </c>
      <c r="H40" s="16">
        <f t="shared" si="32"/>
        <v>59769</v>
      </c>
      <c r="I40" s="16">
        <f t="shared" si="32"/>
        <v>211977</v>
      </c>
      <c r="J40" s="20" t="s">
        <v>117</v>
      </c>
      <c r="K40" s="16">
        <f t="shared" si="32"/>
        <v>26721</v>
      </c>
      <c r="L40" s="16">
        <f t="shared" si="32"/>
        <v>96235</v>
      </c>
      <c r="M40" s="53" t="s">
        <v>7</v>
      </c>
      <c r="N40" s="48">
        <f t="shared" si="22"/>
        <v>5.01</v>
      </c>
      <c r="O40" s="48">
        <f t="shared" si="23"/>
        <v>5.17</v>
      </c>
      <c r="P40" s="53" t="s">
        <v>7</v>
      </c>
      <c r="Q40" s="48">
        <f t="shared" si="24"/>
        <v>134.88999999999999</v>
      </c>
      <c r="R40" s="48">
        <f t="shared" si="25"/>
        <v>131.66</v>
      </c>
      <c r="S40" s="55"/>
      <c r="T40" s="55"/>
      <c r="U40" s="55"/>
    </row>
    <row r="41" spans="1:21" ht="21" x14ac:dyDescent="0.5">
      <c r="B41" s="4" t="s">
        <v>34</v>
      </c>
      <c r="C41" s="3" t="s">
        <v>6</v>
      </c>
      <c r="D41" s="20" t="s">
        <v>7</v>
      </c>
      <c r="E41" s="16">
        <v>12586.137432</v>
      </c>
      <c r="F41" s="13">
        <v>44701.836409999989</v>
      </c>
      <c r="G41" s="20" t="s">
        <v>7</v>
      </c>
      <c r="H41" s="16">
        <v>15283</v>
      </c>
      <c r="I41" s="13">
        <v>54206</v>
      </c>
      <c r="J41" s="20" t="s">
        <v>117</v>
      </c>
      <c r="K41" s="16">
        <v>6843</v>
      </c>
      <c r="L41" s="16">
        <v>24645</v>
      </c>
      <c r="M41" s="53" t="s">
        <v>7</v>
      </c>
      <c r="N41" s="48">
        <f t="shared" si="22"/>
        <v>-17.649999999999999</v>
      </c>
      <c r="O41" s="48">
        <f t="shared" si="23"/>
        <v>-17.53</v>
      </c>
      <c r="P41" s="53" t="s">
        <v>7</v>
      </c>
      <c r="Q41" s="48">
        <f t="shared" si="24"/>
        <v>83.93</v>
      </c>
      <c r="R41" s="48">
        <f t="shared" si="25"/>
        <v>81.38</v>
      </c>
      <c r="S41" s="55"/>
      <c r="T41" s="55"/>
      <c r="U41" s="55"/>
    </row>
    <row r="42" spans="1:21" ht="21" x14ac:dyDescent="0.5">
      <c r="B42" s="4" t="s">
        <v>35</v>
      </c>
      <c r="C42" s="3" t="s">
        <v>6</v>
      </c>
      <c r="D42" s="20" t="s">
        <v>7</v>
      </c>
      <c r="E42" s="16">
        <v>48156.457459999998</v>
      </c>
      <c r="F42" s="13">
        <v>171050.83095000003</v>
      </c>
      <c r="G42" s="20" t="s">
        <v>7</v>
      </c>
      <c r="H42" s="16">
        <v>42719</v>
      </c>
      <c r="I42" s="13">
        <v>151504</v>
      </c>
      <c r="J42" s="20" t="s">
        <v>117</v>
      </c>
      <c r="K42" s="16">
        <v>18914</v>
      </c>
      <c r="L42" s="16">
        <v>68118</v>
      </c>
      <c r="M42" s="53" t="s">
        <v>7</v>
      </c>
      <c r="N42" s="48">
        <f t="shared" si="22"/>
        <v>12.73</v>
      </c>
      <c r="O42" s="48">
        <f t="shared" si="23"/>
        <v>12.9</v>
      </c>
      <c r="P42" s="53" t="s">
        <v>7</v>
      </c>
      <c r="Q42" s="48">
        <f t="shared" si="24"/>
        <v>154.61000000000001</v>
      </c>
      <c r="R42" s="48">
        <f t="shared" si="25"/>
        <v>151.11000000000001</v>
      </c>
      <c r="S42" s="55"/>
      <c r="T42" s="55"/>
      <c r="U42" s="55"/>
    </row>
    <row r="43" spans="1:21" ht="21" x14ac:dyDescent="0.5">
      <c r="B43" s="4" t="s">
        <v>36</v>
      </c>
      <c r="C43" s="3" t="s">
        <v>6</v>
      </c>
      <c r="D43" s="20" t="s">
        <v>7</v>
      </c>
      <c r="E43" s="16">
        <v>2022.038438</v>
      </c>
      <c r="F43" s="13">
        <v>7182.5930799999896</v>
      </c>
      <c r="G43" s="20" t="s">
        <v>7</v>
      </c>
      <c r="H43" s="16">
        <v>1767</v>
      </c>
      <c r="I43" s="13">
        <v>6267</v>
      </c>
      <c r="J43" s="20" t="s">
        <v>117</v>
      </c>
      <c r="K43" s="16">
        <v>964</v>
      </c>
      <c r="L43" s="16">
        <v>3472</v>
      </c>
      <c r="M43" s="53" t="s">
        <v>7</v>
      </c>
      <c r="N43" s="48">
        <f t="shared" si="22"/>
        <v>14.43</v>
      </c>
      <c r="O43" s="48">
        <f t="shared" si="23"/>
        <v>14.61</v>
      </c>
      <c r="P43" s="53" t="s">
        <v>7</v>
      </c>
      <c r="Q43" s="48">
        <f t="shared" ref="Q43" si="33">ROUND(E43/K43*100-100,2)</f>
        <v>109.76</v>
      </c>
      <c r="R43" s="48">
        <f t="shared" ref="R43" si="34">ROUND(F43/L43*100-100,2)</f>
        <v>106.87</v>
      </c>
      <c r="S43" s="55"/>
      <c r="T43" s="55"/>
      <c r="U43" s="55"/>
    </row>
    <row r="44" spans="1:21" ht="21" x14ac:dyDescent="0.5">
      <c r="B44" s="4" t="s">
        <v>38</v>
      </c>
      <c r="C44" s="3" t="s">
        <v>6</v>
      </c>
      <c r="D44" s="20" t="s">
        <v>7</v>
      </c>
      <c r="E44" s="16">
        <v>10142.334765</v>
      </c>
      <c r="F44" s="13">
        <v>36025.860900000029</v>
      </c>
      <c r="G44" s="20" t="s">
        <v>7</v>
      </c>
      <c r="H44" s="16">
        <v>10147</v>
      </c>
      <c r="I44" s="13">
        <v>35985</v>
      </c>
      <c r="J44" s="20" t="s">
        <v>117</v>
      </c>
      <c r="K44" s="16">
        <v>6705.1287320000001</v>
      </c>
      <c r="L44" s="16">
        <v>24145.54527730458</v>
      </c>
      <c r="M44" s="53" t="s">
        <v>7</v>
      </c>
      <c r="N44" s="48">
        <f t="shared" si="22"/>
        <v>-0.05</v>
      </c>
      <c r="O44" s="48">
        <f t="shared" si="23"/>
        <v>0.11</v>
      </c>
      <c r="P44" s="53" t="s">
        <v>7</v>
      </c>
      <c r="Q44" s="48">
        <f t="shared" si="24"/>
        <v>51.26</v>
      </c>
      <c r="R44" s="48">
        <f t="shared" si="25"/>
        <v>49.2</v>
      </c>
      <c r="S44" s="55"/>
      <c r="T44" s="55"/>
      <c r="U44" s="55"/>
    </row>
    <row r="45" spans="1:21" ht="21" x14ac:dyDescent="0.5">
      <c r="B45" s="4" t="s">
        <v>39</v>
      </c>
      <c r="C45" s="3" t="s">
        <v>6</v>
      </c>
      <c r="D45" s="20" t="s">
        <v>7</v>
      </c>
      <c r="E45" s="16">
        <v>663.54703199999994</v>
      </c>
      <c r="F45" s="13">
        <v>2355.5824400000015</v>
      </c>
      <c r="G45" s="20" t="s">
        <v>7</v>
      </c>
      <c r="H45" s="16">
        <v>721</v>
      </c>
      <c r="I45" s="13">
        <v>2557</v>
      </c>
      <c r="J45" s="20" t="s">
        <v>117</v>
      </c>
      <c r="K45" s="16">
        <v>635.05928500000005</v>
      </c>
      <c r="L45" s="16">
        <v>2286.4441344946358</v>
      </c>
      <c r="M45" s="53" t="s">
        <v>7</v>
      </c>
      <c r="N45" s="48">
        <f t="shared" si="22"/>
        <v>-7.97</v>
      </c>
      <c r="O45" s="48">
        <f t="shared" si="23"/>
        <v>-7.88</v>
      </c>
      <c r="P45" s="53" t="s">
        <v>7</v>
      </c>
      <c r="Q45" s="48">
        <f t="shared" si="24"/>
        <v>4.49</v>
      </c>
      <c r="R45" s="48">
        <f t="shared" si="25"/>
        <v>3.02</v>
      </c>
      <c r="S45" s="55"/>
      <c r="T45" s="55"/>
      <c r="U45" s="55"/>
    </row>
    <row r="46" spans="1:21" ht="21" x14ac:dyDescent="0.5">
      <c r="B46" s="4" t="s">
        <v>40</v>
      </c>
      <c r="C46" s="3" t="s">
        <v>6</v>
      </c>
      <c r="D46" s="20" t="s">
        <v>7</v>
      </c>
      <c r="E46" s="16">
        <v>1617.7716479999999</v>
      </c>
      <c r="F46" s="13">
        <v>5748.2184600000001</v>
      </c>
      <c r="G46" s="20" t="s">
        <v>7</v>
      </c>
      <c r="H46" s="16">
        <v>12298</v>
      </c>
      <c r="I46" s="13">
        <v>43627</v>
      </c>
      <c r="J46" s="20" t="s">
        <v>117</v>
      </c>
      <c r="K46" s="16">
        <v>2328</v>
      </c>
      <c r="L46" s="16">
        <v>8383</v>
      </c>
      <c r="M46" s="53" t="s">
        <v>7</v>
      </c>
      <c r="N46" s="48">
        <f t="shared" si="22"/>
        <v>-86.85</v>
      </c>
      <c r="O46" s="48">
        <f t="shared" si="23"/>
        <v>-86.82</v>
      </c>
      <c r="P46" s="53" t="s">
        <v>7</v>
      </c>
      <c r="Q46" s="48">
        <f t="shared" ref="Q46" si="35">ROUND(E46/K46*100-100,2)</f>
        <v>-30.51</v>
      </c>
      <c r="R46" s="48">
        <f t="shared" ref="R46" si="36">ROUND(F46/L46*100-100,2)</f>
        <v>-31.43</v>
      </c>
      <c r="S46" s="55"/>
      <c r="T46" s="55"/>
      <c r="U46" s="55"/>
    </row>
    <row r="47" spans="1:21" ht="21" x14ac:dyDescent="0.5">
      <c r="B47" s="4" t="s">
        <v>41</v>
      </c>
      <c r="C47" s="3" t="s">
        <v>6</v>
      </c>
      <c r="D47" s="20" t="s">
        <v>7</v>
      </c>
      <c r="E47" s="16">
        <v>1414.9307659999999</v>
      </c>
      <c r="F47" s="13">
        <v>5025.3525200000004</v>
      </c>
      <c r="G47" s="20" t="s">
        <v>7</v>
      </c>
      <c r="H47" s="16">
        <v>450</v>
      </c>
      <c r="I47" s="13">
        <v>1597</v>
      </c>
      <c r="J47" s="20" t="s">
        <v>117</v>
      </c>
      <c r="K47" s="16">
        <v>444.73343799999998</v>
      </c>
      <c r="L47" s="16">
        <v>1600.6553187042025</v>
      </c>
      <c r="M47" s="53" t="s">
        <v>7</v>
      </c>
      <c r="N47" s="48">
        <f t="shared" si="22"/>
        <v>214.43</v>
      </c>
      <c r="O47" s="48">
        <f t="shared" si="23"/>
        <v>214.67</v>
      </c>
      <c r="P47" s="53" t="s">
        <v>7</v>
      </c>
      <c r="Q47" s="48">
        <f t="shared" si="24"/>
        <v>218.15</v>
      </c>
      <c r="R47" s="48">
        <f t="shared" si="25"/>
        <v>213.96</v>
      </c>
      <c r="S47" s="55"/>
      <c r="T47" s="55"/>
      <c r="U47" s="55"/>
    </row>
    <row r="48" spans="1:21" ht="21" x14ac:dyDescent="0.5">
      <c r="A48" s="56"/>
      <c r="B48" s="57"/>
      <c r="C48" s="58"/>
      <c r="D48" s="59"/>
      <c r="E48" s="60"/>
      <c r="F48" s="59"/>
      <c r="G48" s="59"/>
      <c r="H48" s="60"/>
      <c r="I48" s="59"/>
      <c r="J48" s="61"/>
      <c r="K48" s="62"/>
      <c r="L48" s="61"/>
      <c r="M48" s="63"/>
      <c r="N48" s="64"/>
      <c r="O48" s="64"/>
      <c r="P48" s="65"/>
      <c r="Q48" s="63"/>
      <c r="R48" s="63"/>
      <c r="S48" s="54"/>
      <c r="T48" s="55"/>
      <c r="U48" s="55"/>
    </row>
    <row r="49" spans="1:21" x14ac:dyDescent="0.45">
      <c r="A49" s="66"/>
      <c r="B49" s="4"/>
      <c r="C49" s="51"/>
      <c r="D49" s="12"/>
      <c r="E49" s="67"/>
      <c r="F49" s="12"/>
      <c r="G49" s="12"/>
      <c r="H49" s="67"/>
      <c r="I49" s="12"/>
      <c r="J49" s="68"/>
      <c r="K49" s="69"/>
      <c r="L49" s="68"/>
      <c r="M49" s="70"/>
      <c r="P49" s="70" t="s">
        <v>42</v>
      </c>
      <c r="Q49" s="70"/>
      <c r="R49" s="70"/>
      <c r="S49" s="34"/>
      <c r="T49" s="35"/>
      <c r="U49" s="35"/>
    </row>
    <row r="50" spans="1:21" x14ac:dyDescent="0.45">
      <c r="A50" s="66"/>
      <c r="B50" s="71"/>
      <c r="C50" s="71"/>
      <c r="D50" s="71"/>
      <c r="E50" s="67"/>
      <c r="F50" s="12"/>
      <c r="G50" s="12"/>
      <c r="H50" s="67"/>
      <c r="I50" s="12"/>
      <c r="J50" s="68"/>
      <c r="K50" s="69"/>
      <c r="L50" s="68"/>
      <c r="M50" s="70"/>
      <c r="P50" s="70"/>
      <c r="Q50" s="70"/>
      <c r="R50" s="70"/>
      <c r="S50" s="34"/>
      <c r="T50" s="35"/>
      <c r="U50" s="35"/>
    </row>
    <row r="51" spans="1:21" x14ac:dyDescent="0.45">
      <c r="A51" s="91" t="s">
        <v>106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34"/>
      <c r="T51" s="35"/>
      <c r="U51" s="35"/>
    </row>
    <row r="52" spans="1:21" x14ac:dyDescent="0.45">
      <c r="O52" s="23" t="s">
        <v>74</v>
      </c>
      <c r="S52" s="34"/>
      <c r="T52" s="35"/>
      <c r="U52" s="35"/>
    </row>
    <row r="53" spans="1:21" x14ac:dyDescent="0.45">
      <c r="O53" s="23" t="s">
        <v>99</v>
      </c>
      <c r="S53" s="34"/>
      <c r="T53" s="35"/>
      <c r="U53" s="35"/>
    </row>
    <row r="54" spans="1:21" x14ac:dyDescent="0.45">
      <c r="A54" s="18"/>
      <c r="B54" s="104" t="s">
        <v>65</v>
      </c>
      <c r="C54" s="6" t="s">
        <v>62</v>
      </c>
      <c r="D54" s="94" t="s">
        <v>107</v>
      </c>
      <c r="E54" s="95"/>
      <c r="F54" s="96"/>
      <c r="G54" s="94" t="s">
        <v>115</v>
      </c>
      <c r="H54" s="95"/>
      <c r="I54" s="96"/>
      <c r="J54" s="24" t="s">
        <v>108</v>
      </c>
      <c r="K54" s="25"/>
      <c r="L54" s="26"/>
      <c r="M54" s="27"/>
      <c r="N54" s="28" t="s">
        <v>118</v>
      </c>
      <c r="O54" s="29"/>
      <c r="P54" s="30"/>
      <c r="Q54" s="30"/>
      <c r="R54" s="31" t="s">
        <v>100</v>
      </c>
      <c r="S54" s="34"/>
      <c r="T54" s="35"/>
      <c r="U54" s="35"/>
    </row>
    <row r="55" spans="1:21" x14ac:dyDescent="0.45">
      <c r="A55" s="9" t="s">
        <v>1</v>
      </c>
      <c r="B55" s="105"/>
      <c r="C55" s="3" t="s">
        <v>63</v>
      </c>
      <c r="D55" s="8" t="s">
        <v>64</v>
      </c>
      <c r="E55" s="100" t="s">
        <v>68</v>
      </c>
      <c r="F55" s="101"/>
      <c r="G55" s="8"/>
      <c r="H55" s="100" t="s">
        <v>68</v>
      </c>
      <c r="I55" s="101"/>
      <c r="J55" s="33"/>
      <c r="K55" s="100" t="s">
        <v>68</v>
      </c>
      <c r="L55" s="101"/>
      <c r="M55" s="97" t="s">
        <v>116</v>
      </c>
      <c r="N55" s="98"/>
      <c r="O55" s="99"/>
      <c r="P55" s="97" t="s">
        <v>109</v>
      </c>
      <c r="Q55" s="98"/>
      <c r="R55" s="98"/>
      <c r="S55" s="34"/>
      <c r="T55" s="35"/>
      <c r="U55" s="35"/>
    </row>
    <row r="56" spans="1:21" x14ac:dyDescent="0.45">
      <c r="A56" s="36" t="s">
        <v>2</v>
      </c>
      <c r="B56" s="105"/>
      <c r="C56" s="3" t="s">
        <v>66</v>
      </c>
      <c r="D56" s="37" t="s">
        <v>67</v>
      </c>
      <c r="E56" s="102"/>
      <c r="F56" s="103"/>
      <c r="G56" s="37" t="s">
        <v>67</v>
      </c>
      <c r="H56" s="102"/>
      <c r="I56" s="103"/>
      <c r="J56" s="38" t="s">
        <v>67</v>
      </c>
      <c r="K56" s="102"/>
      <c r="L56" s="103"/>
      <c r="M56" s="38" t="s">
        <v>67</v>
      </c>
      <c r="N56" s="97" t="s">
        <v>68</v>
      </c>
      <c r="O56" s="99"/>
      <c r="P56" s="38" t="s">
        <v>67</v>
      </c>
      <c r="Q56" s="97" t="s">
        <v>68</v>
      </c>
      <c r="R56" s="98"/>
      <c r="S56" s="34"/>
      <c r="T56" s="35"/>
      <c r="U56" s="35"/>
    </row>
    <row r="57" spans="1:21" x14ac:dyDescent="0.45">
      <c r="A57" s="40"/>
      <c r="B57" s="106"/>
      <c r="C57" s="11" t="s">
        <v>69</v>
      </c>
      <c r="D57" s="10"/>
      <c r="E57" s="41" t="s">
        <v>70</v>
      </c>
      <c r="F57" s="42" t="s">
        <v>71</v>
      </c>
      <c r="G57" s="10"/>
      <c r="H57" s="41" t="s">
        <v>70</v>
      </c>
      <c r="I57" s="42" t="s">
        <v>71</v>
      </c>
      <c r="J57" s="43"/>
      <c r="K57" s="41" t="s">
        <v>70</v>
      </c>
      <c r="L57" s="42" t="s">
        <v>72</v>
      </c>
      <c r="M57" s="43"/>
      <c r="N57" s="44" t="s">
        <v>73</v>
      </c>
      <c r="O57" s="45" t="s">
        <v>72</v>
      </c>
      <c r="P57" s="46"/>
      <c r="Q57" s="43" t="s">
        <v>73</v>
      </c>
      <c r="R57" s="47" t="s">
        <v>72</v>
      </c>
      <c r="S57" s="34"/>
      <c r="T57" s="35"/>
      <c r="U57" s="35"/>
    </row>
    <row r="58" spans="1:21" ht="21" x14ac:dyDescent="0.5">
      <c r="A58" s="4" t="s">
        <v>43</v>
      </c>
      <c r="B58" s="4" t="s">
        <v>44</v>
      </c>
      <c r="C58" s="3"/>
      <c r="D58" s="15"/>
      <c r="E58" s="16">
        <f t="shared" ref="E58:L58" si="37">SUM(E59:E63)</f>
        <v>387033.35843899997</v>
      </c>
      <c r="F58" s="16">
        <f t="shared" si="37"/>
        <v>1374724.9284963892</v>
      </c>
      <c r="G58" s="17"/>
      <c r="H58" s="16">
        <f t="shared" si="37"/>
        <v>348623</v>
      </c>
      <c r="I58" s="16">
        <f t="shared" si="37"/>
        <v>1236198</v>
      </c>
      <c r="J58" s="15"/>
      <c r="K58" s="16">
        <f t="shared" si="37"/>
        <v>294618.24085399997</v>
      </c>
      <c r="L58" s="16">
        <f t="shared" si="37"/>
        <v>1061034.0344604063</v>
      </c>
      <c r="M58" s="53"/>
      <c r="N58" s="48">
        <f t="shared" ref="N58:O58" si="38">ROUND(E58/H58*100-100,2)</f>
        <v>11.02</v>
      </c>
      <c r="O58" s="48">
        <f t="shared" si="38"/>
        <v>11.21</v>
      </c>
      <c r="P58" s="53"/>
      <c r="Q58" s="48">
        <f t="shared" ref="Q58:Q62" si="39">ROUND(E58/K58*100-100,2)</f>
        <v>31.37</v>
      </c>
      <c r="R58" s="48">
        <f t="shared" ref="R58:R62" si="40">ROUND(F58/L58*100-100,2)</f>
        <v>29.56</v>
      </c>
      <c r="S58" s="54"/>
      <c r="T58" s="55"/>
      <c r="U58" s="55"/>
    </row>
    <row r="59" spans="1:21" ht="21" x14ac:dyDescent="0.5">
      <c r="A59" s="4" t="s">
        <v>0</v>
      </c>
      <c r="B59" s="4" t="s">
        <v>45</v>
      </c>
      <c r="C59" s="3" t="s">
        <v>9</v>
      </c>
      <c r="D59" s="16">
        <v>1056294.0723651999</v>
      </c>
      <c r="E59" s="16">
        <v>152860.45092999999</v>
      </c>
      <c r="F59" s="13">
        <v>543021.72884999972</v>
      </c>
      <c r="G59" s="16">
        <v>789355</v>
      </c>
      <c r="H59" s="16">
        <v>114414</v>
      </c>
      <c r="I59" s="13">
        <v>405850</v>
      </c>
      <c r="J59" s="16">
        <v>741131.21699999995</v>
      </c>
      <c r="K59" s="72">
        <v>110740.23794399999</v>
      </c>
      <c r="L59" s="72">
        <v>398819.02398035541</v>
      </c>
      <c r="M59" s="48">
        <f>ROUND(D59/G59*100-100,2)</f>
        <v>33.82</v>
      </c>
      <c r="N59" s="48">
        <f t="shared" ref="N59:N62" si="41">ROUND(E59/H59*100-100,2)</f>
        <v>33.6</v>
      </c>
      <c r="O59" s="48">
        <f t="shared" ref="O59:O62" si="42">ROUND(F59/I59*100-100,2)</f>
        <v>33.799999999999997</v>
      </c>
      <c r="P59" s="48">
        <f>ROUND(D59/J59*100-100,2)</f>
        <v>42.52</v>
      </c>
      <c r="Q59" s="48">
        <f t="shared" si="39"/>
        <v>38.04</v>
      </c>
      <c r="R59" s="48">
        <f t="shared" si="40"/>
        <v>36.159999999999997</v>
      </c>
      <c r="S59" s="55"/>
      <c r="T59" s="55"/>
      <c r="U59" s="55"/>
    </row>
    <row r="60" spans="1:21" ht="21" x14ac:dyDescent="0.5">
      <c r="A60" s="4" t="s">
        <v>0</v>
      </c>
      <c r="B60" s="4" t="s">
        <v>46</v>
      </c>
      <c r="C60" s="3" t="s">
        <v>9</v>
      </c>
      <c r="D60" s="16">
        <v>1055735.773557252</v>
      </c>
      <c r="E60" s="16">
        <v>152956.590868</v>
      </c>
      <c r="F60" s="13">
        <v>543189.42940638948</v>
      </c>
      <c r="G60" s="16">
        <v>1079016</v>
      </c>
      <c r="H60" s="16">
        <v>152734</v>
      </c>
      <c r="I60" s="13">
        <v>541324</v>
      </c>
      <c r="J60" s="16">
        <v>571325</v>
      </c>
      <c r="K60" s="72">
        <v>85050</v>
      </c>
      <c r="L60" s="72">
        <v>306297</v>
      </c>
      <c r="M60" s="48">
        <f>ROUND(D60/G60*100-100,2)</f>
        <v>-2.16</v>
      </c>
      <c r="N60" s="48">
        <f t="shared" ref="N60" si="43">ROUND(E60/H60*100-100,2)</f>
        <v>0.15</v>
      </c>
      <c r="O60" s="48">
        <f t="shared" ref="O60" si="44">ROUND(F60/I60*100-100,2)</f>
        <v>0.34</v>
      </c>
      <c r="P60" s="48">
        <f>ROUND(D60/J60*100-100,2)</f>
        <v>84.79</v>
      </c>
      <c r="Q60" s="48">
        <f t="shared" ref="Q60" si="45">ROUND(E60/K60*100-100,2)</f>
        <v>79.84</v>
      </c>
      <c r="R60" s="48">
        <f t="shared" ref="R60" si="46">ROUND(F60/L60*100-100,2)</f>
        <v>77.34</v>
      </c>
      <c r="S60" s="55"/>
      <c r="T60" s="55"/>
      <c r="U60" s="55"/>
    </row>
    <row r="61" spans="1:21" ht="21" x14ac:dyDescent="0.5">
      <c r="A61" s="4"/>
      <c r="B61" s="4" t="s">
        <v>76</v>
      </c>
      <c r="C61" s="3" t="s">
        <v>6</v>
      </c>
      <c r="D61" s="53"/>
      <c r="E61" s="20">
        <v>58820.242896000003</v>
      </c>
      <c r="F61" s="13">
        <v>208967.24561999997</v>
      </c>
      <c r="G61" s="53"/>
      <c r="H61" s="16">
        <v>58588</v>
      </c>
      <c r="I61" s="13">
        <v>207851</v>
      </c>
      <c r="J61" s="20"/>
      <c r="K61" s="72">
        <v>77451</v>
      </c>
      <c r="L61" s="72">
        <v>278932</v>
      </c>
      <c r="M61" s="53" t="s">
        <v>7</v>
      </c>
      <c r="N61" s="48">
        <f t="shared" si="41"/>
        <v>0.4</v>
      </c>
      <c r="O61" s="48">
        <f t="shared" si="42"/>
        <v>0.54</v>
      </c>
      <c r="P61" s="53" t="s">
        <v>7</v>
      </c>
      <c r="Q61" s="48">
        <f t="shared" si="39"/>
        <v>-24.05</v>
      </c>
      <c r="R61" s="48">
        <f t="shared" si="40"/>
        <v>-25.08</v>
      </c>
      <c r="S61" s="55"/>
      <c r="T61" s="55"/>
      <c r="U61" s="55"/>
    </row>
    <row r="62" spans="1:21" ht="21" x14ac:dyDescent="0.5">
      <c r="A62" s="4"/>
      <c r="B62" s="4" t="s">
        <v>77</v>
      </c>
      <c r="C62" s="3" t="s">
        <v>6</v>
      </c>
      <c r="D62" s="53"/>
      <c r="E62" s="16">
        <v>22391.346106000001</v>
      </c>
      <c r="F62" s="13">
        <v>79529.724670000156</v>
      </c>
      <c r="G62" s="53" t="s">
        <v>7</v>
      </c>
      <c r="H62" s="16">
        <v>22875</v>
      </c>
      <c r="I62" s="13">
        <v>81132</v>
      </c>
      <c r="J62" s="20" t="s">
        <v>117</v>
      </c>
      <c r="K62" s="72">
        <v>21372</v>
      </c>
      <c r="L62" s="72">
        <v>76969</v>
      </c>
      <c r="M62" s="53" t="s">
        <v>7</v>
      </c>
      <c r="N62" s="48">
        <f t="shared" si="41"/>
        <v>-2.11</v>
      </c>
      <c r="O62" s="48">
        <f t="shared" si="42"/>
        <v>-1.97</v>
      </c>
      <c r="P62" s="53" t="s">
        <v>7</v>
      </c>
      <c r="Q62" s="48">
        <f t="shared" si="39"/>
        <v>4.7699999999999996</v>
      </c>
      <c r="R62" s="48">
        <f t="shared" si="40"/>
        <v>3.33</v>
      </c>
      <c r="S62" s="55"/>
      <c r="T62" s="55"/>
      <c r="U62" s="55"/>
    </row>
    <row r="63" spans="1:21" ht="21" x14ac:dyDescent="0.5">
      <c r="A63" s="4"/>
      <c r="B63" s="4" t="s">
        <v>78</v>
      </c>
      <c r="C63" s="3" t="s">
        <v>6</v>
      </c>
      <c r="D63" s="53"/>
      <c r="E63" s="16">
        <v>4.7276389999999999</v>
      </c>
      <c r="F63" s="13">
        <v>16.799949999999999</v>
      </c>
      <c r="G63" s="53" t="s">
        <v>7</v>
      </c>
      <c r="H63" s="16">
        <v>12</v>
      </c>
      <c r="I63" s="13">
        <v>41</v>
      </c>
      <c r="J63" s="20" t="s">
        <v>117</v>
      </c>
      <c r="K63" s="72">
        <v>5.00291</v>
      </c>
      <c r="L63" s="72">
        <v>17.010480050979865</v>
      </c>
      <c r="M63" s="53" t="s">
        <v>7</v>
      </c>
      <c r="N63" s="48">
        <f t="shared" ref="N63" si="47">ROUND(E63/H63*100-100,2)</f>
        <v>-60.6</v>
      </c>
      <c r="O63" s="48">
        <f t="shared" ref="O63" si="48">ROUND(F63/I63*100-100,2)</f>
        <v>-59.02</v>
      </c>
      <c r="P63" s="53" t="s">
        <v>7</v>
      </c>
      <c r="Q63" s="48">
        <f t="shared" ref="Q63" si="49">ROUND(E63/K63*100-100,2)</f>
        <v>-5.5</v>
      </c>
      <c r="R63" s="48">
        <f t="shared" ref="R63" si="50">ROUND(F63/L63*100-100,2)</f>
        <v>-1.24</v>
      </c>
      <c r="S63" s="55"/>
      <c r="T63" s="55"/>
      <c r="U63" s="55"/>
    </row>
    <row r="64" spans="1:21" ht="21" x14ac:dyDescent="0.5">
      <c r="A64" s="4"/>
      <c r="B64" s="4"/>
      <c r="C64" s="3"/>
      <c r="D64" s="16"/>
      <c r="E64" s="16"/>
      <c r="F64" s="16"/>
      <c r="G64" s="16"/>
      <c r="H64" s="16"/>
      <c r="I64" s="16"/>
      <c r="J64" s="16"/>
      <c r="K64" s="72"/>
      <c r="L64" s="72"/>
      <c r="M64" s="48"/>
      <c r="N64" s="48"/>
      <c r="O64" s="48"/>
      <c r="P64" s="48"/>
      <c r="Q64" s="48"/>
      <c r="R64" s="48"/>
      <c r="S64" s="55"/>
      <c r="T64" s="55"/>
      <c r="U64" s="55"/>
    </row>
    <row r="65" spans="1:21" ht="21" x14ac:dyDescent="0.5">
      <c r="A65" s="4" t="s">
        <v>47</v>
      </c>
      <c r="B65" s="4" t="s">
        <v>48</v>
      </c>
      <c r="C65" s="3"/>
      <c r="D65" s="15"/>
      <c r="E65" s="16">
        <f t="shared" ref="E65:L65" si="51">SUM(E66:E70)</f>
        <v>172608.24525099999</v>
      </c>
      <c r="F65" s="16">
        <f t="shared" si="51"/>
        <v>613099.09482000046</v>
      </c>
      <c r="G65" s="15"/>
      <c r="H65" s="16">
        <f t="shared" si="51"/>
        <v>168296</v>
      </c>
      <c r="I65" s="16">
        <f t="shared" si="51"/>
        <v>596856</v>
      </c>
      <c r="J65" s="15"/>
      <c r="K65" s="16">
        <f t="shared" si="51"/>
        <v>157158.167972</v>
      </c>
      <c r="L65" s="16">
        <f t="shared" si="51"/>
        <v>565988.04813879961</v>
      </c>
      <c r="M65" s="53"/>
      <c r="N65" s="48">
        <f t="shared" ref="N65:O69" si="52">ROUND(E65/H65*100-100,2)</f>
        <v>2.56</v>
      </c>
      <c r="O65" s="48">
        <f t="shared" si="52"/>
        <v>2.72</v>
      </c>
      <c r="P65" s="53"/>
      <c r="Q65" s="48">
        <f t="shared" ref="Q65:Q70" si="53">ROUND(E65/K65*100-100,2)</f>
        <v>9.83</v>
      </c>
      <c r="R65" s="48">
        <f t="shared" ref="R65:R70" si="54">ROUND(F65/L65*100-100,2)</f>
        <v>8.32</v>
      </c>
      <c r="S65" s="55"/>
      <c r="T65" s="55"/>
      <c r="U65" s="55"/>
    </row>
    <row r="66" spans="1:21" ht="21" x14ac:dyDescent="0.5">
      <c r="A66" s="4"/>
      <c r="B66" s="4" t="s">
        <v>79</v>
      </c>
      <c r="C66" s="3" t="s">
        <v>9</v>
      </c>
      <c r="D66" s="16">
        <v>75784.836665999974</v>
      </c>
      <c r="E66" s="16">
        <v>38406.604921999999</v>
      </c>
      <c r="F66" s="13">
        <v>136422.13399999999</v>
      </c>
      <c r="G66" s="16">
        <v>76570</v>
      </c>
      <c r="H66" s="16">
        <v>38731</v>
      </c>
      <c r="I66" s="13">
        <v>137365</v>
      </c>
      <c r="J66" s="16">
        <v>50762.938999999998</v>
      </c>
      <c r="K66" s="16">
        <v>52158.797913999995</v>
      </c>
      <c r="L66" s="13">
        <v>187845.2303651158</v>
      </c>
      <c r="M66" s="48">
        <f t="shared" ref="M66:M69" si="55">ROUND(D66/G66*100-100,2)</f>
        <v>-1.03</v>
      </c>
      <c r="N66" s="48">
        <f t="shared" si="52"/>
        <v>-0.84</v>
      </c>
      <c r="O66" s="48">
        <f t="shared" si="52"/>
        <v>-0.69</v>
      </c>
      <c r="P66" s="48">
        <f t="shared" ref="P66:P69" si="56">ROUND(D66/J66*100-100,2)</f>
        <v>49.29</v>
      </c>
      <c r="Q66" s="48">
        <f t="shared" si="53"/>
        <v>-26.37</v>
      </c>
      <c r="R66" s="48">
        <f t="shared" si="54"/>
        <v>-27.38</v>
      </c>
      <c r="S66" s="55"/>
      <c r="T66" s="55"/>
      <c r="U66" s="55"/>
    </row>
    <row r="67" spans="1:21" ht="21" x14ac:dyDescent="0.5">
      <c r="B67" s="4" t="s">
        <v>80</v>
      </c>
      <c r="C67" s="3" t="s">
        <v>9</v>
      </c>
      <c r="D67" s="16">
        <v>51822.064830700001</v>
      </c>
      <c r="E67" s="16">
        <v>18575.346946000001</v>
      </c>
      <c r="F67" s="13">
        <v>65978.356619999991</v>
      </c>
      <c r="G67" s="16">
        <v>54728</v>
      </c>
      <c r="H67" s="16">
        <v>19503</v>
      </c>
      <c r="I67" s="13">
        <v>69165</v>
      </c>
      <c r="J67" s="16">
        <v>29557.241000000002</v>
      </c>
      <c r="K67" s="16">
        <v>11023.142114999999</v>
      </c>
      <c r="L67" s="13">
        <v>39697.141881829288</v>
      </c>
      <c r="M67" s="48">
        <f t="shared" si="55"/>
        <v>-5.31</v>
      </c>
      <c r="N67" s="48">
        <f t="shared" si="52"/>
        <v>-4.76</v>
      </c>
      <c r="O67" s="48">
        <f t="shared" si="52"/>
        <v>-4.6100000000000003</v>
      </c>
      <c r="P67" s="48">
        <f t="shared" si="56"/>
        <v>75.33</v>
      </c>
      <c r="Q67" s="48">
        <f t="shared" si="53"/>
        <v>68.510000000000005</v>
      </c>
      <c r="R67" s="48">
        <f t="shared" si="54"/>
        <v>66.2</v>
      </c>
      <c r="S67" s="55"/>
      <c r="T67" s="55"/>
      <c r="U67" s="55"/>
    </row>
    <row r="68" spans="1:21" ht="21" x14ac:dyDescent="0.5">
      <c r="A68" s="4" t="s">
        <v>0</v>
      </c>
      <c r="B68" s="4" t="s">
        <v>81</v>
      </c>
      <c r="C68" s="3" t="s">
        <v>9</v>
      </c>
      <c r="D68" s="16">
        <v>65091.932195299974</v>
      </c>
      <c r="E68" s="16">
        <v>28981.561270999999</v>
      </c>
      <c r="F68" s="13">
        <v>102943.36963000013</v>
      </c>
      <c r="G68" s="16">
        <v>52405</v>
      </c>
      <c r="H68" s="16">
        <v>24451</v>
      </c>
      <c r="I68" s="13">
        <v>86717</v>
      </c>
      <c r="J68" s="16">
        <v>54038.68</v>
      </c>
      <c r="K68" s="16">
        <v>24890.055729</v>
      </c>
      <c r="L68" s="13">
        <v>89637.508192023553</v>
      </c>
      <c r="M68" s="48">
        <f t="shared" si="55"/>
        <v>24.21</v>
      </c>
      <c r="N68" s="48">
        <f t="shared" si="52"/>
        <v>18.53</v>
      </c>
      <c r="O68" s="48">
        <f t="shared" si="52"/>
        <v>18.71</v>
      </c>
      <c r="P68" s="48">
        <f t="shared" si="56"/>
        <v>20.45</v>
      </c>
      <c r="Q68" s="48">
        <f t="shared" si="53"/>
        <v>16.440000000000001</v>
      </c>
      <c r="R68" s="48">
        <f t="shared" si="54"/>
        <v>14.84</v>
      </c>
      <c r="S68" s="55"/>
      <c r="T68" s="55"/>
      <c r="U68" s="55"/>
    </row>
    <row r="69" spans="1:21" ht="21" x14ac:dyDescent="0.5">
      <c r="A69" s="4" t="s">
        <v>0</v>
      </c>
      <c r="B69" s="4" t="s">
        <v>82</v>
      </c>
      <c r="C69" s="3" t="s">
        <v>9</v>
      </c>
      <c r="D69" s="16">
        <v>118583.05502729982</v>
      </c>
      <c r="E69" s="16">
        <v>16020.10139</v>
      </c>
      <c r="F69" s="13">
        <v>56907.101190000096</v>
      </c>
      <c r="G69" s="16">
        <v>108055</v>
      </c>
      <c r="H69" s="16">
        <v>14498</v>
      </c>
      <c r="I69" s="13">
        <v>51419</v>
      </c>
      <c r="J69" s="16">
        <v>103167.003</v>
      </c>
      <c r="K69" s="16">
        <v>12625.500961</v>
      </c>
      <c r="L69" s="13">
        <v>45470.683966931945</v>
      </c>
      <c r="M69" s="48">
        <f t="shared" si="55"/>
        <v>9.74</v>
      </c>
      <c r="N69" s="48">
        <f t="shared" si="52"/>
        <v>10.5</v>
      </c>
      <c r="O69" s="48">
        <f t="shared" si="52"/>
        <v>10.67</v>
      </c>
      <c r="P69" s="48">
        <f t="shared" si="56"/>
        <v>14.94</v>
      </c>
      <c r="Q69" s="48">
        <f t="shared" si="53"/>
        <v>26.89</v>
      </c>
      <c r="R69" s="48">
        <f t="shared" si="54"/>
        <v>25.15</v>
      </c>
      <c r="S69" s="55"/>
      <c r="T69" s="55"/>
      <c r="U69" s="55"/>
    </row>
    <row r="70" spans="1:21" ht="21" x14ac:dyDescent="0.5">
      <c r="A70" s="4"/>
      <c r="B70" s="4" t="s">
        <v>83</v>
      </c>
      <c r="C70" s="3" t="s">
        <v>49</v>
      </c>
      <c r="D70" s="20"/>
      <c r="E70" s="16">
        <v>70624.630722000002</v>
      </c>
      <c r="F70" s="13">
        <v>250848.13338000022</v>
      </c>
      <c r="G70" s="20" t="s">
        <v>7</v>
      </c>
      <c r="H70" s="16">
        <v>71113</v>
      </c>
      <c r="I70" s="13">
        <v>252190</v>
      </c>
      <c r="J70" s="20" t="s">
        <v>117</v>
      </c>
      <c r="K70" s="16">
        <v>56460.671253</v>
      </c>
      <c r="L70" s="16">
        <v>203337.48373289907</v>
      </c>
      <c r="M70" s="53" t="s">
        <v>7</v>
      </c>
      <c r="N70" s="48">
        <f t="shared" ref="N70" si="57">ROUND(E70/H70*100-100,2)</f>
        <v>-0.69</v>
      </c>
      <c r="O70" s="48">
        <f t="shared" ref="O70" si="58">ROUND(F70/I70*100-100,2)</f>
        <v>-0.53</v>
      </c>
      <c r="P70" s="53" t="s">
        <v>7</v>
      </c>
      <c r="Q70" s="48">
        <f t="shared" si="53"/>
        <v>25.09</v>
      </c>
      <c r="R70" s="48">
        <f t="shared" si="54"/>
        <v>23.37</v>
      </c>
      <c r="S70" s="55"/>
      <c r="T70" s="55"/>
      <c r="U70" s="55"/>
    </row>
    <row r="71" spans="1:21" ht="21" x14ac:dyDescent="0.5">
      <c r="A71" s="4"/>
      <c r="B71" s="4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48"/>
      <c r="N71" s="48"/>
      <c r="O71" s="48"/>
      <c r="P71" s="48"/>
      <c r="Q71" s="48"/>
      <c r="R71" s="48"/>
      <c r="S71" s="55"/>
      <c r="T71" s="55"/>
      <c r="U71" s="55"/>
    </row>
    <row r="72" spans="1:21" ht="21" x14ac:dyDescent="0.5">
      <c r="A72" s="4" t="s">
        <v>50</v>
      </c>
      <c r="B72" s="4" t="s">
        <v>51</v>
      </c>
      <c r="C72" s="3"/>
      <c r="D72" s="15"/>
      <c r="E72" s="16">
        <f t="shared" ref="E72:L72" si="59">SUM(E73:E77)</f>
        <v>277089.67673200002</v>
      </c>
      <c r="F72" s="16">
        <f t="shared" si="59"/>
        <v>984218.68357999972</v>
      </c>
      <c r="G72" s="15"/>
      <c r="H72" s="16">
        <f t="shared" si="59"/>
        <v>260201</v>
      </c>
      <c r="I72" s="16">
        <f t="shared" si="59"/>
        <v>922834</v>
      </c>
      <c r="J72" s="15"/>
      <c r="K72" s="16">
        <f t="shared" si="59"/>
        <v>244628.53522799999</v>
      </c>
      <c r="L72" s="16">
        <f t="shared" si="59"/>
        <v>881006.30579567887</v>
      </c>
      <c r="M72" s="53"/>
      <c r="N72" s="48">
        <f t="shared" ref="N72:O77" si="60">ROUND(E72/H72*100-100,2)</f>
        <v>6.49</v>
      </c>
      <c r="O72" s="48">
        <f t="shared" si="60"/>
        <v>6.65</v>
      </c>
      <c r="P72" s="53"/>
      <c r="Q72" s="48">
        <f t="shared" ref="Q72:Q77" si="61">ROUND(E72/K72*100-100,2)</f>
        <v>13.27</v>
      </c>
      <c r="R72" s="48">
        <f t="shared" ref="R72:R77" si="62">ROUND(F72/L72*100-100,2)</f>
        <v>11.72</v>
      </c>
      <c r="S72" s="55"/>
      <c r="T72" s="55"/>
      <c r="U72" s="55"/>
    </row>
    <row r="73" spans="1:21" ht="21" x14ac:dyDescent="0.5">
      <c r="A73" s="4" t="s">
        <v>0</v>
      </c>
      <c r="B73" s="4" t="s">
        <v>84</v>
      </c>
      <c r="C73" s="3" t="s">
        <v>52</v>
      </c>
      <c r="D73" s="16">
        <v>224070.27916999999</v>
      </c>
      <c r="E73" s="16">
        <v>38221.923652999998</v>
      </c>
      <c r="F73" s="13">
        <v>135747.36742</v>
      </c>
      <c r="G73" s="16">
        <v>131928</v>
      </c>
      <c r="H73" s="16">
        <v>29005</v>
      </c>
      <c r="I73" s="13">
        <v>102872</v>
      </c>
      <c r="J73" s="16">
        <v>181425.02</v>
      </c>
      <c r="K73" s="16">
        <v>32576.434013999999</v>
      </c>
      <c r="L73" s="16">
        <v>117321.37419130065</v>
      </c>
      <c r="M73" s="48">
        <f>ROUND(D73/G73*100-100,2)</f>
        <v>69.84</v>
      </c>
      <c r="N73" s="48">
        <f>ROUND(E73/H73*100-100,2)</f>
        <v>31.78</v>
      </c>
      <c r="O73" s="48">
        <f t="shared" si="60"/>
        <v>31.96</v>
      </c>
      <c r="P73" s="48">
        <f>ROUND(D73/J73*100-100,2)</f>
        <v>23.51</v>
      </c>
      <c r="Q73" s="48">
        <f t="shared" si="61"/>
        <v>17.329999999999998</v>
      </c>
      <c r="R73" s="48">
        <f t="shared" si="62"/>
        <v>15.71</v>
      </c>
      <c r="S73" s="55"/>
      <c r="T73" s="55"/>
      <c r="U73" s="55"/>
    </row>
    <row r="74" spans="1:21" ht="21" x14ac:dyDescent="0.5">
      <c r="B74" s="4" t="s">
        <v>85</v>
      </c>
      <c r="C74" s="3" t="s">
        <v>52</v>
      </c>
      <c r="D74" s="16">
        <v>4442.0235830000001</v>
      </c>
      <c r="E74" s="16">
        <v>6115.394601</v>
      </c>
      <c r="F74" s="13">
        <v>21724.316359999997</v>
      </c>
      <c r="G74" s="16">
        <v>2664</v>
      </c>
      <c r="H74" s="16">
        <v>4066</v>
      </c>
      <c r="I74" s="13">
        <v>14422</v>
      </c>
      <c r="J74" s="16">
        <v>2651.6350000000002</v>
      </c>
      <c r="K74" s="16">
        <v>3825.8949990000001</v>
      </c>
      <c r="L74" s="16">
        <v>13779.73321737331</v>
      </c>
      <c r="M74" s="48">
        <f>ROUND(D74/G74*100-100,2)</f>
        <v>66.739999999999995</v>
      </c>
      <c r="N74" s="48">
        <f t="shared" si="60"/>
        <v>50.4</v>
      </c>
      <c r="O74" s="48">
        <f t="shared" si="60"/>
        <v>50.63</v>
      </c>
      <c r="P74" s="48">
        <f>ROUND(D74/J74*100-100,2)</f>
        <v>67.52</v>
      </c>
      <c r="Q74" s="48">
        <f t="shared" si="61"/>
        <v>59.84</v>
      </c>
      <c r="R74" s="48">
        <f t="shared" si="62"/>
        <v>57.65</v>
      </c>
      <c r="S74" s="55"/>
      <c r="T74" s="55"/>
      <c r="U74" s="55"/>
    </row>
    <row r="75" spans="1:21" ht="21" x14ac:dyDescent="0.5">
      <c r="B75" s="4" t="s">
        <v>86</v>
      </c>
      <c r="C75" s="3" t="s">
        <v>52</v>
      </c>
      <c r="D75" s="16">
        <v>194789.8038241</v>
      </c>
      <c r="E75" s="16">
        <v>64130.538766999998</v>
      </c>
      <c r="F75" s="13">
        <v>227789.13088999997</v>
      </c>
      <c r="G75" s="16">
        <v>205680</v>
      </c>
      <c r="H75" s="16">
        <v>66535</v>
      </c>
      <c r="I75" s="13">
        <v>235975</v>
      </c>
      <c r="J75" s="16">
        <v>195188.72200000001</v>
      </c>
      <c r="K75" s="16">
        <v>67347.934525999997</v>
      </c>
      <c r="L75" s="16">
        <v>242546.51676679408</v>
      </c>
      <c r="M75" s="48">
        <f>ROUND(D75/G75*100-100,2)</f>
        <v>-5.29</v>
      </c>
      <c r="N75" s="48">
        <f t="shared" si="60"/>
        <v>-3.61</v>
      </c>
      <c r="O75" s="48">
        <f t="shared" si="60"/>
        <v>-3.47</v>
      </c>
      <c r="P75" s="48">
        <f>ROUND(D75/J75*100-100,2)</f>
        <v>-0.2</v>
      </c>
      <c r="Q75" s="48">
        <f t="shared" si="61"/>
        <v>-4.78</v>
      </c>
      <c r="R75" s="48">
        <f t="shared" si="62"/>
        <v>-6.08</v>
      </c>
      <c r="S75" s="55"/>
      <c r="T75" s="55"/>
      <c r="U75" s="55"/>
    </row>
    <row r="76" spans="1:21" ht="21" x14ac:dyDescent="0.5">
      <c r="B76" s="4" t="s">
        <v>87</v>
      </c>
      <c r="C76" s="3" t="s">
        <v>52</v>
      </c>
      <c r="D76" s="16">
        <v>3445.144917099999</v>
      </c>
      <c r="E76" s="16">
        <v>34558.202835999997</v>
      </c>
      <c r="F76" s="13">
        <v>122759.48981999996</v>
      </c>
      <c r="G76" s="16">
        <v>4369</v>
      </c>
      <c r="H76" s="16">
        <v>40418</v>
      </c>
      <c r="I76" s="13">
        <v>143337</v>
      </c>
      <c r="J76" s="16">
        <v>3420.2310000000002</v>
      </c>
      <c r="K76" s="16">
        <v>29224.605664999999</v>
      </c>
      <c r="L76" s="16">
        <v>105250.78958967557</v>
      </c>
      <c r="M76" s="48">
        <f>ROUND(D76/G76*100-100,2)</f>
        <v>-21.15</v>
      </c>
      <c r="N76" s="48">
        <f t="shared" si="60"/>
        <v>-14.5</v>
      </c>
      <c r="O76" s="48">
        <f t="shared" si="60"/>
        <v>-14.36</v>
      </c>
      <c r="P76" s="48">
        <f>ROUND(D76/J76*100-100,2)</f>
        <v>0.73</v>
      </c>
      <c r="Q76" s="48">
        <f t="shared" si="61"/>
        <v>18.25</v>
      </c>
      <c r="R76" s="48">
        <f t="shared" si="62"/>
        <v>16.64</v>
      </c>
      <c r="S76" s="55"/>
      <c r="T76" s="55"/>
      <c r="U76" s="55"/>
    </row>
    <row r="77" spans="1:21" ht="21" x14ac:dyDescent="0.5">
      <c r="B77" s="4" t="s">
        <v>88</v>
      </c>
      <c r="C77" s="3" t="s">
        <v>49</v>
      </c>
      <c r="D77" s="20"/>
      <c r="E77" s="16">
        <v>134063.61687500001</v>
      </c>
      <c r="F77" s="13">
        <v>476198.37908999983</v>
      </c>
      <c r="G77" s="15" t="s">
        <v>7</v>
      </c>
      <c r="H77" s="16">
        <v>120177</v>
      </c>
      <c r="I77" s="13">
        <v>426228</v>
      </c>
      <c r="J77" s="20" t="s">
        <v>117</v>
      </c>
      <c r="K77" s="16">
        <v>111653.66602400001</v>
      </c>
      <c r="L77" s="16">
        <v>402107.89203053527</v>
      </c>
      <c r="M77" s="53" t="s">
        <v>7</v>
      </c>
      <c r="N77" s="48">
        <f t="shared" si="60"/>
        <v>11.56</v>
      </c>
      <c r="O77" s="48">
        <f t="shared" si="60"/>
        <v>11.72</v>
      </c>
      <c r="P77" s="53" t="s">
        <v>7</v>
      </c>
      <c r="Q77" s="48">
        <f t="shared" si="61"/>
        <v>20.07</v>
      </c>
      <c r="R77" s="48">
        <f t="shared" si="62"/>
        <v>18.43</v>
      </c>
      <c r="S77" s="55"/>
      <c r="T77" s="55"/>
      <c r="U77" s="55"/>
    </row>
    <row r="78" spans="1:21" ht="21" x14ac:dyDescent="0.5">
      <c r="B78" s="4"/>
      <c r="C78" s="3"/>
      <c r="D78" s="17"/>
      <c r="E78" s="16"/>
      <c r="F78" s="16"/>
      <c r="G78" s="17"/>
      <c r="H78" s="16"/>
      <c r="I78" s="16"/>
      <c r="J78" s="17"/>
      <c r="K78" s="16"/>
      <c r="L78" s="16"/>
      <c r="M78" s="49"/>
      <c r="N78" s="48"/>
      <c r="O78" s="48"/>
      <c r="P78" s="49"/>
      <c r="Q78" s="48"/>
      <c r="R78" s="48"/>
      <c r="S78" s="55"/>
      <c r="T78" s="55"/>
      <c r="U78" s="55"/>
    </row>
    <row r="79" spans="1:21" ht="21" x14ac:dyDescent="0.5">
      <c r="A79" s="4" t="s">
        <v>53</v>
      </c>
      <c r="B79" s="4" t="s">
        <v>54</v>
      </c>
      <c r="C79" s="3"/>
      <c r="D79" s="15"/>
      <c r="E79" s="16">
        <f t="shared" ref="E79:L79" si="63">SUM(E80:E84)</f>
        <v>167648.74193299998</v>
      </c>
      <c r="F79" s="16">
        <f t="shared" si="63"/>
        <v>595608.93838000041</v>
      </c>
      <c r="G79" s="15"/>
      <c r="H79" s="16">
        <f t="shared" si="63"/>
        <v>149112</v>
      </c>
      <c r="I79" s="16">
        <f t="shared" si="63"/>
        <v>528815</v>
      </c>
      <c r="J79" s="15"/>
      <c r="K79" s="16">
        <f t="shared" si="63"/>
        <v>135511.24780099999</v>
      </c>
      <c r="L79" s="16">
        <f t="shared" si="63"/>
        <v>488026.24085899611</v>
      </c>
      <c r="M79" s="53"/>
      <c r="N79" s="48">
        <f>ROUND(E79/H79*100-100,2)</f>
        <v>12.43</v>
      </c>
      <c r="O79" s="48">
        <f t="shared" ref="N79:O84" si="64">ROUND(F79/I79*100-100,2)</f>
        <v>12.63</v>
      </c>
      <c r="P79" s="53"/>
      <c r="Q79" s="48">
        <f t="shared" ref="Q79:Q84" si="65">ROUND(E79/K79*100-100,2)</f>
        <v>23.72</v>
      </c>
      <c r="R79" s="48">
        <f t="shared" ref="R79:R84" si="66">ROUND(F79/L79*100-100,2)</f>
        <v>22.04</v>
      </c>
      <c r="S79" s="55"/>
      <c r="T79" s="55"/>
      <c r="U79" s="55"/>
    </row>
    <row r="80" spans="1:21" ht="21" x14ac:dyDescent="0.5">
      <c r="A80" s="4"/>
      <c r="B80" s="4" t="s">
        <v>89</v>
      </c>
      <c r="C80" s="3" t="s">
        <v>55</v>
      </c>
      <c r="D80" s="16">
        <v>0</v>
      </c>
      <c r="E80" s="16">
        <v>0</v>
      </c>
      <c r="F80" s="13">
        <v>0</v>
      </c>
      <c r="G80" s="16">
        <v>0</v>
      </c>
      <c r="H80" s="16">
        <v>0</v>
      </c>
      <c r="I80" s="16">
        <v>0</v>
      </c>
      <c r="J80" s="16">
        <v>30</v>
      </c>
      <c r="K80" s="16">
        <v>582</v>
      </c>
      <c r="L80" s="16">
        <v>2096</v>
      </c>
      <c r="M80" s="16">
        <v>0</v>
      </c>
      <c r="N80" s="16">
        <v>0</v>
      </c>
      <c r="O80" s="13">
        <v>0</v>
      </c>
      <c r="P80" s="48">
        <f>ROUND(D80/J80*100-100,2)</f>
        <v>-100</v>
      </c>
      <c r="Q80" s="48">
        <f t="shared" ref="Q80" si="67">ROUND(E80/K80*100-100,2)</f>
        <v>-100</v>
      </c>
      <c r="R80" s="48">
        <f t="shared" ref="R80" si="68">ROUND(F80/L80*100-100,2)</f>
        <v>-100</v>
      </c>
      <c r="S80" s="55"/>
      <c r="T80" s="55"/>
      <c r="U80" s="55"/>
    </row>
    <row r="81" spans="1:21" ht="21" x14ac:dyDescent="0.5">
      <c r="B81" s="4" t="s">
        <v>90</v>
      </c>
      <c r="C81" s="3" t="s">
        <v>52</v>
      </c>
      <c r="D81" s="16">
        <v>381990.8284073</v>
      </c>
      <c r="E81" s="16">
        <v>54502.098231000004</v>
      </c>
      <c r="F81" s="13">
        <v>193723.77181000015</v>
      </c>
      <c r="G81" s="16">
        <v>366610</v>
      </c>
      <c r="H81" s="16">
        <v>50097</v>
      </c>
      <c r="I81" s="13">
        <v>177676</v>
      </c>
      <c r="J81" s="16">
        <v>232747.084</v>
      </c>
      <c r="K81" s="16">
        <v>46654.869751999999</v>
      </c>
      <c r="L81" s="16">
        <v>168021.22193393277</v>
      </c>
      <c r="M81" s="48">
        <f>ROUND(D81/G81*100-100,2)</f>
        <v>4.2</v>
      </c>
      <c r="N81" s="48">
        <f t="shared" si="64"/>
        <v>8.7899999999999991</v>
      </c>
      <c r="O81" s="48">
        <f t="shared" si="64"/>
        <v>9.0299999999999994</v>
      </c>
      <c r="P81" s="48">
        <f>ROUND(D81/J81*100-100,2)</f>
        <v>64.12</v>
      </c>
      <c r="Q81" s="48">
        <f t="shared" si="65"/>
        <v>16.82</v>
      </c>
      <c r="R81" s="48">
        <f t="shared" si="66"/>
        <v>15.3</v>
      </c>
      <c r="S81" s="55"/>
      <c r="T81" s="55"/>
      <c r="U81" s="55"/>
    </row>
    <row r="82" spans="1:21" ht="21" x14ac:dyDescent="0.5">
      <c r="B82" s="4" t="s">
        <v>91</v>
      </c>
      <c r="C82" s="3" t="s">
        <v>52</v>
      </c>
      <c r="D82" s="16">
        <v>422526.42134799989</v>
      </c>
      <c r="E82" s="16">
        <v>69922.761950999993</v>
      </c>
      <c r="F82" s="13">
        <v>248355.2725400003</v>
      </c>
      <c r="G82" s="16">
        <v>366431</v>
      </c>
      <c r="H82" s="16">
        <v>61659</v>
      </c>
      <c r="I82" s="13">
        <v>218658</v>
      </c>
      <c r="J82" s="16">
        <v>303165.48700000002</v>
      </c>
      <c r="K82" s="16">
        <v>59607.527623000002</v>
      </c>
      <c r="L82" s="16">
        <v>214668.69317880672</v>
      </c>
      <c r="M82" s="48">
        <f>ROUND(D82/G82*100-100,2)</f>
        <v>15.31</v>
      </c>
      <c r="N82" s="48">
        <f t="shared" si="64"/>
        <v>13.4</v>
      </c>
      <c r="O82" s="48">
        <f t="shared" si="64"/>
        <v>13.58</v>
      </c>
      <c r="P82" s="48">
        <f>ROUND(D82/J82*100-100,2)</f>
        <v>39.369999999999997</v>
      </c>
      <c r="Q82" s="48">
        <f t="shared" si="65"/>
        <v>17.309999999999999</v>
      </c>
      <c r="R82" s="48">
        <f t="shared" si="66"/>
        <v>15.69</v>
      </c>
      <c r="S82" s="55"/>
      <c r="T82" s="55"/>
      <c r="U82" s="55"/>
    </row>
    <row r="83" spans="1:21" ht="21" x14ac:dyDescent="0.5">
      <c r="B83" s="4" t="s">
        <v>92</v>
      </c>
      <c r="C83" s="3" t="s">
        <v>49</v>
      </c>
      <c r="D83" s="20"/>
      <c r="E83" s="16">
        <v>7328.5768280000002</v>
      </c>
      <c r="F83" s="13">
        <v>26032.967810000002</v>
      </c>
      <c r="G83" s="15" t="s">
        <v>7</v>
      </c>
      <c r="H83" s="16">
        <v>7401</v>
      </c>
      <c r="I83" s="13">
        <v>26250</v>
      </c>
      <c r="J83" s="20" t="s">
        <v>117</v>
      </c>
      <c r="K83" s="16">
        <v>4369.1049789999997</v>
      </c>
      <c r="L83" s="16">
        <v>15734.310770371801</v>
      </c>
      <c r="M83" s="53" t="s">
        <v>7</v>
      </c>
      <c r="N83" s="48">
        <f t="shared" si="64"/>
        <v>-0.98</v>
      </c>
      <c r="O83" s="48">
        <f t="shared" si="64"/>
        <v>-0.83</v>
      </c>
      <c r="P83" s="53" t="s">
        <v>7</v>
      </c>
      <c r="Q83" s="48">
        <f t="shared" si="65"/>
        <v>67.739999999999995</v>
      </c>
      <c r="R83" s="48">
        <f t="shared" si="66"/>
        <v>65.45</v>
      </c>
      <c r="S83" s="55"/>
      <c r="T83" s="55"/>
      <c r="U83" s="55"/>
    </row>
    <row r="84" spans="1:21" ht="21" x14ac:dyDescent="0.5">
      <c r="B84" s="4" t="s">
        <v>93</v>
      </c>
      <c r="C84" s="3" t="s">
        <v>49</v>
      </c>
      <c r="D84" s="20"/>
      <c r="E84" s="16">
        <v>35895.304923000003</v>
      </c>
      <c r="F84" s="13">
        <v>127496.92621999995</v>
      </c>
      <c r="G84" s="15" t="s">
        <v>7</v>
      </c>
      <c r="H84" s="16">
        <v>29955</v>
      </c>
      <c r="I84" s="13">
        <v>106231</v>
      </c>
      <c r="J84" s="20" t="s">
        <v>117</v>
      </c>
      <c r="K84" s="16">
        <v>24297.745447000001</v>
      </c>
      <c r="L84" s="16">
        <v>87506.014975884813</v>
      </c>
      <c r="M84" s="53" t="s">
        <v>7</v>
      </c>
      <c r="N84" s="48">
        <f t="shared" si="64"/>
        <v>19.829999999999998</v>
      </c>
      <c r="O84" s="48">
        <f t="shared" si="64"/>
        <v>20.02</v>
      </c>
      <c r="P84" s="53" t="s">
        <v>7</v>
      </c>
      <c r="Q84" s="48">
        <f t="shared" si="65"/>
        <v>47.73</v>
      </c>
      <c r="R84" s="48">
        <f t="shared" si="66"/>
        <v>45.7</v>
      </c>
      <c r="S84" s="55"/>
      <c r="T84" s="55"/>
      <c r="U84" s="55"/>
    </row>
    <row r="85" spans="1:21" ht="21" x14ac:dyDescent="0.5">
      <c r="B85" s="4"/>
      <c r="C85" s="3"/>
      <c r="D85" s="17"/>
      <c r="E85" s="16"/>
      <c r="F85" s="16"/>
      <c r="G85" s="17"/>
      <c r="H85" s="16"/>
      <c r="I85" s="16"/>
      <c r="J85" s="17"/>
      <c r="K85" s="16"/>
      <c r="L85" s="16"/>
      <c r="M85" s="49"/>
      <c r="N85" s="48"/>
      <c r="O85" s="48"/>
      <c r="P85" s="49"/>
      <c r="Q85" s="48"/>
      <c r="R85" s="48"/>
      <c r="S85" s="55"/>
      <c r="T85" s="55"/>
      <c r="U85" s="55"/>
    </row>
    <row r="86" spans="1:21" ht="21" x14ac:dyDescent="0.5">
      <c r="A86" s="4" t="s">
        <v>56</v>
      </c>
      <c r="B86" s="4" t="s">
        <v>57</v>
      </c>
      <c r="C86" s="3"/>
      <c r="D86" s="52"/>
      <c r="E86" s="16">
        <f t="shared" ref="E86:L86" si="69">SUM(E87:E91)</f>
        <v>30355.696875000001</v>
      </c>
      <c r="F86" s="16">
        <f t="shared" si="69"/>
        <v>107820.62401000001</v>
      </c>
      <c r="G86" s="52"/>
      <c r="H86" s="16">
        <f t="shared" si="69"/>
        <v>29468</v>
      </c>
      <c r="I86" s="16">
        <f t="shared" si="69"/>
        <v>104515</v>
      </c>
      <c r="J86" s="52"/>
      <c r="K86" s="16">
        <f t="shared" si="69"/>
        <v>24088.087707999999</v>
      </c>
      <c r="L86" s="16">
        <f t="shared" si="69"/>
        <v>86752.161320451138</v>
      </c>
      <c r="M86" s="53"/>
      <c r="N86" s="48">
        <f t="shared" ref="N86:O91" si="70">ROUND(E86/H86*100-100,2)</f>
        <v>3.01</v>
      </c>
      <c r="O86" s="48">
        <f t="shared" si="70"/>
        <v>3.16</v>
      </c>
      <c r="P86" s="53"/>
      <c r="Q86" s="48">
        <f t="shared" ref="Q86:Q91" si="71">ROUND(E86/K86*100-100,2)</f>
        <v>26.02</v>
      </c>
      <c r="R86" s="48">
        <f t="shared" ref="R86:R91" si="72">ROUND(F86/L86*100-100,2)</f>
        <v>24.29</v>
      </c>
      <c r="S86" s="55"/>
      <c r="T86" s="55"/>
      <c r="U86" s="55"/>
    </row>
    <row r="87" spans="1:21" ht="21" x14ac:dyDescent="0.5">
      <c r="B87" s="4" t="s">
        <v>94</v>
      </c>
      <c r="C87" s="3" t="s">
        <v>52</v>
      </c>
      <c r="D87" s="16">
        <v>61665.571205</v>
      </c>
      <c r="E87" s="16">
        <v>9156.9963769999995</v>
      </c>
      <c r="F87" s="13">
        <v>32524.36031</v>
      </c>
      <c r="G87" s="16">
        <v>73827</v>
      </c>
      <c r="H87" s="16">
        <v>7874</v>
      </c>
      <c r="I87" s="13">
        <v>27931</v>
      </c>
      <c r="J87" s="16">
        <v>39409.625999999997</v>
      </c>
      <c r="K87" s="16">
        <v>6259.9776730000003</v>
      </c>
      <c r="L87" s="16">
        <v>22546.155315670028</v>
      </c>
      <c r="M87" s="48">
        <f>ROUND(D87/G87*100-100,2)</f>
        <v>-16.47</v>
      </c>
      <c r="N87" s="48">
        <f t="shared" si="70"/>
        <v>16.29</v>
      </c>
      <c r="O87" s="48">
        <f t="shared" si="70"/>
        <v>16.45</v>
      </c>
      <c r="P87" s="48">
        <f>ROUND(D87/J87*100-100,2)</f>
        <v>56.47</v>
      </c>
      <c r="Q87" s="48">
        <f t="shared" si="71"/>
        <v>46.28</v>
      </c>
      <c r="R87" s="48">
        <f t="shared" si="72"/>
        <v>44.26</v>
      </c>
      <c r="S87" s="55"/>
      <c r="T87" s="55"/>
      <c r="U87" s="55"/>
    </row>
    <row r="88" spans="1:21" ht="21" x14ac:dyDescent="0.5">
      <c r="B88" s="4" t="s">
        <v>95</v>
      </c>
      <c r="C88" s="3" t="s">
        <v>58</v>
      </c>
      <c r="D88" s="16">
        <v>1192730</v>
      </c>
      <c r="E88" s="16">
        <v>5315.7146149999999</v>
      </c>
      <c r="F88" s="13">
        <v>18880.208250000014</v>
      </c>
      <c r="G88" s="16">
        <v>1291711</v>
      </c>
      <c r="H88" s="16">
        <v>6356</v>
      </c>
      <c r="I88" s="13">
        <v>22542</v>
      </c>
      <c r="J88" s="16">
        <v>679409.99300000002</v>
      </c>
      <c r="K88" s="16">
        <v>3755.1830070000001</v>
      </c>
      <c r="L88" s="16">
        <v>13522.686921748107</v>
      </c>
      <c r="M88" s="48">
        <f>ROUND(D88/G88*100-100,2)</f>
        <v>-7.66</v>
      </c>
      <c r="N88" s="48">
        <f t="shared" si="70"/>
        <v>-16.37</v>
      </c>
      <c r="O88" s="48">
        <f t="shared" si="70"/>
        <v>-16.239999999999998</v>
      </c>
      <c r="P88" s="48">
        <f>ROUND(D88/J88*100-100,2)</f>
        <v>75.55</v>
      </c>
      <c r="Q88" s="48">
        <f t="shared" si="71"/>
        <v>41.56</v>
      </c>
      <c r="R88" s="48">
        <f t="shared" si="72"/>
        <v>39.619999999999997</v>
      </c>
      <c r="S88" s="55"/>
      <c r="T88" s="55"/>
      <c r="U88" s="55"/>
    </row>
    <row r="89" spans="1:21" ht="21" x14ac:dyDescent="0.5">
      <c r="B89" s="4" t="s">
        <v>96</v>
      </c>
      <c r="C89" s="3" t="s">
        <v>49</v>
      </c>
      <c r="D89" s="20"/>
      <c r="E89" s="16">
        <v>3401.0421299999998</v>
      </c>
      <c r="F89" s="13">
        <v>12079.961149999999</v>
      </c>
      <c r="G89" s="20" t="s">
        <v>7</v>
      </c>
      <c r="H89" s="16">
        <v>3058</v>
      </c>
      <c r="I89" s="13">
        <v>10845</v>
      </c>
      <c r="J89" s="20" t="s">
        <v>117</v>
      </c>
      <c r="K89" s="16">
        <v>1658.447686</v>
      </c>
      <c r="L89" s="16">
        <v>5973.6122928188906</v>
      </c>
      <c r="M89" s="53" t="s">
        <v>7</v>
      </c>
      <c r="N89" s="48">
        <f t="shared" si="70"/>
        <v>11.22</v>
      </c>
      <c r="O89" s="48">
        <f t="shared" si="70"/>
        <v>11.39</v>
      </c>
      <c r="P89" s="53" t="s">
        <v>7</v>
      </c>
      <c r="Q89" s="48">
        <f t="shared" si="71"/>
        <v>105.07</v>
      </c>
      <c r="R89" s="48">
        <f t="shared" si="72"/>
        <v>102.22</v>
      </c>
      <c r="S89" s="55"/>
      <c r="T89" s="55"/>
      <c r="U89" s="55"/>
    </row>
    <row r="90" spans="1:21" ht="21" x14ac:dyDescent="0.5">
      <c r="B90" s="4" t="s">
        <v>97</v>
      </c>
      <c r="C90" s="3" t="s">
        <v>52</v>
      </c>
      <c r="D90" s="16">
        <v>915.89670000000001</v>
      </c>
      <c r="E90" s="16">
        <v>215.074367</v>
      </c>
      <c r="F90" s="13">
        <v>763.71670999999992</v>
      </c>
      <c r="G90" s="16">
        <v>1228</v>
      </c>
      <c r="H90" s="16">
        <v>295</v>
      </c>
      <c r="I90" s="13">
        <v>1047</v>
      </c>
      <c r="J90" s="16">
        <v>5412</v>
      </c>
      <c r="K90" s="16">
        <v>1224</v>
      </c>
      <c r="L90" s="16">
        <v>4407</v>
      </c>
      <c r="M90" s="48">
        <f>ROUND(D90/G90*100-100,2)</f>
        <v>-25.42</v>
      </c>
      <c r="N90" s="48">
        <f t="shared" si="70"/>
        <v>-27.09</v>
      </c>
      <c r="O90" s="48">
        <f t="shared" si="70"/>
        <v>-27.06</v>
      </c>
      <c r="P90" s="48">
        <f>ROUND(D90/J90*100-100,2)</f>
        <v>-83.08</v>
      </c>
      <c r="Q90" s="48">
        <f t="shared" si="71"/>
        <v>-82.43</v>
      </c>
      <c r="R90" s="48">
        <f t="shared" si="72"/>
        <v>-82.67</v>
      </c>
      <c r="S90" s="55"/>
      <c r="T90" s="55"/>
      <c r="U90" s="55"/>
    </row>
    <row r="91" spans="1:21" ht="21" x14ac:dyDescent="0.5">
      <c r="B91" s="4" t="s">
        <v>98</v>
      </c>
      <c r="C91" s="3" t="s">
        <v>52</v>
      </c>
      <c r="D91" s="16">
        <v>52424.480638399997</v>
      </c>
      <c r="E91" s="16">
        <v>12266.869386</v>
      </c>
      <c r="F91" s="13">
        <v>43572.377589999996</v>
      </c>
      <c r="G91" s="16">
        <v>44585</v>
      </c>
      <c r="H91" s="16">
        <v>11885</v>
      </c>
      <c r="I91" s="13">
        <v>42150</v>
      </c>
      <c r="J91" s="16">
        <v>45089.569000000003</v>
      </c>
      <c r="K91" s="16">
        <v>11190.479342000001</v>
      </c>
      <c r="L91" s="16">
        <v>40302.706790214106</v>
      </c>
      <c r="M91" s="48">
        <f>ROUND(D91/G91*100-100,2)</f>
        <v>17.579999999999998</v>
      </c>
      <c r="N91" s="48">
        <f>ROUND(E91/H91*100-100,2)</f>
        <v>3.21</v>
      </c>
      <c r="O91" s="48">
        <f t="shared" si="70"/>
        <v>3.37</v>
      </c>
      <c r="P91" s="48">
        <f>ROUND(D91/J91*100-100,2)</f>
        <v>16.27</v>
      </c>
      <c r="Q91" s="48">
        <f t="shared" si="71"/>
        <v>9.6199999999999992</v>
      </c>
      <c r="R91" s="48">
        <f t="shared" si="72"/>
        <v>8.11</v>
      </c>
      <c r="S91" s="55"/>
      <c r="T91" s="55"/>
      <c r="U91" s="55"/>
    </row>
    <row r="92" spans="1:21" ht="21" x14ac:dyDescent="0.5">
      <c r="B92" s="4"/>
      <c r="C92" s="51"/>
      <c r="F92" s="16"/>
      <c r="I92" s="16"/>
      <c r="J92" s="16"/>
      <c r="K92" s="16"/>
      <c r="L92" s="16"/>
      <c r="M92" s="48"/>
      <c r="N92" s="48"/>
      <c r="O92" s="48"/>
      <c r="P92" s="48"/>
      <c r="Q92" s="48"/>
      <c r="R92" s="48"/>
      <c r="S92" s="54"/>
      <c r="T92" s="55"/>
      <c r="U92" s="55"/>
    </row>
    <row r="93" spans="1:21" ht="21" x14ac:dyDescent="0.5">
      <c r="A93" s="4"/>
      <c r="B93" s="4" t="s">
        <v>59</v>
      </c>
      <c r="D93" s="16"/>
      <c r="E93" s="16">
        <f t="shared" ref="E93:L93" si="73">E8-SUM(E10+E22+E34+E58+E65+E72+E79+E86)</f>
        <v>111817.462574</v>
      </c>
      <c r="F93" s="16">
        <f t="shared" si="73"/>
        <v>397299.54788361024</v>
      </c>
      <c r="G93" s="16"/>
      <c r="H93" s="16">
        <f t="shared" si="73"/>
        <v>94614</v>
      </c>
      <c r="I93" s="16">
        <f t="shared" si="73"/>
        <v>335536</v>
      </c>
      <c r="J93" s="16"/>
      <c r="K93" s="16">
        <f t="shared" si="73"/>
        <v>104205.79765499989</v>
      </c>
      <c r="L93" s="16">
        <f t="shared" si="73"/>
        <v>375281.01673754305</v>
      </c>
      <c r="M93" s="49"/>
      <c r="N93" s="48">
        <f>ROUND(E93/H93*100-100,2)</f>
        <v>18.18</v>
      </c>
      <c r="O93" s="48">
        <f t="shared" ref="O93" si="74">ROUND(F93/I93*100-100,2)</f>
        <v>18.41</v>
      </c>
      <c r="P93" s="49"/>
      <c r="Q93" s="48">
        <f t="shared" ref="Q93" si="75">ROUND(E93/K93*100-100,2)</f>
        <v>7.3</v>
      </c>
      <c r="R93" s="48">
        <f t="shared" ref="R93" si="76">ROUND(F93/L93*100-100,2)</f>
        <v>5.87</v>
      </c>
      <c r="S93" s="54"/>
      <c r="T93" s="55"/>
      <c r="U93" s="55"/>
    </row>
    <row r="94" spans="1:21" x14ac:dyDescent="0.45">
      <c r="A94" s="56"/>
      <c r="B94" s="73"/>
      <c r="C94" s="73"/>
      <c r="D94" s="73"/>
      <c r="E94" s="74"/>
      <c r="F94" s="73"/>
      <c r="G94" s="73"/>
      <c r="H94" s="74"/>
      <c r="I94" s="73"/>
      <c r="J94" s="74"/>
      <c r="K94" s="75"/>
      <c r="L94" s="74"/>
      <c r="M94" s="73"/>
      <c r="N94" s="76"/>
      <c r="O94" s="76"/>
      <c r="P94" s="77"/>
      <c r="Q94" s="73"/>
      <c r="R94" s="73"/>
      <c r="T94" s="35"/>
      <c r="U94" s="35"/>
    </row>
    <row r="95" spans="1:21" x14ac:dyDescent="0.45">
      <c r="B95" s="88" t="s">
        <v>103</v>
      </c>
      <c r="C95" s="88"/>
      <c r="D95" s="88"/>
      <c r="E95" s="88"/>
      <c r="F95" s="88"/>
      <c r="G95" s="88"/>
      <c r="H95" s="88"/>
      <c r="S95" s="34"/>
      <c r="T95" s="35"/>
      <c r="U95" s="35"/>
    </row>
    <row r="96" spans="1:21" x14ac:dyDescent="0.45">
      <c r="B96" s="88" t="s">
        <v>104</v>
      </c>
      <c r="C96" s="88"/>
      <c r="D96" s="88"/>
      <c r="E96" s="88"/>
      <c r="F96" s="88"/>
      <c r="G96" s="88"/>
      <c r="H96" s="88"/>
      <c r="S96" s="34"/>
      <c r="T96" s="35"/>
      <c r="U96" s="35"/>
    </row>
    <row r="97" spans="1:21" ht="18.5" customHeight="1" x14ac:dyDescent="0.45">
      <c r="B97" s="90" t="s">
        <v>105</v>
      </c>
      <c r="C97" s="90"/>
      <c r="D97" s="90"/>
      <c r="E97" s="90"/>
      <c r="F97" s="90"/>
      <c r="G97" s="90"/>
      <c r="H97" s="90"/>
      <c r="S97" s="34"/>
      <c r="T97" s="35"/>
      <c r="U97" s="35"/>
    </row>
    <row r="98" spans="1:21" x14ac:dyDescent="0.45">
      <c r="S98" s="34"/>
      <c r="T98" s="35"/>
      <c r="U98" s="35"/>
    </row>
    <row r="99" spans="1:21" x14ac:dyDescent="0.45">
      <c r="B99" s="4"/>
      <c r="S99" s="34"/>
      <c r="T99" s="35"/>
      <c r="U99" s="35"/>
    </row>
    <row r="100" spans="1:21" x14ac:dyDescent="0.45">
      <c r="A100" s="91" t="s">
        <v>110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S100" s="34"/>
      <c r="T100" s="35"/>
      <c r="U100" s="35"/>
    </row>
    <row r="101" spans="1:21" x14ac:dyDescent="0.45">
      <c r="A101" s="3"/>
      <c r="B101" s="3"/>
      <c r="C101" s="3"/>
      <c r="D101" s="3"/>
      <c r="E101" s="34"/>
      <c r="F101" s="3"/>
      <c r="G101" s="3"/>
      <c r="H101" s="34"/>
      <c r="I101" s="3"/>
      <c r="J101" s="3"/>
      <c r="K101" s="34"/>
      <c r="L101" s="3"/>
      <c r="S101" s="34"/>
      <c r="T101" s="35"/>
      <c r="U101" s="35"/>
    </row>
    <row r="102" spans="1:21" x14ac:dyDescent="0.45">
      <c r="I102" s="4" t="s">
        <v>101</v>
      </c>
      <c r="S102" s="34"/>
      <c r="T102" s="35"/>
      <c r="U102" s="35"/>
    </row>
    <row r="103" spans="1:21" x14ac:dyDescent="0.45">
      <c r="I103" s="4" t="s">
        <v>102</v>
      </c>
      <c r="J103" s="73"/>
      <c r="K103" s="74"/>
      <c r="L103" s="73"/>
    </row>
    <row r="104" spans="1:21" x14ac:dyDescent="0.45">
      <c r="A104" s="78"/>
      <c r="B104" s="5"/>
      <c r="C104" s="6" t="s">
        <v>62</v>
      </c>
      <c r="D104" s="97" t="s">
        <v>111</v>
      </c>
      <c r="E104" s="98"/>
      <c r="F104" s="99"/>
      <c r="G104" s="97" t="s">
        <v>112</v>
      </c>
      <c r="H104" s="98"/>
      <c r="I104" s="99"/>
      <c r="J104" s="79" t="s">
        <v>113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0"/>
      <c r="J105" s="81" t="s">
        <v>114</v>
      </c>
      <c r="K105" s="74"/>
      <c r="L105" s="73"/>
    </row>
    <row r="106" spans="1:21" x14ac:dyDescent="0.45">
      <c r="A106" s="4" t="s">
        <v>2</v>
      </c>
      <c r="B106" s="7" t="s">
        <v>65</v>
      </c>
      <c r="C106" s="3" t="s">
        <v>66</v>
      </c>
      <c r="D106" s="37" t="s">
        <v>67</v>
      </c>
      <c r="E106" s="92" t="s">
        <v>68</v>
      </c>
      <c r="F106" s="93"/>
      <c r="G106" s="37" t="s">
        <v>67</v>
      </c>
      <c r="H106" s="92" t="s">
        <v>68</v>
      </c>
      <c r="I106" s="93"/>
      <c r="J106" s="37" t="s">
        <v>67</v>
      </c>
      <c r="K106" s="97" t="s">
        <v>68</v>
      </c>
      <c r="L106" s="98"/>
    </row>
    <row r="107" spans="1:21" x14ac:dyDescent="0.45">
      <c r="A107" s="73"/>
      <c r="B107" s="10"/>
      <c r="C107" s="11" t="s">
        <v>69</v>
      </c>
      <c r="D107" s="10"/>
      <c r="E107" s="41" t="s">
        <v>70</v>
      </c>
      <c r="F107" s="42" t="s">
        <v>71</v>
      </c>
      <c r="G107" s="58"/>
      <c r="H107" s="41" t="s">
        <v>70</v>
      </c>
      <c r="I107" s="42" t="s">
        <v>72</v>
      </c>
      <c r="J107" s="43"/>
      <c r="K107" s="41" t="s">
        <v>70</v>
      </c>
      <c r="L107" s="47" t="s">
        <v>72</v>
      </c>
    </row>
    <row r="108" spans="1:21" ht="21" x14ac:dyDescent="0.5">
      <c r="A108" s="4"/>
      <c r="B108" s="4" t="s">
        <v>3</v>
      </c>
      <c r="D108" s="16"/>
      <c r="E108" s="16">
        <v>6529174</v>
      </c>
      <c r="F108" s="16">
        <v>23104559</v>
      </c>
      <c r="G108" s="16"/>
      <c r="H108" s="16">
        <v>5569159.9543409999</v>
      </c>
      <c r="I108" s="16">
        <v>20002635.408447534</v>
      </c>
      <c r="J108" s="48"/>
      <c r="K108" s="48">
        <f>E108/H108*100-100</f>
        <v>17.238040450080746</v>
      </c>
      <c r="L108" s="48">
        <f>F108/I108*100-100</f>
        <v>15.507574518118034</v>
      </c>
      <c r="M108" s="14"/>
      <c r="N108" s="82"/>
    </row>
    <row r="109" spans="1:21" ht="21" x14ac:dyDescent="0.5">
      <c r="A109" s="4"/>
      <c r="D109" s="16"/>
      <c r="E109" s="16"/>
      <c r="F109" s="16"/>
      <c r="G109" s="16"/>
      <c r="H109" s="16"/>
      <c r="I109" s="16"/>
      <c r="J109" s="48"/>
      <c r="K109" s="48"/>
      <c r="L109" s="48"/>
      <c r="M109" s="14"/>
      <c r="N109" s="82"/>
    </row>
    <row r="110" spans="1:21" ht="21" x14ac:dyDescent="0.5">
      <c r="A110" s="4" t="s">
        <v>4</v>
      </c>
      <c r="B110" s="4" t="s">
        <v>5</v>
      </c>
      <c r="C110" s="51"/>
      <c r="D110" s="52"/>
      <c r="E110" s="16">
        <f t="shared" ref="E110:I110" si="77">SUM(E111:E120)</f>
        <v>869087.43649800005</v>
      </c>
      <c r="F110" s="16">
        <f t="shared" si="77"/>
        <v>3075582.2566599995</v>
      </c>
      <c r="G110" s="52"/>
      <c r="H110" s="16">
        <f t="shared" si="77"/>
        <v>651197.63497500005</v>
      </c>
      <c r="I110" s="16">
        <f t="shared" si="77"/>
        <v>2340911.8271108707</v>
      </c>
      <c r="J110" s="53"/>
      <c r="K110" s="48">
        <f t="shared" ref="K110:L111" si="78">E110/H110*100-100</f>
        <v>33.459857625460359</v>
      </c>
      <c r="L110" s="48">
        <f t="shared" si="78"/>
        <v>31.383942831193735</v>
      </c>
      <c r="M110" s="14"/>
      <c r="N110" s="82"/>
    </row>
    <row r="111" spans="1:21" ht="21" x14ac:dyDescent="0.5">
      <c r="A111" s="4" t="s">
        <v>0</v>
      </c>
      <c r="B111" s="4" t="s">
        <v>8</v>
      </c>
      <c r="C111" s="51" t="s">
        <v>9</v>
      </c>
      <c r="D111" s="16">
        <v>15834.249878000001</v>
      </c>
      <c r="E111" s="16">
        <v>13776.080833</v>
      </c>
      <c r="F111" s="16">
        <v>48723.281459999998</v>
      </c>
      <c r="G111" s="16">
        <v>11859.464</v>
      </c>
      <c r="H111" s="16">
        <v>11419.768628000002</v>
      </c>
      <c r="I111" s="16">
        <v>41054.680966328102</v>
      </c>
      <c r="J111" s="48">
        <f>D111/G111*100-100</f>
        <v>33.515729530440836</v>
      </c>
      <c r="K111" s="48">
        <f t="shared" si="78"/>
        <v>20.633624741070349</v>
      </c>
      <c r="L111" s="48">
        <f t="shared" si="78"/>
        <v>18.678991805980587</v>
      </c>
      <c r="M111" s="50"/>
      <c r="N111" s="50"/>
      <c r="O111" s="21"/>
      <c r="T111" s="1"/>
    </row>
    <row r="112" spans="1:21" ht="21" x14ac:dyDescent="0.5">
      <c r="A112" s="4" t="s">
        <v>0</v>
      </c>
      <c r="B112" s="4" t="s">
        <v>10</v>
      </c>
      <c r="C112" s="51" t="s">
        <v>9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89">
        <v>0</v>
      </c>
      <c r="K112" s="89">
        <v>0</v>
      </c>
      <c r="L112" s="89">
        <v>0</v>
      </c>
      <c r="M112" s="50"/>
      <c r="N112" s="50"/>
      <c r="O112" s="21"/>
      <c r="T112" s="1"/>
    </row>
    <row r="113" spans="1:20" ht="21" x14ac:dyDescent="0.5">
      <c r="A113" s="4" t="s">
        <v>0</v>
      </c>
      <c r="B113" s="4" t="s">
        <v>11</v>
      </c>
      <c r="C113" s="51" t="s">
        <v>9</v>
      </c>
      <c r="D113" s="20">
        <v>58208.986120000001</v>
      </c>
      <c r="E113" s="16">
        <v>15851.782644999999</v>
      </c>
      <c r="F113" s="16">
        <v>56158.309729999994</v>
      </c>
      <c r="G113" s="20">
        <v>59417.891000000003</v>
      </c>
      <c r="H113" s="16">
        <v>13031.476221000001</v>
      </c>
      <c r="I113" s="16">
        <v>46870.780996117814</v>
      </c>
      <c r="J113" s="48">
        <f>D113/G113*100-100</f>
        <v>-2.034580594588931</v>
      </c>
      <c r="K113" s="48">
        <f t="shared" ref="J113:L119" si="79">E113/H113*100-100</f>
        <v>21.642263517736566</v>
      </c>
      <c r="L113" s="48">
        <f t="shared" si="79"/>
        <v>19.815178105633535</v>
      </c>
      <c r="M113" s="50"/>
      <c r="N113" s="50"/>
      <c r="O113" s="21"/>
      <c r="T113" s="1"/>
    </row>
    <row r="114" spans="1:20" ht="21" x14ac:dyDescent="0.5">
      <c r="A114" s="4" t="s">
        <v>0</v>
      </c>
      <c r="B114" s="4" t="s">
        <v>12</v>
      </c>
      <c r="C114" s="51" t="s">
        <v>9</v>
      </c>
      <c r="D114" s="20">
        <v>87863.957139999999</v>
      </c>
      <c r="E114" s="16">
        <v>58969.916582000005</v>
      </c>
      <c r="F114" s="16">
        <v>208745.43435999996</v>
      </c>
      <c r="G114" s="20">
        <v>83276.451000000001</v>
      </c>
      <c r="H114" s="16">
        <v>58836.572454000008</v>
      </c>
      <c r="I114" s="16">
        <v>211482.62696340503</v>
      </c>
      <c r="J114" s="48">
        <f t="shared" si="79"/>
        <v>5.5087675866494408</v>
      </c>
      <c r="K114" s="48">
        <f t="shared" si="79"/>
        <v>0.22663476548407857</v>
      </c>
      <c r="L114" s="48">
        <f t="shared" si="79"/>
        <v>-1.2942872153175529</v>
      </c>
      <c r="M114" s="50"/>
      <c r="N114" s="50"/>
      <c r="O114" s="21"/>
      <c r="T114" s="1"/>
    </row>
    <row r="115" spans="1:20" ht="21" x14ac:dyDescent="0.5">
      <c r="A115" s="4" t="s">
        <v>0</v>
      </c>
      <c r="B115" s="4" t="s">
        <v>13</v>
      </c>
      <c r="C115" s="51" t="s">
        <v>9</v>
      </c>
      <c r="D115" s="20">
        <v>63003.977654200004</v>
      </c>
      <c r="E115" s="16">
        <v>22468.289225</v>
      </c>
      <c r="F115" s="16">
        <v>79481.102220000001</v>
      </c>
      <c r="G115" s="20">
        <v>59274.310999999994</v>
      </c>
      <c r="H115" s="16">
        <v>19441.395350999999</v>
      </c>
      <c r="I115" s="16">
        <v>69875.209723202206</v>
      </c>
      <c r="J115" s="48">
        <f t="shared" si="79"/>
        <v>6.2922142683362665</v>
      </c>
      <c r="K115" s="48">
        <f t="shared" si="79"/>
        <v>15.56932421439754</v>
      </c>
      <c r="L115" s="48">
        <f t="shared" si="79"/>
        <v>13.747210970599966</v>
      </c>
      <c r="M115" s="50"/>
      <c r="N115" s="50"/>
      <c r="O115" s="21"/>
      <c r="T115" s="1"/>
    </row>
    <row r="116" spans="1:20" ht="21" x14ac:dyDescent="0.5">
      <c r="A116" s="4" t="s">
        <v>0</v>
      </c>
      <c r="B116" s="4" t="s">
        <v>14</v>
      </c>
      <c r="C116" s="51" t="s">
        <v>9</v>
      </c>
      <c r="D116" s="20">
        <v>60809</v>
      </c>
      <c r="E116" s="16">
        <v>18715.658932999999</v>
      </c>
      <c r="F116" s="16">
        <v>66107.896040000007</v>
      </c>
      <c r="G116" s="20">
        <v>59340</v>
      </c>
      <c r="H116" s="16">
        <v>16270</v>
      </c>
      <c r="I116" s="16">
        <v>58509</v>
      </c>
      <c r="J116" s="48">
        <f t="shared" si="79"/>
        <v>2.4755645433097442</v>
      </c>
      <c r="K116" s="48">
        <f t="shared" si="79"/>
        <v>15.031708254456049</v>
      </c>
      <c r="L116" s="48">
        <f t="shared" si="79"/>
        <v>12.987567792989125</v>
      </c>
      <c r="M116" s="50"/>
      <c r="N116" s="50"/>
      <c r="O116" s="21"/>
      <c r="T116" s="1"/>
    </row>
    <row r="117" spans="1:20" ht="21" x14ac:dyDescent="0.5">
      <c r="A117" s="4" t="s">
        <v>0</v>
      </c>
      <c r="B117" s="4" t="s">
        <v>15</v>
      </c>
      <c r="C117" s="51" t="s">
        <v>9</v>
      </c>
      <c r="D117" s="20">
        <v>1250137.6740000001</v>
      </c>
      <c r="E117" s="16">
        <v>374407.88768599997</v>
      </c>
      <c r="F117" s="16">
        <v>1325010.3851399994</v>
      </c>
      <c r="G117" s="20">
        <v>1085469.2479999999</v>
      </c>
      <c r="H117" s="16">
        <v>284926.04177100002</v>
      </c>
      <c r="I117" s="16">
        <v>1024184.5791019404</v>
      </c>
      <c r="J117" s="48">
        <f t="shared" si="79"/>
        <v>15.170252524740363</v>
      </c>
      <c r="K117" s="48">
        <f t="shared" si="79"/>
        <v>31.405288670285216</v>
      </c>
      <c r="L117" s="48">
        <f t="shared" si="79"/>
        <v>29.37222568824842</v>
      </c>
      <c r="M117" s="50"/>
      <c r="N117" s="50"/>
      <c r="O117" s="21"/>
      <c r="T117" s="1"/>
    </row>
    <row r="118" spans="1:20" ht="21" x14ac:dyDescent="0.5">
      <c r="A118" s="4" t="s">
        <v>0</v>
      </c>
      <c r="B118" s="4" t="s">
        <v>16</v>
      </c>
      <c r="C118" s="51" t="s">
        <v>9</v>
      </c>
      <c r="D118" s="20">
        <v>231390.003</v>
      </c>
      <c r="E118" s="16">
        <v>36976.424121999997</v>
      </c>
      <c r="F118" s="16">
        <v>131310.52666999999</v>
      </c>
      <c r="G118" s="20">
        <v>1460</v>
      </c>
      <c r="H118" s="16">
        <v>405</v>
      </c>
      <c r="I118" s="16">
        <v>1454</v>
      </c>
      <c r="J118" s="48">
        <f t="shared" si="79"/>
        <v>15748.630342465753</v>
      </c>
      <c r="K118" s="48">
        <f t="shared" si="79"/>
        <v>9029.981264691356</v>
      </c>
      <c r="L118" s="48">
        <f t="shared" si="79"/>
        <v>8930.9853280605221</v>
      </c>
      <c r="M118" s="50"/>
      <c r="N118" s="50"/>
      <c r="O118" s="21"/>
      <c r="T118" s="1"/>
    </row>
    <row r="119" spans="1:20" ht="21" x14ac:dyDescent="0.5">
      <c r="A119" s="4" t="s">
        <v>0</v>
      </c>
      <c r="B119" s="4" t="s">
        <v>75</v>
      </c>
      <c r="C119" s="51" t="s">
        <v>9</v>
      </c>
      <c r="D119" s="20">
        <v>391376.83984199999</v>
      </c>
      <c r="E119" s="16">
        <v>72231.427502999999</v>
      </c>
      <c r="F119" s="16">
        <v>255461.02473999999</v>
      </c>
      <c r="G119" s="20">
        <v>433186.07</v>
      </c>
      <c r="H119" s="16">
        <v>82837.013250000004</v>
      </c>
      <c r="I119" s="16">
        <v>297800.04759488837</v>
      </c>
      <c r="J119" s="48">
        <f t="shared" si="79"/>
        <v>-9.6515638552273799</v>
      </c>
      <c r="K119" s="48">
        <f t="shared" si="79"/>
        <v>-12.802955262272206</v>
      </c>
      <c r="L119" s="48">
        <f t="shared" si="79"/>
        <v>-14.21726530832666</v>
      </c>
      <c r="M119" s="50"/>
      <c r="N119" s="50"/>
      <c r="O119" s="21"/>
      <c r="T119" s="1"/>
    </row>
    <row r="120" spans="1:20" ht="21" x14ac:dyDescent="0.5">
      <c r="A120" s="4"/>
      <c r="B120" s="4" t="s">
        <v>17</v>
      </c>
      <c r="C120" s="51" t="s">
        <v>6</v>
      </c>
      <c r="D120" s="20" t="s">
        <v>7</v>
      </c>
      <c r="E120" s="16">
        <v>255689.96896900001</v>
      </c>
      <c r="F120" s="16">
        <v>904584.29629999981</v>
      </c>
      <c r="G120" s="20"/>
      <c r="H120" s="16">
        <v>164030.36729999998</v>
      </c>
      <c r="I120" s="16">
        <v>589680.90176498902</v>
      </c>
      <c r="J120" s="53" t="s">
        <v>7</v>
      </c>
      <c r="K120" s="48">
        <f>E120/H120*100-100</f>
        <v>55.879653979778681</v>
      </c>
      <c r="L120" s="48">
        <f>F120/I120*100-100</f>
        <v>53.402339060407996</v>
      </c>
      <c r="M120" s="14"/>
      <c r="N120" s="50"/>
      <c r="O120" s="21"/>
    </row>
    <row r="121" spans="1:20" ht="21" x14ac:dyDescent="0.5">
      <c r="A121" s="4"/>
      <c r="B121" s="4"/>
      <c r="C121" s="51"/>
      <c r="D121" s="20"/>
      <c r="E121" s="13"/>
      <c r="F121" s="14"/>
      <c r="G121" s="20"/>
      <c r="H121" s="13"/>
      <c r="I121" s="14"/>
      <c r="J121" s="48"/>
      <c r="K121" s="48"/>
      <c r="L121" s="48"/>
      <c r="M121" s="14"/>
      <c r="N121" s="82"/>
    </row>
    <row r="122" spans="1:20" ht="21" x14ac:dyDescent="0.5">
      <c r="A122" s="4" t="s">
        <v>18</v>
      </c>
      <c r="B122" s="4" t="s">
        <v>19</v>
      </c>
      <c r="C122" s="51"/>
      <c r="D122" s="20" t="s">
        <v>7</v>
      </c>
      <c r="E122" s="16">
        <f t="shared" ref="E122:I122" si="80">SUM(E123:E128,E131:E132)</f>
        <v>998708.23588100006</v>
      </c>
      <c r="F122" s="16">
        <f t="shared" si="80"/>
        <v>3534023.7220399999</v>
      </c>
      <c r="G122" s="20"/>
      <c r="H122" s="16">
        <f t="shared" si="80"/>
        <v>808959.44512399996</v>
      </c>
      <c r="I122" s="16">
        <f t="shared" si="80"/>
        <v>2907803.3427111618</v>
      </c>
      <c r="J122" s="53" t="s">
        <v>7</v>
      </c>
      <c r="K122" s="48">
        <f t="shared" ref="K122:K132" si="81">E122/H122*100-100</f>
        <v>23.455908933471292</v>
      </c>
      <c r="L122" s="48">
        <f t="shared" ref="L122:L132" si="82">F122/I122*100-100</f>
        <v>21.535857330192272</v>
      </c>
      <c r="M122" s="14"/>
      <c r="N122" s="82"/>
    </row>
    <row r="123" spans="1:20" ht="21" x14ac:dyDescent="0.5">
      <c r="A123" s="4" t="s">
        <v>0</v>
      </c>
      <c r="B123" s="4" t="s">
        <v>20</v>
      </c>
      <c r="C123" s="51" t="s">
        <v>6</v>
      </c>
      <c r="D123" s="20" t="s">
        <v>7</v>
      </c>
      <c r="E123" s="16">
        <v>73375.766659999994</v>
      </c>
      <c r="F123" s="16">
        <v>259751.68146000005</v>
      </c>
      <c r="G123" s="20"/>
      <c r="H123" s="16">
        <v>57726.417902000001</v>
      </c>
      <c r="I123" s="16">
        <v>207509.46035058566</v>
      </c>
      <c r="J123" s="53" t="s">
        <v>7</v>
      </c>
      <c r="K123" s="48">
        <f t="shared" si="81"/>
        <v>27.109509522256019</v>
      </c>
      <c r="L123" s="48">
        <f t="shared" si="82"/>
        <v>25.175826211080476</v>
      </c>
      <c r="M123" s="14"/>
      <c r="N123" s="82"/>
    </row>
    <row r="124" spans="1:20" ht="21" x14ac:dyDescent="0.5">
      <c r="A124" s="4" t="s">
        <v>0</v>
      </c>
      <c r="B124" s="4" t="s">
        <v>21</v>
      </c>
      <c r="C124" s="51" t="s">
        <v>6</v>
      </c>
      <c r="D124" s="20" t="s">
        <v>7</v>
      </c>
      <c r="E124" s="16">
        <v>68727.945068000001</v>
      </c>
      <c r="F124" s="16">
        <v>243237.69178000002</v>
      </c>
      <c r="G124" s="20"/>
      <c r="H124" s="16">
        <v>44366.501711000004</v>
      </c>
      <c r="I124" s="16">
        <v>159493.27958165784</v>
      </c>
      <c r="J124" s="53" t="s">
        <v>7</v>
      </c>
      <c r="K124" s="48">
        <f t="shared" si="81"/>
        <v>54.909543050494648</v>
      </c>
      <c r="L124" s="48">
        <f t="shared" si="82"/>
        <v>52.506545992407439</v>
      </c>
      <c r="M124" s="14"/>
      <c r="N124" s="82"/>
    </row>
    <row r="125" spans="1:20" ht="21" x14ac:dyDescent="0.5">
      <c r="A125" s="4" t="s">
        <v>0</v>
      </c>
      <c r="B125" s="4" t="s">
        <v>22</v>
      </c>
      <c r="C125" s="51" t="s">
        <v>6</v>
      </c>
      <c r="D125" s="20" t="s">
        <v>7</v>
      </c>
      <c r="E125" s="16">
        <v>60304.729652000002</v>
      </c>
      <c r="F125" s="16">
        <v>213253.08448000002</v>
      </c>
      <c r="G125" s="20"/>
      <c r="H125" s="16">
        <v>39490.703383</v>
      </c>
      <c r="I125" s="16">
        <v>141951.54096994281</v>
      </c>
      <c r="J125" s="53" t="s">
        <v>7</v>
      </c>
      <c r="K125" s="48">
        <f t="shared" si="81"/>
        <v>52.706142170058286</v>
      </c>
      <c r="L125" s="48">
        <f t="shared" si="82"/>
        <v>50.229495941262655</v>
      </c>
      <c r="M125" s="14"/>
      <c r="N125" s="82"/>
    </row>
    <row r="126" spans="1:20" ht="21" x14ac:dyDescent="0.5">
      <c r="A126" s="4" t="s">
        <v>0</v>
      </c>
      <c r="B126" s="4" t="s">
        <v>23</v>
      </c>
      <c r="C126" s="51" t="s">
        <v>6</v>
      </c>
      <c r="D126" s="20" t="s">
        <v>7</v>
      </c>
      <c r="E126" s="16">
        <v>23392.941441999999</v>
      </c>
      <c r="F126" s="16">
        <v>82897.390140000032</v>
      </c>
      <c r="G126" s="20"/>
      <c r="H126" s="16">
        <v>10943.122254000002</v>
      </c>
      <c r="I126" s="16">
        <v>39334.388888869937</v>
      </c>
      <c r="J126" s="53" t="s">
        <v>7</v>
      </c>
      <c r="K126" s="48">
        <f t="shared" si="81"/>
        <v>113.76843737123798</v>
      </c>
      <c r="L126" s="48">
        <f t="shared" si="82"/>
        <v>110.75042089558607</v>
      </c>
      <c r="M126" s="14"/>
      <c r="N126" s="82"/>
    </row>
    <row r="127" spans="1:20" ht="21" x14ac:dyDescent="0.5">
      <c r="A127" s="4" t="s">
        <v>0</v>
      </c>
      <c r="B127" s="4" t="s">
        <v>24</v>
      </c>
      <c r="C127" s="51" t="s">
        <v>6</v>
      </c>
      <c r="D127" s="20" t="s">
        <v>7</v>
      </c>
      <c r="E127" s="16">
        <v>290016.325396</v>
      </c>
      <c r="F127" s="16">
        <v>1025945.1281000001</v>
      </c>
      <c r="G127" s="20"/>
      <c r="H127" s="16">
        <v>298697.600622</v>
      </c>
      <c r="I127" s="16">
        <v>1073440.3833614681</v>
      </c>
      <c r="J127" s="53" t="s">
        <v>7</v>
      </c>
      <c r="K127" s="48">
        <f t="shared" si="81"/>
        <v>-2.9063759494292469</v>
      </c>
      <c r="L127" s="48">
        <f t="shared" si="82"/>
        <v>-4.4245824917390451</v>
      </c>
      <c r="M127" s="14"/>
      <c r="N127" s="82"/>
    </row>
    <row r="128" spans="1:20" ht="21" x14ac:dyDescent="0.5">
      <c r="A128" s="4" t="s">
        <v>0</v>
      </c>
      <c r="B128" s="4" t="s">
        <v>25</v>
      </c>
      <c r="C128" s="51" t="s">
        <v>6</v>
      </c>
      <c r="D128" s="20" t="s">
        <v>7</v>
      </c>
      <c r="E128" s="16">
        <f t="shared" ref="E128:I128" si="83">SUM(E129:E130)</f>
        <v>245684.394879</v>
      </c>
      <c r="F128" s="16">
        <f t="shared" si="83"/>
        <v>869586.64590999996</v>
      </c>
      <c r="G128" s="20"/>
      <c r="H128" s="16">
        <f t="shared" si="83"/>
        <v>169974.948149</v>
      </c>
      <c r="I128" s="16">
        <f t="shared" si="83"/>
        <v>611189.14108125411</v>
      </c>
      <c r="J128" s="53" t="s">
        <v>7</v>
      </c>
      <c r="K128" s="48">
        <f t="shared" si="81"/>
        <v>44.541532475499338</v>
      </c>
      <c r="L128" s="48">
        <f t="shared" si="82"/>
        <v>42.277829801035921</v>
      </c>
      <c r="M128" s="14"/>
      <c r="N128" s="82"/>
    </row>
    <row r="129" spans="1:14" ht="21" x14ac:dyDescent="0.5">
      <c r="A129" s="4"/>
      <c r="B129" s="4" t="s">
        <v>26</v>
      </c>
      <c r="C129" s="51" t="s">
        <v>6</v>
      </c>
      <c r="D129" s="20" t="s">
        <v>7</v>
      </c>
      <c r="E129" s="16">
        <v>182125.999365</v>
      </c>
      <c r="F129" s="16">
        <v>644603.63668</v>
      </c>
      <c r="G129" s="20"/>
      <c r="H129" s="16">
        <v>117019.847236</v>
      </c>
      <c r="I129" s="16">
        <v>420806.8432217965</v>
      </c>
      <c r="J129" s="53" t="s">
        <v>7</v>
      </c>
      <c r="K129" s="48">
        <f t="shared" si="81"/>
        <v>55.636845942634864</v>
      </c>
      <c r="L129" s="48">
        <f t="shared" si="82"/>
        <v>53.182783755312158</v>
      </c>
      <c r="M129" s="14"/>
      <c r="N129" s="82"/>
    </row>
    <row r="130" spans="1:14" ht="21" x14ac:dyDescent="0.5">
      <c r="A130" s="4"/>
      <c r="B130" s="4" t="s">
        <v>27</v>
      </c>
      <c r="C130" s="51" t="s">
        <v>6</v>
      </c>
      <c r="D130" s="20" t="s">
        <v>7</v>
      </c>
      <c r="E130" s="16">
        <v>63558.395514000003</v>
      </c>
      <c r="F130" s="16">
        <v>224983.00922999994</v>
      </c>
      <c r="G130" s="20"/>
      <c r="H130" s="16">
        <v>52955.100913000002</v>
      </c>
      <c r="I130" s="16">
        <v>190382.29785945761</v>
      </c>
      <c r="J130" s="53" t="s">
        <v>7</v>
      </c>
      <c r="K130" s="48">
        <f t="shared" si="81"/>
        <v>20.023178916078678</v>
      </c>
      <c r="L130" s="48">
        <f t="shared" si="82"/>
        <v>18.174332256502623</v>
      </c>
      <c r="M130" s="14"/>
      <c r="N130" s="82"/>
    </row>
    <row r="131" spans="1:14" ht="21" x14ac:dyDescent="0.5">
      <c r="A131" s="4" t="s">
        <v>0</v>
      </c>
      <c r="B131" s="4" t="s">
        <v>28</v>
      </c>
      <c r="C131" s="51" t="s">
        <v>6</v>
      </c>
      <c r="D131" s="20" t="s">
        <v>7</v>
      </c>
      <c r="E131" s="16">
        <v>13937.47717</v>
      </c>
      <c r="F131" s="16">
        <v>49289.800380000001</v>
      </c>
      <c r="G131" s="20"/>
      <c r="H131" s="16">
        <v>11101.379573</v>
      </c>
      <c r="I131" s="16">
        <v>39897.625387562686</v>
      </c>
      <c r="J131" s="53" t="s">
        <v>7</v>
      </c>
      <c r="K131" s="48">
        <f t="shared" si="81"/>
        <v>25.547253639518445</v>
      </c>
      <c r="L131" s="48">
        <f t="shared" si="82"/>
        <v>23.540686698023734</v>
      </c>
      <c r="M131" s="14"/>
      <c r="N131" s="82"/>
    </row>
    <row r="132" spans="1:14" ht="21" x14ac:dyDescent="0.5">
      <c r="B132" s="4" t="s">
        <v>29</v>
      </c>
      <c r="C132" s="51" t="s">
        <v>6</v>
      </c>
      <c r="D132" s="20" t="s">
        <v>7</v>
      </c>
      <c r="E132" s="16">
        <v>223268.65561399999</v>
      </c>
      <c r="F132" s="16">
        <v>790062.29979000008</v>
      </c>
      <c r="G132" s="20"/>
      <c r="H132" s="16">
        <v>176658.77153000003</v>
      </c>
      <c r="I132" s="16">
        <v>634987.52308982064</v>
      </c>
      <c r="J132" s="53" t="s">
        <v>7</v>
      </c>
      <c r="K132" s="48">
        <f t="shared" si="81"/>
        <v>26.384132347532315</v>
      </c>
      <c r="L132" s="48">
        <f t="shared" si="82"/>
        <v>24.421704531388684</v>
      </c>
      <c r="M132" s="14"/>
      <c r="N132" s="82"/>
    </row>
    <row r="133" spans="1:14" ht="21" x14ac:dyDescent="0.5">
      <c r="B133" s="4"/>
      <c r="C133" s="51"/>
      <c r="D133" s="17"/>
      <c r="E133" s="16"/>
      <c r="F133" s="16"/>
      <c r="G133" s="17"/>
      <c r="H133" s="16"/>
      <c r="I133" s="16"/>
      <c r="J133" s="48"/>
      <c r="K133" s="48"/>
      <c r="L133" s="48"/>
      <c r="M133" s="14"/>
      <c r="N133" s="82"/>
    </row>
    <row r="134" spans="1:14" ht="21" x14ac:dyDescent="0.5">
      <c r="A134" s="2" t="s">
        <v>30</v>
      </c>
      <c r="B134" s="4" t="s">
        <v>31</v>
      </c>
      <c r="C134" s="51"/>
      <c r="D134" s="52"/>
      <c r="E134" s="16">
        <f t="shared" ref="E134:F134" si="84">SUM(E135,E146,E147)</f>
        <v>386041.14581699995</v>
      </c>
      <c r="F134" s="16">
        <f t="shared" si="84"/>
        <v>1366311.2041299997</v>
      </c>
      <c r="G134" s="52"/>
      <c r="H134" s="16">
        <f t="shared" ref="H134:I134" si="85">SUM(H135,H146,H147)</f>
        <v>180458.66351299998</v>
      </c>
      <c r="I134" s="16">
        <f t="shared" si="85"/>
        <v>648626.9155717399</v>
      </c>
      <c r="J134" s="53" t="s">
        <v>7</v>
      </c>
      <c r="K134" s="48">
        <f t="shared" ref="K134:K147" si="86">E134/H134*100-100</f>
        <v>113.92220151801698</v>
      </c>
      <c r="L134" s="48">
        <f t="shared" ref="L134:L147" si="87">F134/I134*100-100</f>
        <v>110.64670172153566</v>
      </c>
      <c r="M134" s="14"/>
      <c r="N134" s="82"/>
    </row>
    <row r="135" spans="1:14" ht="21" x14ac:dyDescent="0.5">
      <c r="B135" s="4" t="s">
        <v>32</v>
      </c>
      <c r="C135" s="51" t="s">
        <v>6</v>
      </c>
      <c r="D135" s="20" t="s">
        <v>7</v>
      </c>
      <c r="E135" s="16">
        <f t="shared" ref="E135:F135" si="88">SUM(E136,E140,E144,E145)</f>
        <v>358524.44340299995</v>
      </c>
      <c r="F135" s="16">
        <f t="shared" si="88"/>
        <v>1268966.6331499999</v>
      </c>
      <c r="G135" s="20"/>
      <c r="H135" s="16">
        <f t="shared" ref="H135:I135" si="89">SUM(H136,H140,H144,H145)</f>
        <v>173305.67225199999</v>
      </c>
      <c r="I135" s="16">
        <f t="shared" si="89"/>
        <v>622904.79348910309</v>
      </c>
      <c r="J135" s="53" t="s">
        <v>7</v>
      </c>
      <c r="K135" s="48">
        <f t="shared" si="86"/>
        <v>106.87403865332081</v>
      </c>
      <c r="L135" s="48">
        <f t="shared" si="87"/>
        <v>103.71758997744794</v>
      </c>
      <c r="M135" s="14"/>
      <c r="N135" s="82"/>
    </row>
    <row r="136" spans="1:14" ht="21" x14ac:dyDescent="0.5">
      <c r="B136" s="4" t="s">
        <v>33</v>
      </c>
      <c r="C136" s="51" t="s">
        <v>6</v>
      </c>
      <c r="D136" s="20" t="s">
        <v>7</v>
      </c>
      <c r="E136" s="16">
        <f t="shared" ref="E136:F136" si="90">SUM(E137:E139)</f>
        <v>77701.928276000006</v>
      </c>
      <c r="F136" s="16">
        <f t="shared" si="90"/>
        <v>275142.92936999991</v>
      </c>
      <c r="G136" s="20"/>
      <c r="H136" s="16">
        <f t="shared" ref="H136:I136" si="91">SUM(H137:H139)</f>
        <v>32342.076861000001</v>
      </c>
      <c r="I136" s="16">
        <f t="shared" si="91"/>
        <v>116248.26966002237</v>
      </c>
      <c r="J136" s="53" t="s">
        <v>7</v>
      </c>
      <c r="K136" s="48">
        <f t="shared" si="86"/>
        <v>140.25027400048512</v>
      </c>
      <c r="L136" s="48">
        <f t="shared" si="87"/>
        <v>136.68561276196027</v>
      </c>
      <c r="M136" s="14"/>
      <c r="N136" s="82"/>
    </row>
    <row r="137" spans="1:14" ht="21" x14ac:dyDescent="0.5">
      <c r="B137" s="4" t="s">
        <v>34</v>
      </c>
      <c r="C137" s="51" t="s">
        <v>6</v>
      </c>
      <c r="D137" s="20" t="s">
        <v>7</v>
      </c>
      <c r="E137" s="16">
        <v>45469.178888000002</v>
      </c>
      <c r="F137" s="16">
        <v>161138.67109999992</v>
      </c>
      <c r="G137" s="20"/>
      <c r="H137" s="16">
        <v>8112</v>
      </c>
      <c r="I137" s="16">
        <v>29166</v>
      </c>
      <c r="J137" s="53" t="s">
        <v>7</v>
      </c>
      <c r="K137" s="48">
        <f t="shared" si="86"/>
        <v>460.5174912228797</v>
      </c>
      <c r="L137" s="48">
        <f t="shared" si="87"/>
        <v>452.48807207021844</v>
      </c>
      <c r="M137" s="14"/>
      <c r="N137" s="82"/>
    </row>
    <row r="138" spans="1:14" ht="21" x14ac:dyDescent="0.5">
      <c r="B138" s="4" t="s">
        <v>35</v>
      </c>
      <c r="C138" s="51" t="s">
        <v>6</v>
      </c>
      <c r="D138" s="20" t="s">
        <v>7</v>
      </c>
      <c r="E138" s="16">
        <v>31973.826319</v>
      </c>
      <c r="F138" s="16">
        <v>113086.49594999998</v>
      </c>
      <c r="G138" s="20"/>
      <c r="H138" s="16">
        <v>24049</v>
      </c>
      <c r="I138" s="16">
        <v>86431</v>
      </c>
      <c r="J138" s="53" t="s">
        <v>7</v>
      </c>
      <c r="K138" s="48">
        <f t="shared" si="86"/>
        <v>32.952830965944514</v>
      </c>
      <c r="L138" s="48">
        <f t="shared" si="87"/>
        <v>30.840203109995258</v>
      </c>
      <c r="M138" s="14"/>
      <c r="N138" s="82"/>
    </row>
    <row r="139" spans="1:14" ht="21" x14ac:dyDescent="0.5">
      <c r="B139" s="4" t="s">
        <v>36</v>
      </c>
      <c r="C139" s="51" t="s">
        <v>6</v>
      </c>
      <c r="D139" s="20" t="s">
        <v>7</v>
      </c>
      <c r="E139" s="16">
        <v>258.923069</v>
      </c>
      <c r="F139" s="16">
        <v>917.76232000000016</v>
      </c>
      <c r="G139" s="20"/>
      <c r="H139" s="16">
        <v>181.07686100000001</v>
      </c>
      <c r="I139" s="16">
        <v>651.26966002237793</v>
      </c>
      <c r="J139" s="53" t="s">
        <v>7</v>
      </c>
      <c r="K139" s="48">
        <f t="shared" si="86"/>
        <v>42.990698850252301</v>
      </c>
      <c r="L139" s="48">
        <f t="shared" si="87"/>
        <v>40.918942849029008</v>
      </c>
      <c r="M139" s="14"/>
      <c r="N139" s="82"/>
    </row>
    <row r="140" spans="1:14" ht="21" x14ac:dyDescent="0.5">
      <c r="B140" s="4" t="s">
        <v>37</v>
      </c>
      <c r="C140" s="51" t="s">
        <v>6</v>
      </c>
      <c r="D140" s="20" t="s">
        <v>7</v>
      </c>
      <c r="E140" s="16">
        <f t="shared" ref="E140:I140" si="92">SUM(E141:E143)</f>
        <v>239612.63333000001</v>
      </c>
      <c r="F140" s="16">
        <f t="shared" si="92"/>
        <v>848009.2604400001</v>
      </c>
      <c r="G140" s="20"/>
      <c r="H140" s="16">
        <f t="shared" si="92"/>
        <v>109512.08366999999</v>
      </c>
      <c r="I140" s="16">
        <f t="shared" si="92"/>
        <v>393611.30070770247</v>
      </c>
      <c r="J140" s="53" t="s">
        <v>7</v>
      </c>
      <c r="K140" s="48">
        <f t="shared" si="86"/>
        <v>118.80017738685407</v>
      </c>
      <c r="L140" s="48">
        <f t="shared" si="87"/>
        <v>115.44332160059997</v>
      </c>
      <c r="M140" s="14"/>
      <c r="N140" s="82"/>
    </row>
    <row r="141" spans="1:14" ht="21" x14ac:dyDescent="0.5">
      <c r="B141" s="4" t="s">
        <v>34</v>
      </c>
      <c r="C141" s="51" t="s">
        <v>6</v>
      </c>
      <c r="D141" s="20" t="s">
        <v>7</v>
      </c>
      <c r="E141" s="16">
        <v>55161.137432000003</v>
      </c>
      <c r="F141" s="16">
        <v>195166.83640999999</v>
      </c>
      <c r="G141" s="20"/>
      <c r="H141" s="16">
        <v>27474</v>
      </c>
      <c r="I141" s="16">
        <v>98749</v>
      </c>
      <c r="J141" s="53" t="s">
        <v>7</v>
      </c>
      <c r="K141" s="48">
        <f t="shared" si="86"/>
        <v>100.77577867074328</v>
      </c>
      <c r="L141" s="48">
        <f t="shared" si="87"/>
        <v>97.639304104345371</v>
      </c>
      <c r="M141" s="14"/>
      <c r="N141" s="82"/>
    </row>
    <row r="142" spans="1:14" ht="21" x14ac:dyDescent="0.5">
      <c r="B142" s="4" t="s">
        <v>35</v>
      </c>
      <c r="C142" s="51" t="s">
        <v>6</v>
      </c>
      <c r="D142" s="20" t="s">
        <v>7</v>
      </c>
      <c r="E142" s="16">
        <v>177410.45746000001</v>
      </c>
      <c r="F142" s="16">
        <v>627916.83095000009</v>
      </c>
      <c r="G142" s="20"/>
      <c r="H142" s="16">
        <v>78438.083669999993</v>
      </c>
      <c r="I142" s="16">
        <v>281922.30070770247</v>
      </c>
      <c r="J142" s="53" t="s">
        <v>7</v>
      </c>
      <c r="K142" s="48">
        <f t="shared" si="86"/>
        <v>126.17897985166323</v>
      </c>
      <c r="L142" s="48">
        <f t="shared" si="87"/>
        <v>122.72691070332365</v>
      </c>
      <c r="M142" s="14"/>
      <c r="N142" s="82"/>
    </row>
    <row r="143" spans="1:14" ht="21" x14ac:dyDescent="0.5">
      <c r="B143" s="4" t="s">
        <v>36</v>
      </c>
      <c r="C143" s="51" t="s">
        <v>6</v>
      </c>
      <c r="D143" s="20" t="s">
        <v>7</v>
      </c>
      <c r="E143" s="16">
        <v>7041.0384379999996</v>
      </c>
      <c r="F143" s="16">
        <v>24925.593079999991</v>
      </c>
      <c r="G143" s="20"/>
      <c r="H143" s="16">
        <v>3600</v>
      </c>
      <c r="I143" s="16">
        <v>12940</v>
      </c>
      <c r="J143" s="53" t="s">
        <v>7</v>
      </c>
      <c r="K143" s="48">
        <f t="shared" si="86"/>
        <v>95.584401055555531</v>
      </c>
      <c r="L143" s="48">
        <f t="shared" si="87"/>
        <v>92.624366924265757</v>
      </c>
      <c r="M143" s="14"/>
      <c r="N143" s="82"/>
    </row>
    <row r="144" spans="1:14" ht="21" x14ac:dyDescent="0.5">
      <c r="B144" s="4" t="s">
        <v>38</v>
      </c>
      <c r="C144" s="51" t="s">
        <v>6</v>
      </c>
      <c r="D144" s="20" t="s">
        <v>7</v>
      </c>
      <c r="E144" s="16">
        <v>37310.334765</v>
      </c>
      <c r="F144" s="16">
        <v>132039.86090000003</v>
      </c>
      <c r="G144" s="20"/>
      <c r="H144" s="16">
        <v>28522.569468000002</v>
      </c>
      <c r="I144" s="16">
        <v>102517.95665679172</v>
      </c>
      <c r="J144" s="53" t="s">
        <v>7</v>
      </c>
      <c r="K144" s="48">
        <f t="shared" si="86"/>
        <v>30.809865523718514</v>
      </c>
      <c r="L144" s="48">
        <f t="shared" si="87"/>
        <v>28.796812973985965</v>
      </c>
      <c r="M144" s="14"/>
      <c r="N144" s="82"/>
    </row>
    <row r="145" spans="1:20" ht="21" x14ac:dyDescent="0.5">
      <c r="B145" s="4" t="s">
        <v>39</v>
      </c>
      <c r="C145" s="51" t="s">
        <v>6</v>
      </c>
      <c r="D145" s="20" t="s">
        <v>7</v>
      </c>
      <c r="E145" s="16">
        <v>3899.5470319999999</v>
      </c>
      <c r="F145" s="16">
        <v>13774.582440000002</v>
      </c>
      <c r="G145" s="20"/>
      <c r="H145" s="16">
        <v>2928.9422530000002</v>
      </c>
      <c r="I145" s="16">
        <v>10527.266464586473</v>
      </c>
      <c r="J145" s="53" t="s">
        <v>7</v>
      </c>
      <c r="K145" s="48">
        <f t="shared" si="86"/>
        <v>33.138406126165421</v>
      </c>
      <c r="L145" s="48">
        <f t="shared" si="87"/>
        <v>30.846715871944895</v>
      </c>
      <c r="M145" s="14"/>
      <c r="N145" s="82"/>
    </row>
    <row r="146" spans="1:20" ht="21" x14ac:dyDescent="0.5">
      <c r="B146" s="4" t="s">
        <v>40</v>
      </c>
      <c r="C146" s="51" t="s">
        <v>6</v>
      </c>
      <c r="D146" s="20" t="s">
        <v>7</v>
      </c>
      <c r="E146" s="16">
        <v>19522.771648000002</v>
      </c>
      <c r="F146" s="16">
        <v>69146.218460000004</v>
      </c>
      <c r="G146" s="20"/>
      <c r="H146" s="16">
        <v>5981</v>
      </c>
      <c r="I146" s="16">
        <v>21508</v>
      </c>
      <c r="J146" s="53" t="s">
        <v>7</v>
      </c>
      <c r="K146" s="48">
        <f t="shared" si="86"/>
        <v>226.41316916903531</v>
      </c>
      <c r="L146" s="48">
        <f t="shared" si="87"/>
        <v>221.49069397433516</v>
      </c>
      <c r="M146" s="14"/>
      <c r="N146" s="82"/>
    </row>
    <row r="147" spans="1:20" ht="21" x14ac:dyDescent="0.5">
      <c r="B147" s="4" t="s">
        <v>41</v>
      </c>
      <c r="C147" s="51" t="s">
        <v>6</v>
      </c>
      <c r="D147" s="52" t="s">
        <v>7</v>
      </c>
      <c r="E147" s="16">
        <v>7993.9307659999995</v>
      </c>
      <c r="F147" s="16">
        <v>28198.35252</v>
      </c>
      <c r="G147" s="20"/>
      <c r="H147" s="16">
        <v>1171.9912610000001</v>
      </c>
      <c r="I147" s="16">
        <v>4214.1220826368171</v>
      </c>
      <c r="J147" s="53" t="s">
        <v>7</v>
      </c>
      <c r="K147" s="48">
        <f t="shared" si="86"/>
        <v>582.08108985208537</v>
      </c>
      <c r="L147" s="48">
        <f t="shared" si="87"/>
        <v>569.13943087182747</v>
      </c>
      <c r="M147" s="14"/>
      <c r="N147" s="82"/>
    </row>
    <row r="148" spans="1:20" x14ac:dyDescent="0.45">
      <c r="A148" s="77"/>
      <c r="B148" s="73"/>
      <c r="C148" s="73"/>
      <c r="D148" s="73"/>
      <c r="E148" s="74"/>
      <c r="F148" s="73"/>
      <c r="G148" s="73"/>
      <c r="H148" s="74"/>
      <c r="I148" s="73"/>
      <c r="J148" s="73"/>
      <c r="K148" s="74"/>
      <c r="L148" s="73"/>
    </row>
    <row r="149" spans="1:20" x14ac:dyDescent="0.45">
      <c r="J149" s="2" t="s">
        <v>61</v>
      </c>
    </row>
    <row r="151" spans="1:20" x14ac:dyDescent="0.45">
      <c r="A151" s="91" t="s">
        <v>110</v>
      </c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1:20" x14ac:dyDescent="0.45">
      <c r="A152" s="3"/>
      <c r="B152" s="3"/>
      <c r="C152" s="3"/>
      <c r="D152" s="3"/>
      <c r="E152" s="34"/>
      <c r="F152" s="3"/>
      <c r="G152" s="3"/>
      <c r="H152" s="34"/>
      <c r="I152" s="3"/>
      <c r="J152" s="3"/>
      <c r="K152" s="34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3"/>
      <c r="K154" s="74"/>
      <c r="L154" s="73"/>
    </row>
    <row r="155" spans="1:20" x14ac:dyDescent="0.45">
      <c r="A155" s="78"/>
      <c r="B155" s="5"/>
      <c r="C155" s="6" t="s">
        <v>62</v>
      </c>
      <c r="D155" s="97" t="s">
        <v>111</v>
      </c>
      <c r="E155" s="98"/>
      <c r="F155" s="99"/>
      <c r="G155" s="97" t="s">
        <v>112</v>
      </c>
      <c r="H155" s="98"/>
      <c r="I155" s="99"/>
      <c r="J155" s="79" t="s">
        <v>113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0"/>
      <c r="J156" s="81" t="s">
        <v>114</v>
      </c>
      <c r="K156" s="74"/>
      <c r="L156" s="73"/>
    </row>
    <row r="157" spans="1:20" x14ac:dyDescent="0.45">
      <c r="A157" s="4" t="s">
        <v>2</v>
      </c>
      <c r="B157" s="7" t="s">
        <v>65</v>
      </c>
      <c r="C157" s="3" t="s">
        <v>66</v>
      </c>
      <c r="D157" s="37" t="s">
        <v>67</v>
      </c>
      <c r="E157" s="92" t="s">
        <v>68</v>
      </c>
      <c r="F157" s="93"/>
      <c r="G157" s="37" t="s">
        <v>67</v>
      </c>
      <c r="H157" s="92" t="s">
        <v>68</v>
      </c>
      <c r="I157" s="93"/>
      <c r="J157" s="37" t="s">
        <v>67</v>
      </c>
      <c r="K157" s="97" t="s">
        <v>68</v>
      </c>
      <c r="L157" s="98"/>
    </row>
    <row r="158" spans="1:20" x14ac:dyDescent="0.45">
      <c r="A158" s="73"/>
      <c r="B158" s="10"/>
      <c r="C158" s="11" t="s">
        <v>69</v>
      </c>
      <c r="D158" s="10"/>
      <c r="E158" s="41" t="s">
        <v>70</v>
      </c>
      <c r="F158" s="42" t="s">
        <v>71</v>
      </c>
      <c r="G158" s="58"/>
      <c r="H158" s="41" t="s">
        <v>70</v>
      </c>
      <c r="I158" s="42" t="s">
        <v>72</v>
      </c>
      <c r="J158" s="43"/>
      <c r="K158" s="41" t="s">
        <v>70</v>
      </c>
      <c r="L158" s="47" t="s">
        <v>72</v>
      </c>
    </row>
    <row r="159" spans="1:20" ht="21" x14ac:dyDescent="0.5">
      <c r="A159" s="4" t="s">
        <v>43</v>
      </c>
      <c r="B159" s="4" t="s">
        <v>44</v>
      </c>
      <c r="C159" s="51"/>
      <c r="D159" s="52"/>
      <c r="E159" s="16">
        <f t="shared" ref="E159:I159" si="93">SUM(E160:E164)</f>
        <v>1455466.3584389999</v>
      </c>
      <c r="F159" s="16">
        <f t="shared" si="93"/>
        <v>5149759.9284963896</v>
      </c>
      <c r="G159" s="52"/>
      <c r="H159" s="16">
        <f t="shared" si="93"/>
        <v>1423223.111576</v>
      </c>
      <c r="I159" s="16">
        <f t="shared" si="93"/>
        <v>5115042.4469453068</v>
      </c>
      <c r="J159" s="53"/>
      <c r="K159" s="48">
        <f t="shared" ref="K159:L164" si="94">E159/H159*100-100</f>
        <v>2.2655089423959254</v>
      </c>
      <c r="L159" s="48">
        <f t="shared" si="94"/>
        <v>0.67873300976839346</v>
      </c>
      <c r="M159" s="14"/>
      <c r="N159" s="82"/>
      <c r="O159" s="82"/>
    </row>
    <row r="160" spans="1:20" ht="21" x14ac:dyDescent="0.5">
      <c r="A160" s="4" t="s">
        <v>0</v>
      </c>
      <c r="B160" s="4" t="s">
        <v>45</v>
      </c>
      <c r="C160" s="51" t="s">
        <v>9</v>
      </c>
      <c r="D160" s="16">
        <v>3734278.0723652001</v>
      </c>
      <c r="E160" s="72">
        <v>548063.45093000005</v>
      </c>
      <c r="F160" s="16">
        <v>1938668.7288499996</v>
      </c>
      <c r="G160" s="16">
        <v>3075661.2050000001</v>
      </c>
      <c r="H160" s="72">
        <v>488233.10866600001</v>
      </c>
      <c r="I160" s="16">
        <v>1754885.4364652559</v>
      </c>
      <c r="J160" s="48">
        <f>D160/G160*100-100</f>
        <v>21.413830180466832</v>
      </c>
      <c r="K160" s="48">
        <f t="shared" si="94"/>
        <v>12.254462305408694</v>
      </c>
      <c r="L160" s="48">
        <f t="shared" si="94"/>
        <v>10.47266611061093</v>
      </c>
      <c r="M160" s="19"/>
      <c r="N160" s="50"/>
      <c r="O160" s="50"/>
      <c r="T160" s="1"/>
    </row>
    <row r="161" spans="1:20" ht="21" x14ac:dyDescent="0.5">
      <c r="A161" s="4" t="s">
        <v>0</v>
      </c>
      <c r="B161" s="4" t="s">
        <v>46</v>
      </c>
      <c r="C161" s="51" t="s">
        <v>9</v>
      </c>
      <c r="D161" s="16">
        <v>3876061.7735572523</v>
      </c>
      <c r="E161" s="72">
        <v>557063.59086799994</v>
      </c>
      <c r="F161" s="16">
        <v>1971507.4294063896</v>
      </c>
      <c r="G161" s="16">
        <v>3137145</v>
      </c>
      <c r="H161" s="72">
        <v>483280</v>
      </c>
      <c r="I161" s="16">
        <v>1736712</v>
      </c>
      <c r="J161" s="48">
        <f>D161/G161*100-100</f>
        <v>23.553797276098251</v>
      </c>
      <c r="K161" s="48">
        <f t="shared" si="94"/>
        <v>15.267255187055113</v>
      </c>
      <c r="L161" s="48">
        <f t="shared" si="94"/>
        <v>13.519537459658792</v>
      </c>
      <c r="M161" s="19"/>
      <c r="N161" s="50"/>
      <c r="O161" s="50"/>
      <c r="T161" s="1"/>
    </row>
    <row r="162" spans="1:20" ht="21" x14ac:dyDescent="0.5">
      <c r="A162" s="4"/>
      <c r="B162" s="4" t="s">
        <v>76</v>
      </c>
      <c r="C162" s="51" t="s">
        <v>6</v>
      </c>
      <c r="D162" s="52" t="s">
        <v>7</v>
      </c>
      <c r="E162" s="16">
        <v>261364.24289600001</v>
      </c>
      <c r="F162" s="16">
        <v>924760.24561999994</v>
      </c>
      <c r="G162" s="20"/>
      <c r="H162" s="16">
        <v>363342</v>
      </c>
      <c r="I162" s="16">
        <v>1305831</v>
      </c>
      <c r="J162" s="53" t="s">
        <v>7</v>
      </c>
      <c r="K162" s="48">
        <f t="shared" si="94"/>
        <v>-28.066603118824688</v>
      </c>
      <c r="L162" s="48">
        <f t="shared" si="94"/>
        <v>-29.182241375798242</v>
      </c>
      <c r="M162" s="14"/>
      <c r="N162" s="50"/>
      <c r="O162" s="50"/>
      <c r="T162" s="1"/>
    </row>
    <row r="163" spans="1:20" ht="21" x14ac:dyDescent="0.5">
      <c r="A163" s="4"/>
      <c r="B163" s="4" t="s">
        <v>77</v>
      </c>
      <c r="C163" s="51" t="s">
        <v>6</v>
      </c>
      <c r="D163" s="52" t="s">
        <v>7</v>
      </c>
      <c r="E163" s="16">
        <v>88953.346105999997</v>
      </c>
      <c r="F163" s="16">
        <v>314747.72467000014</v>
      </c>
      <c r="G163" s="20"/>
      <c r="H163" s="16">
        <v>88328</v>
      </c>
      <c r="I163" s="16">
        <v>317471</v>
      </c>
      <c r="J163" s="53" t="s">
        <v>7</v>
      </c>
      <c r="K163" s="48">
        <f t="shared" si="94"/>
        <v>0.70798173399148823</v>
      </c>
      <c r="L163" s="48">
        <f t="shared" si="94"/>
        <v>-0.85780286388357752</v>
      </c>
      <c r="M163" s="14"/>
      <c r="N163" s="50"/>
      <c r="O163" s="50"/>
      <c r="T163" s="1"/>
    </row>
    <row r="164" spans="1:20" ht="21" x14ac:dyDescent="0.5">
      <c r="A164" s="4"/>
      <c r="B164" s="4" t="s">
        <v>78</v>
      </c>
      <c r="C164" s="51" t="s">
        <v>6</v>
      </c>
      <c r="D164" s="52" t="s">
        <v>7</v>
      </c>
      <c r="E164" s="16">
        <v>21.727639</v>
      </c>
      <c r="F164" s="16">
        <v>75.799949999999995</v>
      </c>
      <c r="G164" s="20"/>
      <c r="H164" s="16">
        <v>40.00291</v>
      </c>
      <c r="I164" s="16">
        <v>143.01048005097988</v>
      </c>
      <c r="J164" s="53" t="s">
        <v>7</v>
      </c>
      <c r="K164" s="48">
        <f t="shared" si="94"/>
        <v>-45.684853926876826</v>
      </c>
      <c r="L164" s="48">
        <f t="shared" si="94"/>
        <v>-46.996926397996084</v>
      </c>
      <c r="M164" s="14"/>
      <c r="N164" s="50"/>
      <c r="O164" s="50"/>
      <c r="T164" s="1"/>
    </row>
    <row r="165" spans="1:20" ht="21" x14ac:dyDescent="0.5">
      <c r="A165" s="4"/>
      <c r="B165" s="4"/>
      <c r="C165" s="51"/>
      <c r="D165" s="16"/>
      <c r="E165" s="72"/>
      <c r="F165" s="16"/>
      <c r="G165" s="16"/>
      <c r="H165" s="72"/>
      <c r="I165" s="16"/>
      <c r="J165" s="48"/>
      <c r="K165" s="48"/>
      <c r="L165" s="48"/>
      <c r="M165" s="14"/>
      <c r="N165" s="82"/>
      <c r="O165" s="82"/>
    </row>
    <row r="166" spans="1:20" ht="21" x14ac:dyDescent="0.5">
      <c r="A166" s="4" t="s">
        <v>47</v>
      </c>
      <c r="B166" s="4" t="s">
        <v>48</v>
      </c>
      <c r="C166" s="51"/>
      <c r="D166" s="52"/>
      <c r="E166" s="16">
        <f t="shared" ref="E166:I166" si="95">SUM(E167:E171)</f>
        <v>652366.24525100004</v>
      </c>
      <c r="F166" s="16">
        <f t="shared" si="95"/>
        <v>2308454.0948200002</v>
      </c>
      <c r="G166" s="52"/>
      <c r="H166" s="16">
        <f t="shared" si="95"/>
        <v>580181.95732400008</v>
      </c>
      <c r="I166" s="16">
        <f t="shared" si="95"/>
        <v>2085495.0941545533</v>
      </c>
      <c r="J166" s="53"/>
      <c r="K166" s="48">
        <f t="shared" ref="K166:L171" si="96">E166/H166*100-100</f>
        <v>12.441663691152826</v>
      </c>
      <c r="L166" s="48">
        <f t="shared" si="96"/>
        <v>10.690938630849828</v>
      </c>
      <c r="M166" s="14"/>
      <c r="N166" s="82"/>
      <c r="O166" s="82"/>
    </row>
    <row r="167" spans="1:20" ht="21" x14ac:dyDescent="0.5">
      <c r="A167" s="4"/>
      <c r="B167" s="4" t="s">
        <v>79</v>
      </c>
      <c r="C167" s="51" t="s">
        <v>9</v>
      </c>
      <c r="D167" s="16">
        <v>295874.83666599996</v>
      </c>
      <c r="E167" s="16">
        <v>149696.604922</v>
      </c>
      <c r="F167" s="16">
        <v>529670.13399999996</v>
      </c>
      <c r="G167" s="16">
        <v>123647.16800000001</v>
      </c>
      <c r="H167" s="16">
        <v>184400.363468</v>
      </c>
      <c r="I167" s="16">
        <v>662852.23575238476</v>
      </c>
      <c r="J167" s="48">
        <f>D167/G167*100-100</f>
        <v>139.28961855883344</v>
      </c>
      <c r="K167" s="48">
        <f t="shared" si="96"/>
        <v>-18.819788580309577</v>
      </c>
      <c r="L167" s="48">
        <f t="shared" si="96"/>
        <v>-20.092276161852809</v>
      </c>
      <c r="M167" s="19"/>
      <c r="N167" s="50"/>
      <c r="O167" s="50"/>
      <c r="T167" s="1"/>
    </row>
    <row r="168" spans="1:20" ht="21" x14ac:dyDescent="0.5">
      <c r="B168" s="4" t="s">
        <v>80</v>
      </c>
      <c r="C168" s="51" t="s">
        <v>9</v>
      </c>
      <c r="D168" s="16">
        <v>206469.06483069999</v>
      </c>
      <c r="E168" s="16">
        <v>78976.346946000005</v>
      </c>
      <c r="F168" s="16">
        <v>279401.35661999998</v>
      </c>
      <c r="G168" s="16">
        <v>141251.41200000001</v>
      </c>
      <c r="H168" s="16">
        <v>56686.202000000005</v>
      </c>
      <c r="I168" s="16">
        <v>203712.7657465064</v>
      </c>
      <c r="J168" s="48">
        <f>D168/G168*100-100</f>
        <v>46.171328064812514</v>
      </c>
      <c r="K168" s="48">
        <f t="shared" si="96"/>
        <v>39.321993994235129</v>
      </c>
      <c r="L168" s="48">
        <f t="shared" si="96"/>
        <v>37.15456446537965</v>
      </c>
      <c r="M168" s="19"/>
      <c r="N168" s="50"/>
      <c r="O168" s="50"/>
      <c r="T168" s="1"/>
    </row>
    <row r="169" spans="1:20" ht="21" x14ac:dyDescent="0.5">
      <c r="A169" s="4" t="s">
        <v>0</v>
      </c>
      <c r="B169" s="4" t="s">
        <v>81</v>
      </c>
      <c r="C169" s="51" t="s">
        <v>9</v>
      </c>
      <c r="D169" s="16">
        <v>225067.93219529997</v>
      </c>
      <c r="E169" s="16">
        <v>104032.561271</v>
      </c>
      <c r="F169" s="16">
        <v>368071.36963000015</v>
      </c>
      <c r="G169" s="16">
        <v>178316.00999999998</v>
      </c>
      <c r="H169" s="16">
        <v>89197.70218600001</v>
      </c>
      <c r="I169" s="16">
        <v>320637.15061931201</v>
      </c>
      <c r="J169" s="48">
        <f>D169/G169*100-100</f>
        <v>26.218578015120471</v>
      </c>
      <c r="K169" s="48">
        <f t="shared" si="96"/>
        <v>16.63143637272799</v>
      </c>
      <c r="L169" s="48">
        <f t="shared" si="96"/>
        <v>14.793737693548209</v>
      </c>
      <c r="M169" s="19"/>
      <c r="N169" s="50"/>
      <c r="O169" s="50"/>
      <c r="T169" s="1"/>
    </row>
    <row r="170" spans="1:20" ht="21" x14ac:dyDescent="0.5">
      <c r="A170" s="4" t="s">
        <v>0</v>
      </c>
      <c r="B170" s="4" t="s">
        <v>82</v>
      </c>
      <c r="C170" s="51" t="s">
        <v>9</v>
      </c>
      <c r="D170" s="16">
        <v>415819.05502729979</v>
      </c>
      <c r="E170" s="16">
        <v>55361.101389999996</v>
      </c>
      <c r="F170" s="16">
        <v>195962.1011900001</v>
      </c>
      <c r="G170" s="16">
        <v>390710.755</v>
      </c>
      <c r="H170" s="16">
        <v>48523.309133000002</v>
      </c>
      <c r="I170" s="16">
        <v>174418.33972609442</v>
      </c>
      <c r="J170" s="48">
        <f>D170/G170*100-100</f>
        <v>6.4263140202781983</v>
      </c>
      <c r="K170" s="48">
        <f t="shared" si="96"/>
        <v>14.091768222686426</v>
      </c>
      <c r="L170" s="48">
        <f t="shared" si="96"/>
        <v>12.351775333796837</v>
      </c>
      <c r="M170" s="19"/>
      <c r="N170" s="50"/>
      <c r="O170" s="50"/>
      <c r="T170" s="1"/>
    </row>
    <row r="171" spans="1:20" ht="21" x14ac:dyDescent="0.5">
      <c r="A171" s="4"/>
      <c r="B171" s="4" t="s">
        <v>83</v>
      </c>
      <c r="C171" s="51" t="s">
        <v>49</v>
      </c>
      <c r="D171" s="52" t="s">
        <v>7</v>
      </c>
      <c r="E171" s="16">
        <v>264299.63072200003</v>
      </c>
      <c r="F171" s="16">
        <v>935349.13338000025</v>
      </c>
      <c r="G171" s="20"/>
      <c r="H171" s="16">
        <v>201374.38053699999</v>
      </c>
      <c r="I171" s="16">
        <v>723874.60231025564</v>
      </c>
      <c r="J171" s="53" t="s">
        <v>7</v>
      </c>
      <c r="K171" s="48">
        <f t="shared" si="96"/>
        <v>31.247892615336099</v>
      </c>
      <c r="L171" s="48">
        <f t="shared" si="96"/>
        <v>29.214249318158267</v>
      </c>
      <c r="M171" s="14"/>
      <c r="N171" s="82"/>
      <c r="O171" s="82"/>
      <c r="T171" s="1"/>
    </row>
    <row r="172" spans="1:20" ht="21" x14ac:dyDescent="0.5">
      <c r="A172" s="4"/>
      <c r="B172" s="4"/>
      <c r="C172" s="51"/>
      <c r="D172" s="16"/>
      <c r="E172" s="16"/>
      <c r="F172" s="16"/>
      <c r="G172" s="16"/>
      <c r="H172" s="16"/>
      <c r="I172" s="16"/>
      <c r="J172" s="48"/>
      <c r="K172" s="48"/>
      <c r="L172" s="48"/>
      <c r="M172" s="14"/>
      <c r="N172" s="82"/>
      <c r="O172" s="82"/>
    </row>
    <row r="173" spans="1:20" ht="21" x14ac:dyDescent="0.5">
      <c r="A173" s="4" t="s">
        <v>50</v>
      </c>
      <c r="B173" s="4" t="s">
        <v>51</v>
      </c>
      <c r="C173" s="51"/>
      <c r="D173" s="52"/>
      <c r="E173" s="16">
        <f t="shared" ref="E173:I173" si="97">SUM(E174:E178)</f>
        <v>1033829.676732</v>
      </c>
      <c r="F173" s="16">
        <f t="shared" si="97"/>
        <v>3658573.68358</v>
      </c>
      <c r="G173" s="52"/>
      <c r="H173" s="16">
        <f t="shared" si="97"/>
        <v>938861.41031299997</v>
      </c>
      <c r="I173" s="16">
        <f t="shared" si="97"/>
        <v>3374713.1862099576</v>
      </c>
      <c r="J173" s="53"/>
      <c r="K173" s="48">
        <f t="shared" ref="K173:L178" si="98">E173/H173*100-100</f>
        <v>10.115259331762203</v>
      </c>
      <c r="L173" s="48">
        <f t="shared" si="98"/>
        <v>8.4113962196840077</v>
      </c>
      <c r="M173" s="14"/>
      <c r="N173" s="82"/>
      <c r="O173" s="82"/>
    </row>
    <row r="174" spans="1:20" ht="21" x14ac:dyDescent="0.5">
      <c r="A174" s="4" t="s">
        <v>0</v>
      </c>
      <c r="B174" s="4" t="s">
        <v>84</v>
      </c>
      <c r="C174" s="51" t="s">
        <v>52</v>
      </c>
      <c r="D174" s="16">
        <v>511828.27916999999</v>
      </c>
      <c r="E174" s="16">
        <v>95503.923653000005</v>
      </c>
      <c r="F174" s="16">
        <v>338411.36742000002</v>
      </c>
      <c r="G174" s="16">
        <v>612684.02099999995</v>
      </c>
      <c r="H174" s="16">
        <v>104229.517729</v>
      </c>
      <c r="I174" s="16">
        <v>374705.67506073194</v>
      </c>
      <c r="J174" s="48">
        <f>D174/G174*100-100</f>
        <v>-16.461297891429737</v>
      </c>
      <c r="K174" s="48">
        <f t="shared" si="98"/>
        <v>-8.371519187766765</v>
      </c>
      <c r="L174" s="48">
        <f t="shared" si="98"/>
        <v>-9.6860843206736433</v>
      </c>
      <c r="M174" s="19"/>
      <c r="N174" s="50"/>
      <c r="O174" s="50"/>
      <c r="T174" s="1"/>
    </row>
    <row r="175" spans="1:20" ht="21" x14ac:dyDescent="0.5">
      <c r="B175" s="4" t="s">
        <v>85</v>
      </c>
      <c r="C175" s="51" t="s">
        <v>52</v>
      </c>
      <c r="D175" s="16">
        <v>11120.023583</v>
      </c>
      <c r="E175" s="16">
        <v>16740.394601</v>
      </c>
      <c r="F175" s="16">
        <v>59268.316359999997</v>
      </c>
      <c r="G175" s="16">
        <v>8853.5339999999997</v>
      </c>
      <c r="H175" s="16">
        <v>12577.620140999999</v>
      </c>
      <c r="I175" s="16">
        <v>45212.733150078093</v>
      </c>
      <c r="J175" s="48">
        <f>D175/G175*100-100</f>
        <v>25.599829209443371</v>
      </c>
      <c r="K175" s="48">
        <f t="shared" si="98"/>
        <v>33.096678173880946</v>
      </c>
      <c r="L175" s="48">
        <f t="shared" si="98"/>
        <v>31.087665422185665</v>
      </c>
      <c r="M175" s="19"/>
      <c r="N175" s="50"/>
      <c r="O175" s="50"/>
      <c r="T175" s="1"/>
    </row>
    <row r="176" spans="1:20" ht="21" x14ac:dyDescent="0.5">
      <c r="B176" s="4" t="s">
        <v>86</v>
      </c>
      <c r="C176" s="51" t="s">
        <v>52</v>
      </c>
      <c r="D176" s="16">
        <v>834291.80382409994</v>
      </c>
      <c r="E176" s="16">
        <v>275351.53876700002</v>
      </c>
      <c r="F176" s="16">
        <v>974079.13088999991</v>
      </c>
      <c r="G176" s="16">
        <v>666824.93500000006</v>
      </c>
      <c r="H176" s="16">
        <v>236913.672804</v>
      </c>
      <c r="I176" s="16">
        <v>851630.05787066277</v>
      </c>
      <c r="J176" s="48">
        <f>D176/G176*100-100</f>
        <v>25.114068181043621</v>
      </c>
      <c r="K176" s="48">
        <f t="shared" si="98"/>
        <v>16.224418585920901</v>
      </c>
      <c r="L176" s="48">
        <f t="shared" si="98"/>
        <v>14.378200004529845</v>
      </c>
      <c r="M176" s="19"/>
      <c r="N176" s="50"/>
      <c r="O176" s="50"/>
      <c r="T176" s="1"/>
    </row>
    <row r="177" spans="1:20" ht="21" x14ac:dyDescent="0.5">
      <c r="B177" s="4" t="s">
        <v>87</v>
      </c>
      <c r="C177" s="51" t="s">
        <v>52</v>
      </c>
      <c r="D177" s="16">
        <v>14131.144917099999</v>
      </c>
      <c r="E177" s="16">
        <v>141321.20283600001</v>
      </c>
      <c r="F177" s="16">
        <v>500162.48981999996</v>
      </c>
      <c r="G177" s="16">
        <v>12180.82</v>
      </c>
      <c r="H177" s="16">
        <v>116213.79754499999</v>
      </c>
      <c r="I177" s="16">
        <v>417719.92242501565</v>
      </c>
      <c r="J177" s="48">
        <f>D177/G177*100-100</f>
        <v>16.011441898821246</v>
      </c>
      <c r="K177" s="48">
        <f t="shared" si="98"/>
        <v>21.604496042114093</v>
      </c>
      <c r="L177" s="48">
        <f t="shared" si="98"/>
        <v>19.736326416124768</v>
      </c>
      <c r="M177" s="19"/>
      <c r="N177" s="50"/>
      <c r="O177" s="50"/>
      <c r="T177" s="1"/>
    </row>
    <row r="178" spans="1:20" ht="21" x14ac:dyDescent="0.5">
      <c r="B178" s="4" t="s">
        <v>88</v>
      </c>
      <c r="C178" s="51" t="s">
        <v>49</v>
      </c>
      <c r="D178" s="52" t="s">
        <v>7</v>
      </c>
      <c r="E178" s="16">
        <v>504912.61687500001</v>
      </c>
      <c r="F178" s="16">
        <v>1786652.3790899999</v>
      </c>
      <c r="G178" s="20"/>
      <c r="H178" s="16">
        <v>468926.80209400004</v>
      </c>
      <c r="I178" s="16">
        <v>1685444.7977034692</v>
      </c>
      <c r="J178" s="53" t="s">
        <v>7</v>
      </c>
      <c r="K178" s="48">
        <f t="shared" si="98"/>
        <v>7.6740793275847636</v>
      </c>
      <c r="L178" s="48">
        <f t="shared" si="98"/>
        <v>6.0047995356734702</v>
      </c>
      <c r="M178" s="14"/>
      <c r="N178" s="82"/>
      <c r="O178" s="82"/>
    </row>
    <row r="179" spans="1:20" ht="21" x14ac:dyDescent="0.5">
      <c r="B179" s="4"/>
      <c r="C179" s="51"/>
      <c r="D179" s="17"/>
      <c r="E179" s="16"/>
      <c r="F179" s="16"/>
      <c r="G179" s="17"/>
      <c r="H179" s="16"/>
      <c r="I179" s="16"/>
      <c r="J179" s="48"/>
      <c r="K179" s="48"/>
      <c r="L179" s="48"/>
      <c r="M179" s="14"/>
      <c r="N179" s="82"/>
      <c r="O179" s="82"/>
    </row>
    <row r="180" spans="1:20" ht="21" x14ac:dyDescent="0.5">
      <c r="A180" s="4" t="s">
        <v>53</v>
      </c>
      <c r="B180" s="4" t="s">
        <v>54</v>
      </c>
      <c r="C180" s="51"/>
      <c r="D180" s="52"/>
      <c r="E180" s="16">
        <f t="shared" ref="E180:I180" si="99">SUM(E181:E185)</f>
        <v>613269.74193300004</v>
      </c>
      <c r="F180" s="16">
        <f t="shared" si="99"/>
        <v>2170270.9383800006</v>
      </c>
      <c r="G180" s="52"/>
      <c r="H180" s="16">
        <f t="shared" si="99"/>
        <v>516021.19741999998</v>
      </c>
      <c r="I180" s="16">
        <f t="shared" si="99"/>
        <v>1854864.3456608574</v>
      </c>
      <c r="J180" s="53"/>
      <c r="K180" s="48">
        <f t="shared" ref="K180:L185" si="100">E180/H180*100-100</f>
        <v>18.845842961340111</v>
      </c>
      <c r="L180" s="48">
        <f t="shared" si="100"/>
        <v>17.004294327883528</v>
      </c>
      <c r="M180" s="14"/>
      <c r="N180" s="82"/>
      <c r="O180" s="82"/>
    </row>
    <row r="181" spans="1:20" ht="21" x14ac:dyDescent="0.5">
      <c r="A181" s="4"/>
      <c r="B181" s="4" t="s">
        <v>89</v>
      </c>
      <c r="C181" s="51" t="s">
        <v>55</v>
      </c>
      <c r="D181" s="16">
        <v>0</v>
      </c>
      <c r="E181" s="16">
        <v>0</v>
      </c>
      <c r="F181" s="16">
        <v>0</v>
      </c>
      <c r="G181" s="16">
        <v>154</v>
      </c>
      <c r="H181" s="16">
        <v>2961</v>
      </c>
      <c r="I181" s="16">
        <v>10644</v>
      </c>
      <c r="J181" s="48">
        <f>D181/G181*100-100</f>
        <v>-100</v>
      </c>
      <c r="K181" s="48">
        <f t="shared" ref="K181" si="101">E181/H181*100-100</f>
        <v>-100</v>
      </c>
      <c r="L181" s="48">
        <f t="shared" ref="L181" si="102">F181/I181*100-100</f>
        <v>-100</v>
      </c>
      <c r="M181" s="19"/>
      <c r="N181" s="50"/>
      <c r="O181" s="50"/>
      <c r="T181" s="1"/>
    </row>
    <row r="182" spans="1:20" ht="21" x14ac:dyDescent="0.5">
      <c r="B182" s="4" t="s">
        <v>90</v>
      </c>
      <c r="C182" s="51" t="s">
        <v>52</v>
      </c>
      <c r="D182" s="16">
        <v>1299085.8284072999</v>
      </c>
      <c r="E182" s="16">
        <v>192080.09823100001</v>
      </c>
      <c r="F182" s="16">
        <v>680000.77181000018</v>
      </c>
      <c r="G182" s="16">
        <v>819649.79</v>
      </c>
      <c r="H182" s="16">
        <v>184773.74201800002</v>
      </c>
      <c r="I182" s="16">
        <v>664143.70541693189</v>
      </c>
      <c r="J182" s="48">
        <f>D182/G182*100-100</f>
        <v>58.492790976900011</v>
      </c>
      <c r="K182" s="48">
        <f t="shared" si="100"/>
        <v>3.9542178088747306</v>
      </c>
      <c r="L182" s="48">
        <f t="shared" si="100"/>
        <v>2.3875956760161898</v>
      </c>
      <c r="M182" s="19"/>
      <c r="N182" s="50"/>
      <c r="O182" s="50"/>
      <c r="T182" s="1"/>
    </row>
    <row r="183" spans="1:20" ht="21" x14ac:dyDescent="0.5">
      <c r="B183" s="4" t="s">
        <v>91</v>
      </c>
      <c r="C183" s="51" t="s">
        <v>52</v>
      </c>
      <c r="D183" s="16">
        <v>1472692.4213479999</v>
      </c>
      <c r="E183" s="16">
        <v>264949.76195099996</v>
      </c>
      <c r="F183" s="16">
        <v>937447.27254000027</v>
      </c>
      <c r="G183" s="16">
        <v>984119.20500000007</v>
      </c>
      <c r="H183" s="16">
        <v>195486.654523</v>
      </c>
      <c r="I183" s="16">
        <v>702785.91343472619</v>
      </c>
      <c r="J183" s="48">
        <f>D183/G183*100-100</f>
        <v>49.645735381010041</v>
      </c>
      <c r="K183" s="48">
        <f t="shared" si="100"/>
        <v>35.533426871258513</v>
      </c>
      <c r="L183" s="48">
        <f t="shared" si="100"/>
        <v>33.390162582857329</v>
      </c>
      <c r="M183" s="19"/>
      <c r="N183" s="50"/>
      <c r="O183" s="50"/>
      <c r="T183" s="1"/>
    </row>
    <row r="184" spans="1:20" ht="21" x14ac:dyDescent="0.5">
      <c r="B184" s="4" t="s">
        <v>92</v>
      </c>
      <c r="C184" s="51" t="s">
        <v>49</v>
      </c>
      <c r="D184" s="52" t="s">
        <v>7</v>
      </c>
      <c r="E184" s="16">
        <v>26745.576828000001</v>
      </c>
      <c r="F184" s="16">
        <v>94647.967810000002</v>
      </c>
      <c r="G184" s="20"/>
      <c r="H184" s="16">
        <v>25748.740137999997</v>
      </c>
      <c r="I184" s="16">
        <v>92533.515800721085</v>
      </c>
      <c r="J184" s="53" t="s">
        <v>7</v>
      </c>
      <c r="K184" s="48">
        <f t="shared" si="100"/>
        <v>3.8713998613426099</v>
      </c>
      <c r="L184" s="48">
        <f t="shared" si="100"/>
        <v>2.2850661092706872</v>
      </c>
      <c r="M184" s="14"/>
      <c r="N184" s="82"/>
      <c r="O184" s="82"/>
    </row>
    <row r="185" spans="1:20" ht="21" x14ac:dyDescent="0.5">
      <c r="B185" s="4" t="s">
        <v>93</v>
      </c>
      <c r="C185" s="51" t="s">
        <v>49</v>
      </c>
      <c r="D185" s="52" t="s">
        <v>7</v>
      </c>
      <c r="E185" s="16">
        <v>129494.304923</v>
      </c>
      <c r="F185" s="16">
        <v>458174.92621999996</v>
      </c>
      <c r="G185" s="20"/>
      <c r="H185" s="16">
        <v>107051.06074099999</v>
      </c>
      <c r="I185" s="16">
        <v>384757.21100847848</v>
      </c>
      <c r="J185" s="53" t="s">
        <v>7</v>
      </c>
      <c r="K185" s="48">
        <f t="shared" si="100"/>
        <v>20.964990002573941</v>
      </c>
      <c r="L185" s="48">
        <f t="shared" si="100"/>
        <v>19.0815696524798</v>
      </c>
      <c r="M185" s="14"/>
      <c r="N185" s="82"/>
      <c r="O185" s="82"/>
    </row>
    <row r="186" spans="1:20" ht="21" x14ac:dyDescent="0.5">
      <c r="B186" s="4"/>
      <c r="C186" s="51"/>
      <c r="D186" s="17"/>
      <c r="E186" s="16"/>
      <c r="F186" s="16"/>
      <c r="G186" s="17"/>
      <c r="H186" s="16"/>
      <c r="I186" s="16"/>
      <c r="J186" s="48"/>
      <c r="K186" s="48"/>
      <c r="L186" s="48"/>
      <c r="M186" s="14"/>
      <c r="N186" s="82"/>
      <c r="O186" s="82"/>
    </row>
    <row r="187" spans="1:20" ht="21" x14ac:dyDescent="0.5">
      <c r="A187" s="4" t="s">
        <v>56</v>
      </c>
      <c r="B187" s="4" t="s">
        <v>57</v>
      </c>
      <c r="C187" s="51"/>
      <c r="D187" s="52"/>
      <c r="E187" s="16">
        <f t="shared" ref="E187:I187" si="103">SUM(E188:E192)</f>
        <v>119540.69687499999</v>
      </c>
      <c r="F187" s="16">
        <f t="shared" si="103"/>
        <v>422951.62401000003</v>
      </c>
      <c r="G187" s="52"/>
      <c r="H187" s="16">
        <f t="shared" si="103"/>
        <v>100678.605595</v>
      </c>
      <c r="I187" s="16">
        <f t="shared" si="103"/>
        <v>361866.06068177475</v>
      </c>
      <c r="J187" s="83"/>
      <c r="K187" s="48">
        <f t="shared" ref="K187:L192" si="104">E187/H187*100-100</f>
        <v>18.734954828314329</v>
      </c>
      <c r="L187" s="48">
        <f t="shared" si="104"/>
        <v>16.880710839015094</v>
      </c>
      <c r="M187" s="14"/>
      <c r="N187" s="82"/>
      <c r="O187" s="82"/>
    </row>
    <row r="188" spans="1:20" ht="21" x14ac:dyDescent="0.5">
      <c r="B188" s="4" t="s">
        <v>94</v>
      </c>
      <c r="C188" s="51" t="s">
        <v>52</v>
      </c>
      <c r="D188" s="16">
        <v>234022.57120499999</v>
      </c>
      <c r="E188" s="16">
        <v>34707.996377000003</v>
      </c>
      <c r="F188" s="16">
        <v>122804.36031</v>
      </c>
      <c r="G188" s="16">
        <v>194917.49099999998</v>
      </c>
      <c r="H188" s="16">
        <v>29345.209155999997</v>
      </c>
      <c r="I188" s="16">
        <v>105465.13878918381</v>
      </c>
      <c r="J188" s="48">
        <f>D188/G188*100-100</f>
        <v>20.062376138937694</v>
      </c>
      <c r="K188" s="48">
        <f t="shared" si="104"/>
        <v>18.274830458666244</v>
      </c>
      <c r="L188" s="48">
        <f t="shared" si="104"/>
        <v>16.440713699221405</v>
      </c>
      <c r="M188" s="19"/>
      <c r="N188" s="50"/>
      <c r="O188" s="50"/>
      <c r="T188" s="1"/>
    </row>
    <row r="189" spans="1:20" ht="21" x14ac:dyDescent="0.5">
      <c r="B189" s="4" t="s">
        <v>95</v>
      </c>
      <c r="C189" s="51" t="s">
        <v>58</v>
      </c>
      <c r="D189" s="16">
        <v>4686337</v>
      </c>
      <c r="E189" s="16">
        <v>23871.714615000001</v>
      </c>
      <c r="F189" s="16">
        <v>84447.208250000011</v>
      </c>
      <c r="G189" s="16">
        <v>2953929.1739999996</v>
      </c>
      <c r="H189" s="16">
        <v>15892.488310999999</v>
      </c>
      <c r="I189" s="16">
        <v>57122.36204933995</v>
      </c>
      <c r="J189" s="48">
        <f>D189/G189*100-100</f>
        <v>58.647574940129573</v>
      </c>
      <c r="K189" s="48">
        <f t="shared" si="104"/>
        <v>50.20753294169279</v>
      </c>
      <c r="L189" s="48">
        <f t="shared" si="104"/>
        <v>47.835637778875423</v>
      </c>
      <c r="M189" s="19"/>
      <c r="N189" s="50"/>
      <c r="O189" s="50"/>
      <c r="T189" s="1"/>
    </row>
    <row r="190" spans="1:20" ht="21" x14ac:dyDescent="0.5">
      <c r="B190" s="4" t="s">
        <v>96</v>
      </c>
      <c r="C190" s="51" t="s">
        <v>49</v>
      </c>
      <c r="D190" s="52" t="s">
        <v>7</v>
      </c>
      <c r="E190" s="16">
        <v>11486.04213</v>
      </c>
      <c r="F190" s="16">
        <v>40656.961150000003</v>
      </c>
      <c r="G190" s="20"/>
      <c r="H190" s="16">
        <v>8584.6168139999991</v>
      </c>
      <c r="I190" s="16">
        <v>30851.370907698976</v>
      </c>
      <c r="J190" s="53" t="s">
        <v>7</v>
      </c>
      <c r="K190" s="48">
        <f t="shared" si="104"/>
        <v>33.797959522995654</v>
      </c>
      <c r="L190" s="48">
        <f t="shared" si="104"/>
        <v>31.783320979924554</v>
      </c>
      <c r="M190" s="14"/>
      <c r="N190" s="82"/>
      <c r="O190" s="82"/>
    </row>
    <row r="191" spans="1:20" ht="21" x14ac:dyDescent="0.5">
      <c r="B191" s="4" t="s">
        <v>97</v>
      </c>
      <c r="C191" s="51" t="s">
        <v>52</v>
      </c>
      <c r="D191" s="16">
        <v>6645.8967000000002</v>
      </c>
      <c r="E191" s="16">
        <v>1546.0743669999999</v>
      </c>
      <c r="F191" s="16">
        <v>5462.7167099999997</v>
      </c>
      <c r="G191" s="16">
        <v>10321</v>
      </c>
      <c r="H191" s="16">
        <v>2145</v>
      </c>
      <c r="I191" s="16">
        <v>7713</v>
      </c>
      <c r="J191" s="48">
        <f>D191/G191*100-100</f>
        <v>-35.608015696153473</v>
      </c>
      <c r="K191" s="48">
        <f t="shared" si="104"/>
        <v>-27.921940932400929</v>
      </c>
      <c r="L191" s="48">
        <f t="shared" si="104"/>
        <v>-29.175201478024121</v>
      </c>
      <c r="M191" s="19"/>
      <c r="N191" s="50"/>
      <c r="O191" s="50"/>
      <c r="T191" s="1"/>
    </row>
    <row r="192" spans="1:20" ht="21" x14ac:dyDescent="0.5">
      <c r="B192" s="4" t="s">
        <v>98</v>
      </c>
      <c r="C192" s="51" t="s">
        <v>52</v>
      </c>
      <c r="D192" s="16">
        <v>186205.48063840001</v>
      </c>
      <c r="E192" s="16">
        <v>47928.869385999998</v>
      </c>
      <c r="F192" s="16">
        <v>169580.37758999999</v>
      </c>
      <c r="G192" s="16">
        <v>168704.46500000003</v>
      </c>
      <c r="H192" s="16">
        <v>44711.291313999995</v>
      </c>
      <c r="I192" s="16">
        <v>160714.18893555205</v>
      </c>
      <c r="J192" s="48">
        <f>D192/G192*100-100</f>
        <v>10.37377145791605</v>
      </c>
      <c r="K192" s="48">
        <f t="shared" si="104"/>
        <v>7.196343423417332</v>
      </c>
      <c r="L192" s="48">
        <f t="shared" si="104"/>
        <v>5.516742929277612</v>
      </c>
      <c r="M192" s="19"/>
      <c r="N192" s="50"/>
      <c r="O192" s="50"/>
      <c r="T192" s="1"/>
    </row>
    <row r="193" spans="1:15" ht="21" x14ac:dyDescent="0.5">
      <c r="B193" s="4"/>
      <c r="C193" s="51"/>
      <c r="D193" s="16"/>
      <c r="E193" s="16"/>
      <c r="F193" s="16"/>
      <c r="G193" s="16"/>
      <c r="H193" s="16"/>
      <c r="I193" s="16"/>
      <c r="J193" s="48"/>
      <c r="K193" s="48"/>
      <c r="L193" s="48"/>
      <c r="M193" s="14"/>
      <c r="N193" s="82"/>
      <c r="O193" s="82"/>
    </row>
    <row r="194" spans="1:15" ht="21" x14ac:dyDescent="0.5">
      <c r="A194" s="4"/>
      <c r="B194" s="4" t="s">
        <v>59</v>
      </c>
      <c r="D194" s="17"/>
      <c r="E194" s="16">
        <f t="shared" ref="E194:I194" si="105">E108-E110-E122-E134-E159-E166-E173-E180-E187</f>
        <v>400864.46257399966</v>
      </c>
      <c r="F194" s="16">
        <f t="shared" si="105"/>
        <v>1418631.5478836102</v>
      </c>
      <c r="G194" s="52"/>
      <c r="H194" s="16">
        <f t="shared" si="105"/>
        <v>369577.92850099993</v>
      </c>
      <c r="I194" s="16">
        <f t="shared" si="105"/>
        <v>1313312.1894013095</v>
      </c>
      <c r="J194" s="53"/>
      <c r="K194" s="48">
        <f>E194/H194*100-100</f>
        <v>8.4654768751741329</v>
      </c>
      <c r="L194" s="48">
        <f>F194/I194*100-100</f>
        <v>8.0193696009409621</v>
      </c>
      <c r="M194" s="14"/>
      <c r="N194" s="82"/>
      <c r="O194" s="82"/>
    </row>
    <row r="195" spans="1:15" ht="21" x14ac:dyDescent="0.5">
      <c r="A195" s="77"/>
      <c r="B195" s="73"/>
      <c r="C195" s="73"/>
      <c r="D195" s="84"/>
      <c r="E195" s="85"/>
      <c r="F195" s="84"/>
      <c r="G195" s="84"/>
      <c r="H195" s="85"/>
      <c r="I195" s="84"/>
      <c r="J195" s="84"/>
      <c r="K195" s="85"/>
      <c r="L195" s="84"/>
      <c r="M195" s="14"/>
      <c r="N195" s="82"/>
      <c r="O195" s="82"/>
    </row>
    <row r="196" spans="1:15" x14ac:dyDescent="0.45">
      <c r="A196" s="2" t="s">
        <v>60</v>
      </c>
    </row>
    <row r="199" spans="1:15" x14ac:dyDescent="0.45">
      <c r="E199" s="86"/>
      <c r="F199" s="86"/>
      <c r="H199" s="2"/>
      <c r="K199" s="2"/>
      <c r="N199" s="2"/>
      <c r="O199" s="2"/>
    </row>
    <row r="200" spans="1:15" x14ac:dyDescent="0.45">
      <c r="B200" s="4"/>
      <c r="E200" s="87"/>
      <c r="F200" s="87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</mergeCells>
  <phoneticPr fontId="0" type="noConversion"/>
  <printOptions horizontalCentered="1"/>
  <pageMargins left="0.118110236220472" right="3.9370078740157501E-2" top="0.74803149606299202" bottom="0.74803149606299202" header="0" footer="0"/>
  <pageSetup scale="39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2025-11-17T04:40:27Z</cp:lastPrinted>
  <dcterms:created xsi:type="dcterms:W3CDTF">2007-02-04T05:47:52Z</dcterms:created>
  <dcterms:modified xsi:type="dcterms:W3CDTF">2025-11-17T04:40:33Z</dcterms:modified>
</cp:coreProperties>
</file>