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75" activeTab="0"/>
  </bookViews>
  <sheets>
    <sheet name="P6PK" sheetId="1" r:id="rId1"/>
  </sheets>
  <definedNames>
    <definedName name="AA">'P6PK'!$A$14:$C$283</definedName>
    <definedName name="BB">'P6PK'!$C$14:$C$283</definedName>
    <definedName name="KK">'P6PK'!$A$14:$B$283</definedName>
    <definedName name="_xlnm.Print_Area" localSheetId="0">'P6PK'!$A$1:$P$284</definedName>
    <definedName name="_xlnm.Print_Area">'P6PK'!$D$249:$P$284</definedName>
    <definedName name="Print_Area_MI" localSheetId="0">'P6PK'!$D$249:$P$284</definedName>
    <definedName name="PRINT_AREA_MI">'P6PK'!$D$249:$P$284</definedName>
    <definedName name="_xlnm.Print_Titles" localSheetId="0">'P6PK'!$1:$13,'P6PK'!$A:$C</definedName>
    <definedName name="Print_Titles_MI" localSheetId="0">'P6PK'!$1:$13,'P6PK'!$A:$C</definedName>
    <definedName name="RR">'P6PK'!$A$14:$P$14</definedName>
    <definedName name="ZZ">'P6PK'!$C$14:$C$283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<sst xmlns="http://schemas.openxmlformats.org/spreadsheetml/2006/main" count="326" uniqueCount="286">
  <si>
    <t xml:space="preserve"> (2000-01)</t>
  </si>
  <si>
    <t xml:space="preserve">             ( Value in `000' Rs. )</t>
  </si>
  <si>
    <t xml:space="preserve"> </t>
  </si>
  <si>
    <t xml:space="preserve">  Industry</t>
  </si>
  <si>
    <t xml:space="preserve"> |    Industry Major Groups And</t>
  </si>
  <si>
    <t xml:space="preserve"> |No. of</t>
  </si>
  <si>
    <t xml:space="preserve"> |Value of</t>
  </si>
  <si>
    <t xml:space="preserve"> |Add/Alt</t>
  </si>
  <si>
    <t xml:space="preserve"> |Changes</t>
  </si>
  <si>
    <t xml:space="preserve"> |Average</t>
  </si>
  <si>
    <t xml:space="preserve"> |Av. daily </t>
  </si>
  <si>
    <t xml:space="preserve"> |Employment</t>
  </si>
  <si>
    <t xml:space="preserve"> |Industrial</t>
  </si>
  <si>
    <t xml:space="preserve"> |Value</t>
  </si>
  <si>
    <t xml:space="preserve"> |Non-indus-</t>
  </si>
  <si>
    <t xml:space="preserve"> |Non-industr-</t>
  </si>
  <si>
    <t xml:space="preserve"> |Net Non-</t>
  </si>
  <si>
    <t xml:space="preserve"> |Contri-</t>
  </si>
  <si>
    <t xml:space="preserve">  Codes</t>
  </si>
  <si>
    <t xml:space="preserve"> |            Industries</t>
  </si>
  <si>
    <t xml:space="preserve"> |Reporting</t>
  </si>
  <si>
    <t xml:space="preserve"> |fixed assets</t>
  </si>
  <si>
    <t xml:space="preserve"> |made</t>
  </si>
  <si>
    <t xml:space="preserve"> |in</t>
  </si>
  <si>
    <t xml:space="preserve"> |daily</t>
  </si>
  <si>
    <t xml:space="preserve"> |employees</t>
  </si>
  <si>
    <t xml:space="preserve"> |cost during</t>
  </si>
  <si>
    <t xml:space="preserve"> |cost</t>
  </si>
  <si>
    <t xml:space="preserve"> |production</t>
  </si>
  <si>
    <t xml:space="preserve"> |added</t>
  </si>
  <si>
    <t xml:space="preserve"> |trial cost</t>
  </si>
  <si>
    <t xml:space="preserve"> |ial receipts</t>
  </si>
  <si>
    <t xml:space="preserve"> |industrial</t>
  </si>
  <si>
    <t xml:space="preserve"> |bution to</t>
  </si>
  <si>
    <t xml:space="preserve"> |</t>
  </si>
  <si>
    <t xml:space="preserve"> |Establish-</t>
  </si>
  <si>
    <t xml:space="preserve"> |at the end</t>
  </si>
  <si>
    <t xml:space="preserve"> |during</t>
  </si>
  <si>
    <t xml:space="preserve"> |stocks</t>
  </si>
  <si>
    <t xml:space="preserve"> |persons</t>
  </si>
  <si>
    <t xml:space="preserve"> |incl.cont-</t>
  </si>
  <si>
    <t xml:space="preserve"> |the year</t>
  </si>
  <si>
    <t xml:space="preserve"> |GDP during</t>
  </si>
  <si>
    <t xml:space="preserve"> |ments</t>
  </si>
  <si>
    <t xml:space="preserve"> |of the year</t>
  </si>
  <si>
    <t xml:space="preserve"> |engaged</t>
  </si>
  <si>
    <t xml:space="preserve"> |ract lab-</t>
  </si>
  <si>
    <t xml:space="preserve"> |   </t>
  </si>
  <si>
    <t xml:space="preserve"> |(Number)</t>
  </si>
  <si>
    <t xml:space="preserve"> |our (Nos.)</t>
  </si>
  <si>
    <t xml:space="preserve"> |table 17</t>
  </si>
  <si>
    <t xml:space="preserve"> |table 19</t>
  </si>
  <si>
    <t xml:space="preserve"> | 13-14</t>
  </si>
  <si>
    <t xml:space="preserve"> | 12-15</t>
  </si>
  <si>
    <t xml:space="preserve">     1</t>
  </si>
  <si>
    <t xml:space="preserve"> |                 2</t>
  </si>
  <si>
    <t xml:space="preserve"> |    3</t>
  </si>
  <si>
    <t xml:space="preserve"> |      4</t>
  </si>
  <si>
    <t xml:space="preserve"> |    5</t>
  </si>
  <si>
    <t xml:space="preserve"> |    6</t>
  </si>
  <si>
    <t xml:space="preserve"> |    7</t>
  </si>
  <si>
    <t xml:space="preserve"> |     8</t>
  </si>
  <si>
    <t xml:space="preserve"> |     9</t>
  </si>
  <si>
    <t xml:space="preserve"> |     10</t>
  </si>
  <si>
    <t xml:space="preserve"> |    11</t>
  </si>
  <si>
    <t xml:space="preserve"> |    12</t>
  </si>
  <si>
    <t xml:space="preserve"> |    13</t>
  </si>
  <si>
    <t xml:space="preserve"> |     14</t>
  </si>
  <si>
    <t xml:space="preserve"> |    15</t>
  </si>
  <si>
    <t xml:space="preserve"> |    16</t>
  </si>
  <si>
    <t>ALL INDUSTRIES</t>
  </si>
  <si>
    <t>FOOD, BEVERAGES &amp; TOBACCO</t>
  </si>
  <si>
    <t xml:space="preserve">  311&amp;312</t>
  </si>
  <si>
    <t>Food Manufacturing</t>
  </si>
  <si>
    <t xml:space="preserve">Dairy products        </t>
  </si>
  <si>
    <t>Ice cream</t>
  </si>
  <si>
    <t>Canning of fruits &amp; vegetables</t>
  </si>
  <si>
    <t>Canning of fish &amp; sea food</t>
  </si>
  <si>
    <t>Vegetable Ghee</t>
  </si>
  <si>
    <t>Other vegetable oils</t>
  </si>
  <si>
    <t>Cotton seed oils and</t>
  </si>
  <si>
    <t>&amp; 59</t>
  </si>
  <si>
    <t>Inedible animal oils</t>
  </si>
  <si>
    <t>Rice milling</t>
  </si>
  <si>
    <t>Wheat &amp; grain milling</t>
  </si>
  <si>
    <t>&amp; 69</t>
  </si>
  <si>
    <t>Grain and other grain milling</t>
  </si>
  <si>
    <t>Bread &amp; bakery products</t>
  </si>
  <si>
    <t>Biscuits</t>
  </si>
  <si>
    <t>Other bakery products</t>
  </si>
  <si>
    <t>Refined sugar</t>
  </si>
  <si>
    <t>Confectionery, not sweetmeats</t>
  </si>
  <si>
    <t>&amp; 99</t>
  </si>
  <si>
    <t>"Desi" sweetmeats and confectionery</t>
  </si>
  <si>
    <t>Blending of tea</t>
  </si>
  <si>
    <t>Feeds for animals</t>
  </si>
  <si>
    <t>Feeds for fowls</t>
  </si>
  <si>
    <t>Starch</t>
  </si>
  <si>
    <t>Edible salt</t>
  </si>
  <si>
    <t>Ice</t>
  </si>
  <si>
    <t>Other food products</t>
  </si>
  <si>
    <t xml:space="preserve">Beverage industries                    </t>
  </si>
  <si>
    <t xml:space="preserve">           </t>
  </si>
  <si>
    <t>Distilling of spirits,:</t>
  </si>
  <si>
    <t>20</t>
  </si>
  <si>
    <t>Wine and</t>
  </si>
  <si>
    <t>&amp; 30</t>
  </si>
  <si>
    <t>Breweries and manufacture of malt</t>
  </si>
  <si>
    <t>Fruit and other soft drinks</t>
  </si>
  <si>
    <t xml:space="preserve">Tobacco manufacturing </t>
  </si>
  <si>
    <t>Cigarettes</t>
  </si>
  <si>
    <t>TEXTILE, APPAREL &amp; LEATHER</t>
  </si>
  <si>
    <t xml:space="preserve">  320&amp;321</t>
  </si>
  <si>
    <t>Manufacture of textiles</t>
  </si>
  <si>
    <t>Cotton spinning</t>
  </si>
  <si>
    <t>Cotton weaving</t>
  </si>
  <si>
    <t>Woollen textiles</t>
  </si>
  <si>
    <t>Jute textiles</t>
  </si>
  <si>
    <t>Silk &amp; art silk textiles</t>
  </si>
  <si>
    <t>Narrow fabrics</t>
  </si>
  <si>
    <t>Finishing of textiles</t>
  </si>
  <si>
    <t>Made up textile goods</t>
  </si>
  <si>
    <t>Knitting mills</t>
  </si>
  <si>
    <t>Carpets &amp; rugs -  Cotton &amp; woollen</t>
  </si>
  <si>
    <t>Other carpets &amp; rugs</t>
  </si>
  <si>
    <t>Cordage, rope &amp; twine</t>
  </si>
  <si>
    <t>Spooling &amp; thread ball making</t>
  </si>
  <si>
    <t>Other textiles</t>
  </si>
  <si>
    <t>Wearing apparel</t>
  </si>
  <si>
    <t>Ready-made garments</t>
  </si>
  <si>
    <t>Other wearing apparel</t>
  </si>
  <si>
    <t>Leather &amp; Leather products</t>
  </si>
  <si>
    <t>Tanning and leather finishing</t>
  </si>
  <si>
    <t>Leather products excepts footwear</t>
  </si>
  <si>
    <t>Foot-wear except rubber or plastic</t>
  </si>
  <si>
    <t>Leather foot-wear</t>
  </si>
  <si>
    <t>Ginning &amp; baling of fibres</t>
  </si>
  <si>
    <t>Cotton</t>
  </si>
  <si>
    <t>WOOD, WOOD PRODUCTS &amp; FURNITURE</t>
  </si>
  <si>
    <t>Wood, wood &amp; cork products</t>
  </si>
  <si>
    <t>Wood and plywood products</t>
  </si>
  <si>
    <t>Hardboard products and</t>
  </si>
  <si>
    <t>&amp; 90</t>
  </si>
  <si>
    <t>other wood cork products</t>
  </si>
  <si>
    <t>Furniture &amp; fixtures, not metal</t>
  </si>
  <si>
    <t>Wood, Furniture &amp; fixtures n.e.c.</t>
  </si>
  <si>
    <t>PAPER, PRINTING &amp; PUBLISHING</t>
  </si>
  <si>
    <t>Paper &amp; Paper products</t>
  </si>
  <si>
    <t>Pulp &amp; paper</t>
  </si>
  <si>
    <t>Paperboard</t>
  </si>
  <si>
    <t>Pulp, paper &amp; board  articles</t>
  </si>
  <si>
    <t>Other paper products</t>
  </si>
  <si>
    <t>Printing and publishing</t>
  </si>
  <si>
    <t>Newspapers</t>
  </si>
  <si>
    <t>Books, periodicals, maps, etc.</t>
  </si>
  <si>
    <t>Job printing</t>
  </si>
  <si>
    <t>Printed cards &amp; stationery</t>
  </si>
  <si>
    <t>Metal sheets printing,</t>
  </si>
  <si>
    <t>other printing &amp; publishing</t>
  </si>
  <si>
    <t>CHEMICALS, RUBBER &amp; PLASTICS</t>
  </si>
  <si>
    <t>Drugs &amp; pharmaceutical products</t>
  </si>
  <si>
    <t>Medicines &amp; basic drugs(allopathic)</t>
  </si>
  <si>
    <t>"Unani" medicines</t>
  </si>
  <si>
    <t>Homeophathic and</t>
  </si>
  <si>
    <t>other medicinal preparation</t>
  </si>
  <si>
    <t>Industrial chemicals</t>
  </si>
  <si>
    <t>Alkalies</t>
  </si>
  <si>
    <t>Acids, salts &amp; intermediates</t>
  </si>
  <si>
    <t>Sulphuric acid</t>
  </si>
  <si>
    <t>Dyes, colours &amp; pigments</t>
  </si>
  <si>
    <t>Compressed gases, etc.</t>
  </si>
  <si>
    <t>Fertilizers</t>
  </si>
  <si>
    <t>Pesticides, insecticides, etc.</t>
  </si>
  <si>
    <t>Synthetic resins, etc.</t>
  </si>
  <si>
    <t>Other industrial chemicals</t>
  </si>
  <si>
    <t>Other chemical products</t>
  </si>
  <si>
    <t>Paints, varnishes &amp; lacquers</t>
  </si>
  <si>
    <t>Perfumes &amp; cosmetics</t>
  </si>
  <si>
    <t>Soap &amp; detergents</t>
  </si>
  <si>
    <t>Polishes &amp; waxes</t>
  </si>
  <si>
    <t>Matches</t>
  </si>
  <si>
    <t>Ink (all kinds)</t>
  </si>
  <si>
    <t>Petroleum refining and</t>
  </si>
  <si>
    <t>&amp; 354</t>
  </si>
  <si>
    <t>Products of petroleum &amp; coal</t>
  </si>
  <si>
    <t>Rubber products</t>
  </si>
  <si>
    <t>Tyres &amp; tubes</t>
  </si>
  <si>
    <t>Retreading tyres &amp; tubes</t>
  </si>
  <si>
    <t>Rubber foot-wear</t>
  </si>
  <si>
    <t>Vulcanized rubber products</t>
  </si>
  <si>
    <t>Rubber belting</t>
  </si>
  <si>
    <t>Other rubber products</t>
  </si>
  <si>
    <t>Plastic products</t>
  </si>
  <si>
    <t>Plastic foot-wear</t>
  </si>
  <si>
    <t>Other plastic products</t>
  </si>
  <si>
    <t>NON-METALLIC MINERAL PRODUCTS</t>
  </si>
  <si>
    <t>Pottery, china &amp; earthenware</t>
  </si>
  <si>
    <t>China &amp; ceramics</t>
  </si>
  <si>
    <t>Earthenware and other pottery</t>
  </si>
  <si>
    <t>Glass &amp; glass products</t>
  </si>
  <si>
    <t>Glass</t>
  </si>
  <si>
    <t>Glass products</t>
  </si>
  <si>
    <t>Other non-metallic mineral products</t>
  </si>
  <si>
    <t>Bricks &amp; tiles</t>
  </si>
  <si>
    <t>Cement</t>
  </si>
  <si>
    <t>Cement products</t>
  </si>
  <si>
    <t>Lime, plaster and</t>
  </si>
  <si>
    <t>&amp; 50</t>
  </si>
  <si>
    <t>manufacture of refractories</t>
  </si>
  <si>
    <t>BASIC METAL INDUSTRIES</t>
  </si>
  <si>
    <t xml:space="preserve">Iron &amp; steel </t>
  </si>
  <si>
    <t>Iron &amp; steel mills</t>
  </si>
  <si>
    <t>Re-rolling mills</t>
  </si>
  <si>
    <t>Iron, steel foundries and</t>
  </si>
  <si>
    <t xml:space="preserve">Other basic industries </t>
  </si>
  <si>
    <t>Non-ferrous metal basic industries</t>
  </si>
  <si>
    <t>Aluminium &amp; aluminium alloys</t>
  </si>
  <si>
    <t>Copper &amp; copper alloys</t>
  </si>
  <si>
    <t>METAL PRODUCTS, MACHINERY, EQUIP.</t>
  </si>
  <si>
    <t xml:space="preserve">  380&amp;381</t>
  </si>
  <si>
    <t>Fabricated metal products</t>
  </si>
  <si>
    <t>Cutlery</t>
  </si>
  <si>
    <t>Hand &amp; edge tools</t>
  </si>
  <si>
    <t>Razors, razor blades and</t>
  </si>
  <si>
    <t>&amp; 40</t>
  </si>
  <si>
    <t>Metal furniture</t>
  </si>
  <si>
    <t>Structural metal products</t>
  </si>
  <si>
    <t>Metal stamping, coating, etc.</t>
  </si>
  <si>
    <t>Heating &amp; cooking equipment</t>
  </si>
  <si>
    <t>Wire product</t>
  </si>
  <si>
    <t>Utensils - aluminium</t>
  </si>
  <si>
    <t>Utensils - steel and</t>
  </si>
  <si>
    <t>Metal barrels, drums</t>
  </si>
  <si>
    <t>Tin cans &amp; tinware</t>
  </si>
  <si>
    <t>Metal trunks and</t>
  </si>
  <si>
    <t>&amp; 60</t>
  </si>
  <si>
    <t>Bolts, nuts, rivets, etc.</t>
  </si>
  <si>
    <t>Plumbing equipment</t>
  </si>
  <si>
    <t>Safes, vaults and</t>
  </si>
  <si>
    <t>Other metal products</t>
  </si>
  <si>
    <t>Non-electrical machinery</t>
  </si>
  <si>
    <t>Engines &amp; turbines</t>
  </si>
  <si>
    <t>Agricultural machinery</t>
  </si>
  <si>
    <t>Metal &amp; wood working machinery</t>
  </si>
  <si>
    <t>Textile machinery</t>
  </si>
  <si>
    <t>Other industrial machinery</t>
  </si>
  <si>
    <t>Office computing, accounting &amp;</t>
  </si>
  <si>
    <t>&amp; 70</t>
  </si>
  <si>
    <t>Sewing machines</t>
  </si>
  <si>
    <t>Other non-electrical machinery</t>
  </si>
  <si>
    <t>Electrical machinery &amp; supplies</t>
  </si>
  <si>
    <t>Electrical industrial machinery</t>
  </si>
  <si>
    <t>Radio &amp; television commu</t>
  </si>
  <si>
    <t>Electrical appliances</t>
  </si>
  <si>
    <t>Electric fans</t>
  </si>
  <si>
    <t>Electrical appliances except fans</t>
  </si>
  <si>
    <t>Insulated wires &amp; cables</t>
  </si>
  <si>
    <t>Electrical bulbs &amp; tubes</t>
  </si>
  <si>
    <t>Batteries</t>
  </si>
  <si>
    <t>Other electrical supplies</t>
  </si>
  <si>
    <t>Transport equipment</t>
  </si>
  <si>
    <t>Ship building (motorized) and</t>
  </si>
  <si>
    <t>&amp; 20</t>
  </si>
  <si>
    <t>Boat building (non-mechanized)</t>
  </si>
  <si>
    <t>Motor vehicles</t>
  </si>
  <si>
    <t>Motor cycles, auto rickshaws</t>
  </si>
  <si>
    <t>Cycles &amp; pedicabs</t>
  </si>
  <si>
    <t>Other transport equipment</t>
  </si>
  <si>
    <t>Scientific &amp; measuring instruments:</t>
  </si>
  <si>
    <t>&amp; 386</t>
  </si>
  <si>
    <t>Photographic &amp; optical goods</t>
  </si>
  <si>
    <t>Surgical instruments</t>
  </si>
  <si>
    <t>*****</t>
  </si>
  <si>
    <t>Others</t>
  </si>
  <si>
    <t>HANDICRAFTS, SPORTS, OTHER MFG.</t>
  </si>
  <si>
    <t>Sports &amp; athletic goods</t>
  </si>
  <si>
    <t>391,393</t>
  </si>
  <si>
    <t>&amp; 394</t>
  </si>
  <si>
    <t>Handicrafts and other manufacturing</t>
  </si>
  <si>
    <t>Pens &amp; office supplies</t>
  </si>
  <si>
    <t>Buttons studs etc.</t>
  </si>
  <si>
    <t>Bone crushing</t>
  </si>
  <si>
    <t>Bangles (all kinds)</t>
  </si>
  <si>
    <t>Other manufacturing</t>
  </si>
  <si>
    <t xml:space="preserve">TABLE - 6.0:                                                            </t>
  </si>
  <si>
    <t>SUMMARY STATISTICS BY INDUSTRY MAJOR GROUPS AND INDUSTRIES:         PAKISTAN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</si>
</sst>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</numFmts>
  <fonts count="5">
    <font>
      <sz val="10"/>
      <name val="Courier"/>
      <family val="0"/>
    </font>
    <font>
      <sz val="10"/>
      <name val="Arial"/>
      <family val="0"/>
    </font>
    <font>
      <sz val="8"/>
      <name val="Courier"/>
      <family val="0"/>
    </font>
    <font>
      <b/>
      <sz val="10"/>
      <color indexed="12"/>
      <name val="Courier"/>
      <family val="3"/>
    </font>
    <font>
      <sz val="10"/>
      <color indexed="12"/>
      <name val="Courier"/>
      <family val="3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NumberFormat="1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4" fontId="3" fillId="0" borderId="0" xfId="0" applyNumberFormat="1" applyFont="1" applyAlignment="1" applyProtection="1" quotePrefix="1">
      <alignment horizontal="left"/>
      <protection/>
    </xf>
    <xf numFmtId="164" fontId="3" fillId="0" borderId="0" xfId="0" applyFont="1" applyAlignment="1" quotePrefix="1">
      <alignment horizontal="center"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/>
    </xf>
    <xf numFmtId="164" fontId="3" fillId="0" borderId="0" xfId="0" applyNumberFormat="1" applyFont="1" applyAlignment="1" applyProtection="1">
      <alignment horizontal="left"/>
      <protection/>
    </xf>
    <xf numFmtId="164" fontId="3" fillId="0" borderId="0" xfId="0" applyFont="1" applyAlignment="1">
      <alignment/>
    </xf>
    <xf numFmtId="164" fontId="4" fillId="0" borderId="0" xfId="0" applyNumberFormat="1" applyFont="1" applyAlignment="1" applyProtection="1">
      <alignment horizontal="left"/>
      <protection/>
    </xf>
    <xf numFmtId="164" fontId="3" fillId="0" borderId="0" xfId="0" applyNumberFormat="1" applyFont="1" applyAlignment="1" applyProtection="1">
      <alignment horizontal="center"/>
      <protection/>
    </xf>
    <xf numFmtId="164" fontId="0" fillId="2" borderId="1" xfId="0" applyNumberFormat="1" applyFill="1" applyBorder="1" applyAlignment="1" applyProtection="1">
      <alignment horizontal="left"/>
      <protection/>
    </xf>
    <xf numFmtId="164" fontId="0" fillId="2" borderId="0" xfId="0" applyNumberFormat="1" applyFill="1" applyAlignment="1" applyProtection="1">
      <alignment horizontal="left"/>
      <protection/>
    </xf>
    <xf numFmtId="164" fontId="0" fillId="2" borderId="0" xfId="0" applyFill="1" applyAlignment="1">
      <alignment/>
    </xf>
    <xf numFmtId="164" fontId="0" fillId="2" borderId="2" xfId="0" applyNumberFormat="1" applyFill="1" applyBorder="1" applyAlignment="1" applyProtection="1">
      <alignment horizontal="left"/>
      <protection/>
    </xf>
    <xf numFmtId="164" fontId="0" fillId="3" borderId="0" xfId="0" applyNumberFormat="1" applyFill="1" applyAlignment="1" applyProtection="1">
      <alignment horizontal="left"/>
      <protection/>
    </xf>
    <xf numFmtId="164" fontId="0" fillId="3" borderId="0" xfId="0" applyFill="1" applyAlignment="1">
      <alignment/>
    </xf>
    <xf numFmtId="164" fontId="0" fillId="3" borderId="0" xfId="0" applyNumberFormat="1" applyFill="1" applyAlignment="1" applyProtection="1">
      <alignment/>
      <protection/>
    </xf>
    <xf numFmtId="165" fontId="0" fillId="3" borderId="0" xfId="0" applyNumberFormat="1" applyFill="1" applyAlignment="1" applyProtection="1">
      <alignment/>
      <protection/>
    </xf>
    <xf numFmtId="164" fontId="0" fillId="3" borderId="0" xfId="0" applyNumberFormat="1" applyFill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284"/>
  <sheetViews>
    <sheetView showGridLines="0" tabSelected="1" view="pageBreakPreview" zoomScale="75" zoomScaleNormal="50" zoomScaleSheetLayoutView="75" workbookViewId="0" topLeftCell="A1">
      <selection activeCell="D18" sqref="D18"/>
    </sheetView>
  </sheetViews>
  <sheetFormatPr defaultColWidth="12.625" defaultRowHeight="12.75"/>
  <cols>
    <col min="1" max="1" width="10.625" style="0" customWidth="1"/>
    <col min="2" max="2" width="36.625" style="0" customWidth="1"/>
    <col min="4" max="4" width="14.625" style="0" customWidth="1"/>
    <col min="5" max="5" width="10.625" style="0" customWidth="1"/>
    <col min="6" max="6" width="9.625" style="0" customWidth="1"/>
    <col min="7" max="7" width="10.625" style="0" customWidth="1"/>
    <col min="9" max="9" width="13.625" style="0" customWidth="1"/>
    <col min="12" max="12" width="10.625" style="0" customWidth="1"/>
    <col min="14" max="14" width="14.625" style="0" customWidth="1"/>
    <col min="15" max="15" width="13.625" style="0" customWidth="1"/>
    <col min="16" max="16" width="11.625" style="0" customWidth="1"/>
    <col min="17" max="17" width="6.625" style="0" customWidth="1"/>
    <col min="18" max="19" width="10.625" style="0" customWidth="1"/>
    <col min="20" max="20" width="36.625" style="0" customWidth="1"/>
    <col min="21" max="22" width="10.625" style="0" customWidth="1"/>
  </cols>
  <sheetData>
    <row r="1" spans="1:16" ht="12">
      <c r="A1" s="4" t="s">
        <v>284</v>
      </c>
      <c r="B1" s="5" t="s">
        <v>285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</row>
    <row r="2" spans="1:16" ht="12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7"/>
    </row>
    <row r="3" spans="1:16" ht="12">
      <c r="A3" s="9"/>
      <c r="B3" s="9"/>
      <c r="C3" s="9"/>
      <c r="D3" s="9"/>
      <c r="E3" s="9"/>
      <c r="F3" s="9"/>
      <c r="G3" s="9"/>
      <c r="H3" s="8" t="s">
        <v>0</v>
      </c>
      <c r="I3" s="9"/>
      <c r="J3" s="9"/>
      <c r="K3" s="9"/>
      <c r="L3" s="9"/>
      <c r="M3" s="9"/>
      <c r="N3" s="9"/>
      <c r="O3" s="9"/>
      <c r="P3" s="7"/>
    </row>
    <row r="4" spans="1:16" ht="12">
      <c r="A4" s="10"/>
      <c r="B4" s="7"/>
      <c r="C4" s="7"/>
      <c r="D4" s="7"/>
      <c r="E4" s="7"/>
      <c r="F4" s="7"/>
      <c r="G4" s="7"/>
      <c r="H4" s="10"/>
      <c r="I4" s="7"/>
      <c r="J4" s="7"/>
      <c r="K4" s="7"/>
      <c r="L4" s="7"/>
      <c r="M4" s="7"/>
      <c r="N4" s="11" t="s">
        <v>1</v>
      </c>
      <c r="O4" s="11"/>
      <c r="P4" s="11"/>
    </row>
    <row r="5" spans="1:17" ht="12">
      <c r="A5" s="1"/>
      <c r="Q5" s="1"/>
    </row>
    <row r="6" spans="1:16" ht="12">
      <c r="A6" s="12" t="s">
        <v>3</v>
      </c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2" t="s">
        <v>11</v>
      </c>
      <c r="J6" s="12" t="s">
        <v>12</v>
      </c>
      <c r="K6" s="12" t="s">
        <v>6</v>
      </c>
      <c r="L6" s="12" t="s">
        <v>13</v>
      </c>
      <c r="M6" s="12" t="s">
        <v>14</v>
      </c>
      <c r="N6" s="12" t="s">
        <v>15</v>
      </c>
      <c r="O6" s="12" t="s">
        <v>16</v>
      </c>
      <c r="P6" s="12" t="s">
        <v>17</v>
      </c>
    </row>
    <row r="7" spans="1:16" ht="12">
      <c r="A7" s="13" t="s">
        <v>18</v>
      </c>
      <c r="B7" s="13" t="s">
        <v>19</v>
      </c>
      <c r="C7" s="13" t="s">
        <v>20</v>
      </c>
      <c r="D7" s="13" t="s">
        <v>21</v>
      </c>
      <c r="E7" s="13" t="s">
        <v>22</v>
      </c>
      <c r="F7" s="13" t="s">
        <v>23</v>
      </c>
      <c r="G7" s="13" t="s">
        <v>24</v>
      </c>
      <c r="H7" s="13" t="s">
        <v>25</v>
      </c>
      <c r="I7" s="13" t="s">
        <v>26</v>
      </c>
      <c r="J7" s="13" t="s">
        <v>27</v>
      </c>
      <c r="K7" s="13" t="s">
        <v>28</v>
      </c>
      <c r="L7" s="13" t="s">
        <v>29</v>
      </c>
      <c r="M7" s="13" t="s">
        <v>30</v>
      </c>
      <c r="N7" s="13" t="s">
        <v>31</v>
      </c>
      <c r="O7" s="13" t="s">
        <v>32</v>
      </c>
      <c r="P7" s="13" t="s">
        <v>33</v>
      </c>
    </row>
    <row r="8" spans="1:16" ht="12">
      <c r="A8" s="14"/>
      <c r="B8" s="13" t="s">
        <v>34</v>
      </c>
      <c r="C8" s="13" t="s">
        <v>35</v>
      </c>
      <c r="D8" s="13" t="s">
        <v>36</v>
      </c>
      <c r="E8" s="13" t="s">
        <v>37</v>
      </c>
      <c r="F8" s="13" t="s">
        <v>38</v>
      </c>
      <c r="G8" s="13" t="s">
        <v>39</v>
      </c>
      <c r="H8" s="13" t="s">
        <v>40</v>
      </c>
      <c r="I8" s="13" t="s">
        <v>41</v>
      </c>
      <c r="J8" s="13" t="s">
        <v>37</v>
      </c>
      <c r="K8" s="13" t="s">
        <v>37</v>
      </c>
      <c r="L8" s="13" t="s">
        <v>37</v>
      </c>
      <c r="M8" s="13" t="s">
        <v>37</v>
      </c>
      <c r="N8" s="13" t="s">
        <v>37</v>
      </c>
      <c r="O8" s="13" t="s">
        <v>26</v>
      </c>
      <c r="P8" s="13" t="s">
        <v>42</v>
      </c>
    </row>
    <row r="9" spans="1:16" ht="12">
      <c r="A9" s="14"/>
      <c r="B9" s="13" t="s">
        <v>34</v>
      </c>
      <c r="C9" s="13" t="s">
        <v>43</v>
      </c>
      <c r="D9" s="13" t="s">
        <v>44</v>
      </c>
      <c r="E9" s="13" t="s">
        <v>41</v>
      </c>
      <c r="F9" s="13" t="s">
        <v>34</v>
      </c>
      <c r="G9" s="13" t="s">
        <v>45</v>
      </c>
      <c r="H9" s="13" t="s">
        <v>46</v>
      </c>
      <c r="I9" s="13" t="s">
        <v>47</v>
      </c>
      <c r="J9" s="13" t="s">
        <v>41</v>
      </c>
      <c r="K9" s="13" t="s">
        <v>41</v>
      </c>
      <c r="L9" s="13" t="s">
        <v>41</v>
      </c>
      <c r="M9" s="13" t="s">
        <v>41</v>
      </c>
      <c r="N9" s="13" t="s">
        <v>41</v>
      </c>
      <c r="O9" s="13" t="s">
        <v>41</v>
      </c>
      <c r="P9" s="13" t="s">
        <v>41</v>
      </c>
    </row>
    <row r="10" spans="1:16" ht="12">
      <c r="A10" s="14"/>
      <c r="B10" s="13" t="s">
        <v>34</v>
      </c>
      <c r="C10" s="13" t="s">
        <v>34</v>
      </c>
      <c r="D10" s="13" t="s">
        <v>34</v>
      </c>
      <c r="E10" s="13" t="s">
        <v>34</v>
      </c>
      <c r="F10" s="13" t="s">
        <v>34</v>
      </c>
      <c r="G10" s="13" t="s">
        <v>48</v>
      </c>
      <c r="H10" s="13" t="s">
        <v>49</v>
      </c>
      <c r="I10" s="13" t="s">
        <v>47</v>
      </c>
      <c r="J10" s="13" t="s">
        <v>34</v>
      </c>
      <c r="K10" s="13" t="s">
        <v>34</v>
      </c>
      <c r="L10" s="13" t="s">
        <v>34</v>
      </c>
      <c r="M10" s="13" t="s">
        <v>50</v>
      </c>
      <c r="N10" s="13" t="s">
        <v>51</v>
      </c>
      <c r="O10" s="13" t="s">
        <v>52</v>
      </c>
      <c r="P10" s="13" t="s">
        <v>53</v>
      </c>
    </row>
    <row r="11" spans="1:17" ht="12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"/>
    </row>
    <row r="12" spans="1:16" ht="12">
      <c r="A12" s="15" t="s">
        <v>54</v>
      </c>
      <c r="B12" s="15" t="s">
        <v>55</v>
      </c>
      <c r="C12" s="15" t="s">
        <v>56</v>
      </c>
      <c r="D12" s="15" t="s">
        <v>57</v>
      </c>
      <c r="E12" s="15" t="s">
        <v>58</v>
      </c>
      <c r="F12" s="15" t="s">
        <v>59</v>
      </c>
      <c r="G12" s="15" t="s">
        <v>60</v>
      </c>
      <c r="H12" s="15" t="s">
        <v>61</v>
      </c>
      <c r="I12" s="15" t="s">
        <v>62</v>
      </c>
      <c r="J12" s="15" t="s">
        <v>63</v>
      </c>
      <c r="K12" s="15" t="s">
        <v>64</v>
      </c>
      <c r="L12" s="15" t="s">
        <v>65</v>
      </c>
      <c r="M12" s="15" t="s">
        <v>66</v>
      </c>
      <c r="N12" s="15" t="s">
        <v>67</v>
      </c>
      <c r="O12" s="15" t="s">
        <v>68</v>
      </c>
      <c r="P12" s="15" t="s">
        <v>69</v>
      </c>
    </row>
    <row r="13" spans="1:17" ht="12">
      <c r="A13" s="16"/>
      <c r="B13" s="17"/>
      <c r="Q13" s="1"/>
    </row>
    <row r="14" spans="1:16" ht="12">
      <c r="A14" s="18">
        <v>3</v>
      </c>
      <c r="B14" s="16" t="s">
        <v>70</v>
      </c>
      <c r="C14" s="2">
        <f aca="true" t="shared" si="0" ref="C14:K14">C16+C58+C95+C110+C128+C176+C198+C212+C272</f>
        <v>4528</v>
      </c>
      <c r="D14" s="2">
        <f t="shared" si="0"/>
        <v>427670537</v>
      </c>
      <c r="E14" s="2">
        <f t="shared" si="0"/>
        <v>61647628</v>
      </c>
      <c r="F14" s="2">
        <f t="shared" si="0"/>
        <v>94749404</v>
      </c>
      <c r="G14" s="2">
        <f t="shared" si="0"/>
        <v>691296</v>
      </c>
      <c r="H14" s="2">
        <f t="shared" si="0"/>
        <v>689692</v>
      </c>
      <c r="I14" s="2">
        <f t="shared" si="0"/>
        <v>65521650</v>
      </c>
      <c r="J14" s="2">
        <f t="shared" si="0"/>
        <v>779074541</v>
      </c>
      <c r="K14" s="2">
        <f t="shared" si="0"/>
        <v>1145063456</v>
      </c>
      <c r="L14" s="2">
        <f aca="true" t="shared" si="1" ref="L14:L77">K14-J14</f>
        <v>365988915</v>
      </c>
      <c r="M14" s="2">
        <f>M16+M58+M95+M110+M128+M176+M198+M212+M272</f>
        <v>53324579</v>
      </c>
      <c r="N14" s="2">
        <f>N16+N58+N95+N110+N128+N176+N198+N212+N272</f>
        <v>8035083</v>
      </c>
      <c r="O14" s="2">
        <f aca="true" t="shared" si="2" ref="O14:O77">M14-N14</f>
        <v>45289496</v>
      </c>
      <c r="P14" s="2">
        <f aca="true" t="shared" si="3" ref="P14:P77">L14-O14</f>
        <v>320699419</v>
      </c>
    </row>
    <row r="15" spans="1:18" ht="12">
      <c r="A15" s="19"/>
      <c r="B15" s="17"/>
      <c r="D15" s="2"/>
      <c r="K15" s="2"/>
      <c r="L15" s="2"/>
      <c r="O15" s="2"/>
      <c r="P15" s="2"/>
      <c r="R15" s="3"/>
    </row>
    <row r="16" spans="1:16" ht="12">
      <c r="A16" s="18">
        <v>31</v>
      </c>
      <c r="B16" s="16" t="s">
        <v>71</v>
      </c>
      <c r="C16" s="2">
        <f aca="true" t="shared" si="4" ref="C16:K16">C18+C47+C54</f>
        <v>935</v>
      </c>
      <c r="D16" s="2">
        <f t="shared" si="4"/>
        <v>59570521</v>
      </c>
      <c r="E16" s="2">
        <f t="shared" si="4"/>
        <v>5068817</v>
      </c>
      <c r="F16" s="2">
        <f t="shared" si="4"/>
        <v>1673079</v>
      </c>
      <c r="G16" s="2">
        <f t="shared" si="4"/>
        <v>85719</v>
      </c>
      <c r="H16" s="2">
        <f t="shared" si="4"/>
        <v>85466</v>
      </c>
      <c r="I16" s="2">
        <f t="shared" si="4"/>
        <v>7705793</v>
      </c>
      <c r="J16" s="2">
        <f t="shared" si="4"/>
        <v>152133168</v>
      </c>
      <c r="K16" s="2">
        <f t="shared" si="4"/>
        <v>228130643</v>
      </c>
      <c r="L16" s="2">
        <f t="shared" si="1"/>
        <v>75997475</v>
      </c>
      <c r="M16" s="2">
        <f>M18+M47+M54</f>
        <v>10162969</v>
      </c>
      <c r="N16" s="2">
        <f>N18+N47+N54</f>
        <v>1869915</v>
      </c>
      <c r="O16" s="2">
        <f t="shared" si="2"/>
        <v>8293054</v>
      </c>
      <c r="P16" s="2">
        <f t="shared" si="3"/>
        <v>67704421</v>
      </c>
    </row>
    <row r="17" spans="1:21" ht="12">
      <c r="A17" s="19"/>
      <c r="B17" s="17"/>
      <c r="D17" s="2"/>
      <c r="K17" s="2"/>
      <c r="L17" s="2"/>
      <c r="O17" s="2"/>
      <c r="P17" s="2"/>
      <c r="R17" s="3"/>
      <c r="S17" s="3"/>
      <c r="U17" s="3"/>
    </row>
    <row r="18" spans="1:16" ht="12">
      <c r="A18" s="16" t="s">
        <v>72</v>
      </c>
      <c r="B18" s="16" t="s">
        <v>73</v>
      </c>
      <c r="C18" s="2">
        <f aca="true" t="shared" si="5" ref="C18:K18">SUM(C20:C45)</f>
        <v>880</v>
      </c>
      <c r="D18" s="2">
        <f t="shared" si="5"/>
        <v>50274535</v>
      </c>
      <c r="E18" s="2">
        <f t="shared" si="5"/>
        <v>3963272</v>
      </c>
      <c r="F18" s="2">
        <f t="shared" si="5"/>
        <v>1488474</v>
      </c>
      <c r="G18" s="2">
        <f t="shared" si="5"/>
        <v>73549</v>
      </c>
      <c r="H18" s="2">
        <f t="shared" si="5"/>
        <v>73303</v>
      </c>
      <c r="I18" s="2">
        <f t="shared" si="5"/>
        <v>6495634</v>
      </c>
      <c r="J18" s="2">
        <f t="shared" si="5"/>
        <v>138480275</v>
      </c>
      <c r="K18" s="2">
        <f t="shared" si="5"/>
        <v>188610085</v>
      </c>
      <c r="L18" s="2">
        <f t="shared" si="1"/>
        <v>50129810</v>
      </c>
      <c r="M18" s="2">
        <f>SUM(M20:M45)</f>
        <v>7336045</v>
      </c>
      <c r="N18" s="2">
        <f>SUM(N20:N45)</f>
        <v>1761182</v>
      </c>
      <c r="O18" s="2">
        <f t="shared" si="2"/>
        <v>5574863</v>
      </c>
      <c r="P18" s="2">
        <f t="shared" si="3"/>
        <v>44554947</v>
      </c>
    </row>
    <row r="19" spans="1:21" ht="12">
      <c r="A19" s="19"/>
      <c r="B19" s="16" t="s">
        <v>2</v>
      </c>
      <c r="D19" s="2"/>
      <c r="K19" s="2"/>
      <c r="L19" s="2"/>
      <c r="O19" s="2"/>
      <c r="P19" s="2"/>
      <c r="R19" s="3"/>
      <c r="U19" s="3"/>
    </row>
    <row r="20" spans="1:16" ht="12">
      <c r="A20" s="18">
        <v>31121</v>
      </c>
      <c r="B20" s="16" t="s">
        <v>74</v>
      </c>
      <c r="C20" s="2">
        <v>10</v>
      </c>
      <c r="D20" s="2">
        <v>3882577</v>
      </c>
      <c r="E20" s="2">
        <v>510890</v>
      </c>
      <c r="F20" s="2">
        <v>-102598</v>
      </c>
      <c r="G20" s="2">
        <v>2220</v>
      </c>
      <c r="H20" s="2">
        <v>2220</v>
      </c>
      <c r="I20" s="2">
        <v>374642</v>
      </c>
      <c r="J20" s="2">
        <v>7503963</v>
      </c>
      <c r="K20" s="2">
        <v>10876887</v>
      </c>
      <c r="L20" s="2">
        <f t="shared" si="1"/>
        <v>3372924</v>
      </c>
      <c r="M20" s="2">
        <v>1458155</v>
      </c>
      <c r="N20" s="2">
        <v>19625</v>
      </c>
      <c r="O20" s="2">
        <f t="shared" si="2"/>
        <v>1438530</v>
      </c>
      <c r="P20" s="2">
        <f t="shared" si="3"/>
        <v>1934394</v>
      </c>
    </row>
    <row r="21" spans="1:16" ht="12">
      <c r="A21" s="18">
        <v>31122</v>
      </c>
      <c r="B21" s="16" t="s">
        <v>75</v>
      </c>
      <c r="C21" s="2">
        <v>3</v>
      </c>
      <c r="D21" s="2">
        <v>773853</v>
      </c>
      <c r="E21" s="2">
        <v>45898</v>
      </c>
      <c r="F21" s="2">
        <v>-31549</v>
      </c>
      <c r="G21" s="2">
        <v>555</v>
      </c>
      <c r="H21" s="2">
        <v>555</v>
      </c>
      <c r="I21" s="2">
        <v>82897</v>
      </c>
      <c r="J21" s="2">
        <v>406045</v>
      </c>
      <c r="K21" s="2">
        <v>1151338</v>
      </c>
      <c r="L21" s="2">
        <f t="shared" si="1"/>
        <v>745293</v>
      </c>
      <c r="M21" s="2">
        <v>126848</v>
      </c>
      <c r="N21" s="2">
        <v>3</v>
      </c>
      <c r="O21" s="2">
        <f t="shared" si="2"/>
        <v>126845</v>
      </c>
      <c r="P21" s="2">
        <f t="shared" si="3"/>
        <v>618448</v>
      </c>
    </row>
    <row r="22" spans="1:16" ht="12">
      <c r="A22" s="18">
        <v>31130</v>
      </c>
      <c r="B22" s="16" t="s">
        <v>76</v>
      </c>
      <c r="C22" s="2">
        <v>10</v>
      </c>
      <c r="D22" s="2">
        <v>328519</v>
      </c>
      <c r="E22" s="2">
        <v>66311</v>
      </c>
      <c r="F22" s="2">
        <v>8322</v>
      </c>
      <c r="G22" s="2">
        <v>737</v>
      </c>
      <c r="H22" s="2">
        <v>737</v>
      </c>
      <c r="I22" s="2">
        <v>97128</v>
      </c>
      <c r="J22" s="2">
        <v>664747</v>
      </c>
      <c r="K22" s="2">
        <v>1515621</v>
      </c>
      <c r="L22" s="2">
        <f t="shared" si="1"/>
        <v>850874</v>
      </c>
      <c r="M22" s="2">
        <v>166189</v>
      </c>
      <c r="N22" s="2">
        <v>3927</v>
      </c>
      <c r="O22" s="2">
        <f t="shared" si="2"/>
        <v>162262</v>
      </c>
      <c r="P22" s="2">
        <f t="shared" si="3"/>
        <v>688612</v>
      </c>
    </row>
    <row r="23" spans="1:16" ht="12">
      <c r="A23" s="18">
        <v>31140</v>
      </c>
      <c r="B23" s="16" t="s">
        <v>77</v>
      </c>
      <c r="C23" s="2">
        <v>9</v>
      </c>
      <c r="D23" s="2">
        <v>33328</v>
      </c>
      <c r="E23" s="2">
        <v>0</v>
      </c>
      <c r="F23" s="2">
        <v>-23608</v>
      </c>
      <c r="G23" s="2">
        <v>290</v>
      </c>
      <c r="H23" s="2">
        <v>290</v>
      </c>
      <c r="I23" s="2">
        <v>21044</v>
      </c>
      <c r="J23" s="2">
        <v>1657071</v>
      </c>
      <c r="K23" s="2">
        <v>1778827</v>
      </c>
      <c r="L23" s="2">
        <f t="shared" si="1"/>
        <v>121756</v>
      </c>
      <c r="M23" s="2">
        <v>51586</v>
      </c>
      <c r="N23" s="2">
        <v>3322</v>
      </c>
      <c r="O23" s="2">
        <f t="shared" si="2"/>
        <v>48264</v>
      </c>
      <c r="P23" s="2">
        <f t="shared" si="3"/>
        <v>73492</v>
      </c>
    </row>
    <row r="24" spans="1:16" ht="12">
      <c r="A24" s="18">
        <v>31151</v>
      </c>
      <c r="B24" s="16" t="s">
        <v>78</v>
      </c>
      <c r="C24" s="2">
        <v>56</v>
      </c>
      <c r="D24" s="2">
        <v>2530206</v>
      </c>
      <c r="E24" s="2">
        <v>211691</v>
      </c>
      <c r="F24" s="2">
        <v>-231547</v>
      </c>
      <c r="G24" s="2">
        <v>5689</v>
      </c>
      <c r="H24" s="2">
        <v>5661</v>
      </c>
      <c r="I24" s="2">
        <v>640230</v>
      </c>
      <c r="J24" s="2">
        <v>30763630</v>
      </c>
      <c r="K24" s="2">
        <v>43962493</v>
      </c>
      <c r="L24" s="2">
        <f t="shared" si="1"/>
        <v>13198863</v>
      </c>
      <c r="M24" s="2">
        <v>964878</v>
      </c>
      <c r="N24" s="2">
        <v>95652</v>
      </c>
      <c r="O24" s="2">
        <f t="shared" si="2"/>
        <v>869226</v>
      </c>
      <c r="P24" s="2">
        <f t="shared" si="3"/>
        <v>12329637</v>
      </c>
    </row>
    <row r="25" spans="1:16" ht="12">
      <c r="A25" s="18">
        <v>31152</v>
      </c>
      <c r="B25" s="16" t="s">
        <v>79</v>
      </c>
      <c r="C25" s="2">
        <v>4</v>
      </c>
      <c r="D25" s="2">
        <v>59606</v>
      </c>
      <c r="E25" s="2">
        <v>6153</v>
      </c>
      <c r="F25" s="2">
        <v>-953100</v>
      </c>
      <c r="G25" s="2">
        <v>176</v>
      </c>
      <c r="H25" s="2">
        <v>176</v>
      </c>
      <c r="I25" s="2">
        <v>18113</v>
      </c>
      <c r="J25" s="2">
        <v>1550844</v>
      </c>
      <c r="K25" s="2">
        <v>1653784</v>
      </c>
      <c r="L25" s="2">
        <f t="shared" si="1"/>
        <v>102940</v>
      </c>
      <c r="M25" s="2">
        <v>17821</v>
      </c>
      <c r="N25" s="2">
        <v>0</v>
      </c>
      <c r="O25" s="2">
        <f t="shared" si="2"/>
        <v>17821</v>
      </c>
      <c r="P25" s="2">
        <f t="shared" si="3"/>
        <v>85119</v>
      </c>
    </row>
    <row r="26" spans="1:16" ht="12">
      <c r="A26" s="18">
        <v>31153</v>
      </c>
      <c r="B26" s="16" t="s">
        <v>80</v>
      </c>
      <c r="L26" s="2"/>
      <c r="O26" s="2"/>
      <c r="P26" s="2"/>
    </row>
    <row r="27" spans="1:16" ht="12">
      <c r="A27" s="20" t="s">
        <v>81</v>
      </c>
      <c r="B27" s="16" t="s">
        <v>82</v>
      </c>
      <c r="C27" s="2">
        <v>40</v>
      </c>
      <c r="D27" s="2">
        <v>130996</v>
      </c>
      <c r="E27" s="2">
        <v>2244</v>
      </c>
      <c r="F27" s="2">
        <v>342334</v>
      </c>
      <c r="G27" s="2">
        <v>988</v>
      </c>
      <c r="H27" s="2">
        <v>972</v>
      </c>
      <c r="I27" s="2">
        <v>41624</v>
      </c>
      <c r="J27" s="2">
        <v>1838073</v>
      </c>
      <c r="K27" s="2">
        <v>2105843</v>
      </c>
      <c r="L27" s="2">
        <f t="shared" si="1"/>
        <v>267770</v>
      </c>
      <c r="M27" s="2">
        <v>39723</v>
      </c>
      <c r="N27" s="2">
        <v>1489</v>
      </c>
      <c r="O27" s="2">
        <f t="shared" si="2"/>
        <v>38234</v>
      </c>
      <c r="P27" s="2">
        <f t="shared" si="3"/>
        <v>229536</v>
      </c>
    </row>
    <row r="28" spans="1:16" ht="12">
      <c r="A28" s="18">
        <v>31161</v>
      </c>
      <c r="B28" s="16" t="s">
        <v>83</v>
      </c>
      <c r="C28" s="2">
        <v>228</v>
      </c>
      <c r="D28" s="2">
        <v>896448</v>
      </c>
      <c r="E28" s="2">
        <v>50290</v>
      </c>
      <c r="F28" s="2">
        <v>291219</v>
      </c>
      <c r="G28" s="2">
        <v>3142</v>
      </c>
      <c r="H28" s="2">
        <v>3124</v>
      </c>
      <c r="I28" s="2">
        <v>102653</v>
      </c>
      <c r="J28" s="2">
        <v>3487969</v>
      </c>
      <c r="K28" s="2">
        <v>4254695</v>
      </c>
      <c r="L28" s="2">
        <f t="shared" si="1"/>
        <v>766726</v>
      </c>
      <c r="M28" s="2">
        <v>114214</v>
      </c>
      <c r="N28" s="2">
        <v>7463</v>
      </c>
      <c r="O28" s="2">
        <f t="shared" si="2"/>
        <v>106751</v>
      </c>
      <c r="P28" s="2">
        <f t="shared" si="3"/>
        <v>659975</v>
      </c>
    </row>
    <row r="29" spans="1:16" ht="12">
      <c r="A29" s="18">
        <v>31162</v>
      </c>
      <c r="B29" s="16" t="s">
        <v>84</v>
      </c>
      <c r="C29" s="2">
        <v>300</v>
      </c>
      <c r="D29" s="2">
        <v>1268253</v>
      </c>
      <c r="E29" s="2">
        <v>98059</v>
      </c>
      <c r="F29" s="2">
        <v>295151</v>
      </c>
      <c r="G29" s="2">
        <v>8179</v>
      </c>
      <c r="H29" s="2">
        <v>8044</v>
      </c>
      <c r="I29" s="2">
        <v>348313</v>
      </c>
      <c r="J29" s="2">
        <v>24360414</v>
      </c>
      <c r="K29" s="2">
        <v>27475499</v>
      </c>
      <c r="L29" s="2">
        <f t="shared" si="1"/>
        <v>3115085</v>
      </c>
      <c r="M29" s="2">
        <v>264426</v>
      </c>
      <c r="N29" s="2">
        <v>3940</v>
      </c>
      <c r="O29" s="2">
        <f t="shared" si="2"/>
        <v>260486</v>
      </c>
      <c r="P29" s="2">
        <f t="shared" si="3"/>
        <v>2854599</v>
      </c>
    </row>
    <row r="30" spans="1:16" ht="12">
      <c r="A30" s="18">
        <v>31163</v>
      </c>
      <c r="B30" s="17"/>
      <c r="L30" s="2"/>
      <c r="O30" s="2"/>
      <c r="P30" s="2"/>
    </row>
    <row r="31" spans="1:16" ht="12">
      <c r="A31" s="20" t="s">
        <v>85</v>
      </c>
      <c r="B31" s="16" t="s">
        <v>86</v>
      </c>
      <c r="C31" s="2">
        <v>6</v>
      </c>
      <c r="D31" s="2">
        <v>1199938</v>
      </c>
      <c r="E31" s="2">
        <v>768358</v>
      </c>
      <c r="F31" s="2">
        <v>420773</v>
      </c>
      <c r="G31" s="2">
        <v>1387</v>
      </c>
      <c r="H31" s="2">
        <v>1387</v>
      </c>
      <c r="I31" s="2">
        <v>250072</v>
      </c>
      <c r="J31" s="2">
        <v>2180906</v>
      </c>
      <c r="K31" s="2">
        <v>3231930</v>
      </c>
      <c r="L31" s="2">
        <f t="shared" si="1"/>
        <v>1051024</v>
      </c>
      <c r="M31" s="2">
        <v>69331</v>
      </c>
      <c r="N31" s="2">
        <v>18959</v>
      </c>
      <c r="O31" s="2">
        <f t="shared" si="2"/>
        <v>50372</v>
      </c>
      <c r="P31" s="2">
        <f t="shared" si="3"/>
        <v>1000652</v>
      </c>
    </row>
    <row r="32" spans="1:16" ht="12">
      <c r="A32" s="18">
        <v>31171</v>
      </c>
      <c r="B32" s="16" t="s">
        <v>87</v>
      </c>
      <c r="C32" s="2">
        <v>21</v>
      </c>
      <c r="D32" s="2">
        <v>130944</v>
      </c>
      <c r="E32" s="2">
        <v>9442</v>
      </c>
      <c r="F32" s="2">
        <v>-3620</v>
      </c>
      <c r="G32" s="2">
        <v>1642</v>
      </c>
      <c r="H32" s="2">
        <v>1641</v>
      </c>
      <c r="I32" s="2">
        <v>93949</v>
      </c>
      <c r="J32" s="2">
        <v>533537</v>
      </c>
      <c r="K32" s="2">
        <v>852230</v>
      </c>
      <c r="L32" s="2">
        <f t="shared" si="1"/>
        <v>318693</v>
      </c>
      <c r="M32" s="2">
        <v>99426</v>
      </c>
      <c r="N32" s="2">
        <v>486</v>
      </c>
      <c r="O32" s="2">
        <f t="shared" si="2"/>
        <v>98940</v>
      </c>
      <c r="P32" s="2">
        <f t="shared" si="3"/>
        <v>219753</v>
      </c>
    </row>
    <row r="33" spans="1:16" ht="12">
      <c r="A33" s="18">
        <v>31172</v>
      </c>
      <c r="B33" s="16" t="s">
        <v>88</v>
      </c>
      <c r="C33" s="2">
        <v>33</v>
      </c>
      <c r="D33" s="2">
        <v>1495062</v>
      </c>
      <c r="E33" s="2">
        <v>67716</v>
      </c>
      <c r="F33" s="2">
        <v>77182</v>
      </c>
      <c r="G33" s="2">
        <v>3628</v>
      </c>
      <c r="H33" s="2">
        <v>3623</v>
      </c>
      <c r="I33" s="2">
        <v>326521</v>
      </c>
      <c r="J33" s="2">
        <v>2616766</v>
      </c>
      <c r="K33" s="2">
        <v>4083170</v>
      </c>
      <c r="L33" s="2">
        <f t="shared" si="1"/>
        <v>1466404</v>
      </c>
      <c r="M33" s="2">
        <v>437053</v>
      </c>
      <c r="N33" s="2">
        <v>29560</v>
      </c>
      <c r="O33" s="2">
        <f t="shared" si="2"/>
        <v>407493</v>
      </c>
      <c r="P33" s="2">
        <f t="shared" si="3"/>
        <v>1058911</v>
      </c>
    </row>
    <row r="34" spans="1:16" ht="12">
      <c r="A34" s="18">
        <v>31179</v>
      </c>
      <c r="B34" s="16" t="s">
        <v>89</v>
      </c>
      <c r="C34" s="2">
        <v>5</v>
      </c>
      <c r="D34" s="2">
        <v>241889</v>
      </c>
      <c r="E34" s="2">
        <v>23772</v>
      </c>
      <c r="F34" s="2">
        <v>10304</v>
      </c>
      <c r="G34" s="2">
        <v>630</v>
      </c>
      <c r="H34" s="2">
        <v>625</v>
      </c>
      <c r="I34" s="2">
        <v>61909</v>
      </c>
      <c r="J34" s="2">
        <v>575095</v>
      </c>
      <c r="K34" s="2">
        <v>873071</v>
      </c>
      <c r="L34" s="2">
        <f t="shared" si="1"/>
        <v>297976</v>
      </c>
      <c r="M34" s="2">
        <v>116380</v>
      </c>
      <c r="N34" s="2">
        <v>42</v>
      </c>
      <c r="O34" s="2">
        <f t="shared" si="2"/>
        <v>116338</v>
      </c>
      <c r="P34" s="2">
        <f t="shared" si="3"/>
        <v>181638</v>
      </c>
    </row>
    <row r="35" spans="1:16" ht="12">
      <c r="A35" s="18">
        <v>31181</v>
      </c>
      <c r="B35" s="16" t="s">
        <v>90</v>
      </c>
      <c r="C35" s="2">
        <v>62</v>
      </c>
      <c r="D35" s="2">
        <v>33423256</v>
      </c>
      <c r="E35" s="2">
        <v>1496831</v>
      </c>
      <c r="F35" s="2">
        <v>1556557</v>
      </c>
      <c r="G35" s="2">
        <v>37792</v>
      </c>
      <c r="H35" s="2">
        <v>37792</v>
      </c>
      <c r="I35" s="2">
        <v>3210520</v>
      </c>
      <c r="J35" s="2">
        <v>37622696</v>
      </c>
      <c r="K35" s="2">
        <v>55584999</v>
      </c>
      <c r="L35" s="2">
        <f t="shared" si="1"/>
        <v>17962303</v>
      </c>
      <c r="M35" s="2">
        <v>824485</v>
      </c>
      <c r="N35" s="2">
        <v>1488935</v>
      </c>
      <c r="O35" s="2">
        <f t="shared" si="2"/>
        <v>-664450</v>
      </c>
      <c r="P35" s="2">
        <f t="shared" si="3"/>
        <v>18626753</v>
      </c>
    </row>
    <row r="36" spans="1:16" ht="12">
      <c r="A36" s="18">
        <v>31191</v>
      </c>
      <c r="B36" s="16" t="s">
        <v>91</v>
      </c>
      <c r="C36" s="2">
        <v>16</v>
      </c>
      <c r="D36" s="2">
        <v>457417</v>
      </c>
      <c r="E36" s="2">
        <v>62763</v>
      </c>
      <c r="F36" s="2">
        <v>2188</v>
      </c>
      <c r="G36" s="2">
        <v>1161</v>
      </c>
      <c r="H36" s="2">
        <v>1156</v>
      </c>
      <c r="I36" s="2">
        <v>116235</v>
      </c>
      <c r="J36" s="2">
        <v>1095345</v>
      </c>
      <c r="K36" s="2">
        <v>1325416</v>
      </c>
      <c r="L36" s="2">
        <f t="shared" si="1"/>
        <v>230071</v>
      </c>
      <c r="M36" s="2">
        <v>97124</v>
      </c>
      <c r="N36" s="2">
        <v>60644</v>
      </c>
      <c r="O36" s="2">
        <f t="shared" si="2"/>
        <v>36480</v>
      </c>
      <c r="P36" s="2">
        <f t="shared" si="3"/>
        <v>193591</v>
      </c>
    </row>
    <row r="37" spans="1:16" ht="12">
      <c r="A37" s="18">
        <v>31192</v>
      </c>
      <c r="B37" s="17"/>
      <c r="L37" s="2"/>
      <c r="O37" s="2"/>
      <c r="P37" s="2"/>
    </row>
    <row r="38" spans="1:16" ht="12">
      <c r="A38" s="20" t="s">
        <v>92</v>
      </c>
      <c r="B38" s="16" t="s">
        <v>93</v>
      </c>
      <c r="C38" s="2">
        <v>4</v>
      </c>
      <c r="D38" s="2">
        <v>136782</v>
      </c>
      <c r="E38" s="2">
        <v>55931</v>
      </c>
      <c r="F38" s="2">
        <v>50933</v>
      </c>
      <c r="G38" s="2">
        <v>455</v>
      </c>
      <c r="H38" s="2">
        <v>455</v>
      </c>
      <c r="I38" s="2">
        <v>21420</v>
      </c>
      <c r="J38" s="2">
        <v>325402</v>
      </c>
      <c r="K38" s="2">
        <v>406542</v>
      </c>
      <c r="L38" s="2">
        <f t="shared" si="1"/>
        <v>81140</v>
      </c>
      <c r="M38" s="2">
        <v>39488</v>
      </c>
      <c r="N38" s="2">
        <v>1398</v>
      </c>
      <c r="O38" s="2">
        <f t="shared" si="2"/>
        <v>38090</v>
      </c>
      <c r="P38" s="2">
        <f t="shared" si="3"/>
        <v>43050</v>
      </c>
    </row>
    <row r="39" spans="1:16" ht="12">
      <c r="A39" s="18">
        <v>31212</v>
      </c>
      <c r="B39" s="16" t="s">
        <v>94</v>
      </c>
      <c r="C39" s="2">
        <v>6</v>
      </c>
      <c r="D39" s="2">
        <v>860937</v>
      </c>
      <c r="E39" s="2">
        <v>14177</v>
      </c>
      <c r="F39" s="2">
        <v>85996</v>
      </c>
      <c r="G39" s="2">
        <v>1386</v>
      </c>
      <c r="H39" s="2">
        <v>1385</v>
      </c>
      <c r="I39" s="2">
        <v>244526</v>
      </c>
      <c r="J39" s="2">
        <v>10201662</v>
      </c>
      <c r="K39" s="2">
        <v>11912722</v>
      </c>
      <c r="L39" s="2">
        <f t="shared" si="1"/>
        <v>1711060</v>
      </c>
      <c r="M39" s="2">
        <v>648620</v>
      </c>
      <c r="N39" s="2">
        <v>1628</v>
      </c>
      <c r="O39" s="2">
        <f t="shared" si="2"/>
        <v>646992</v>
      </c>
      <c r="P39" s="2">
        <f t="shared" si="3"/>
        <v>1064068</v>
      </c>
    </row>
    <row r="40" spans="1:16" ht="12">
      <c r="A40" s="18">
        <v>31221</v>
      </c>
      <c r="B40" s="16" t="s">
        <v>95</v>
      </c>
      <c r="C40" s="2">
        <v>4</v>
      </c>
      <c r="D40" s="2">
        <v>32042</v>
      </c>
      <c r="E40" s="2">
        <v>5761</v>
      </c>
      <c r="F40" s="2">
        <v>-12866</v>
      </c>
      <c r="G40" s="2">
        <v>184</v>
      </c>
      <c r="H40" s="2">
        <v>184</v>
      </c>
      <c r="I40" s="2">
        <v>34235</v>
      </c>
      <c r="J40" s="2">
        <v>216181</v>
      </c>
      <c r="K40" s="2">
        <v>324770</v>
      </c>
      <c r="L40" s="2">
        <f t="shared" si="1"/>
        <v>108589</v>
      </c>
      <c r="M40" s="2">
        <v>12213</v>
      </c>
      <c r="N40" s="2">
        <v>3648</v>
      </c>
      <c r="O40" s="2">
        <f t="shared" si="2"/>
        <v>8565</v>
      </c>
      <c r="P40" s="2">
        <f t="shared" si="3"/>
        <v>100024</v>
      </c>
    </row>
    <row r="41" spans="1:16" ht="12">
      <c r="A41" s="18">
        <v>31222</v>
      </c>
      <c r="B41" s="16" t="s">
        <v>96</v>
      </c>
      <c r="C41" s="2">
        <v>24</v>
      </c>
      <c r="D41" s="2">
        <v>825870</v>
      </c>
      <c r="E41" s="2">
        <v>76713</v>
      </c>
      <c r="F41" s="2">
        <v>-147268</v>
      </c>
      <c r="G41" s="2">
        <v>1816</v>
      </c>
      <c r="H41" s="2">
        <v>1806</v>
      </c>
      <c r="I41" s="2">
        <v>145220</v>
      </c>
      <c r="J41" s="2">
        <v>8656727</v>
      </c>
      <c r="K41" s="2">
        <v>10272188</v>
      </c>
      <c r="L41" s="2">
        <f t="shared" si="1"/>
        <v>1615461</v>
      </c>
      <c r="M41" s="2">
        <v>753428</v>
      </c>
      <c r="N41" s="2">
        <v>1537</v>
      </c>
      <c r="O41" s="2">
        <f t="shared" si="2"/>
        <v>751891</v>
      </c>
      <c r="P41" s="2">
        <f t="shared" si="3"/>
        <v>863570</v>
      </c>
    </row>
    <row r="42" spans="1:16" ht="12">
      <c r="A42" s="18">
        <v>31291</v>
      </c>
      <c r="B42" s="16" t="s">
        <v>97</v>
      </c>
      <c r="C42" s="2">
        <v>5</v>
      </c>
      <c r="D42" s="2">
        <v>764261</v>
      </c>
      <c r="E42" s="2">
        <v>109478</v>
      </c>
      <c r="F42" s="2">
        <v>-129504</v>
      </c>
      <c r="G42" s="2">
        <v>701</v>
      </c>
      <c r="H42" s="2">
        <v>690</v>
      </c>
      <c r="I42" s="2">
        <v>177140</v>
      </c>
      <c r="J42" s="2">
        <v>1426329</v>
      </c>
      <c r="K42" s="2">
        <v>2671718</v>
      </c>
      <c r="L42" s="2">
        <f t="shared" si="1"/>
        <v>1245389</v>
      </c>
      <c r="M42" s="2">
        <v>455880</v>
      </c>
      <c r="N42" s="2">
        <v>4168</v>
      </c>
      <c r="O42" s="2">
        <f t="shared" si="2"/>
        <v>451712</v>
      </c>
      <c r="P42" s="2">
        <f t="shared" si="3"/>
        <v>793677</v>
      </c>
    </row>
    <row r="43" spans="1:16" ht="12">
      <c r="A43" s="18">
        <v>31292</v>
      </c>
      <c r="B43" s="16" t="s">
        <v>98</v>
      </c>
      <c r="C43" s="2">
        <v>3</v>
      </c>
      <c r="D43" s="2">
        <v>6503</v>
      </c>
      <c r="E43" s="2">
        <v>0</v>
      </c>
      <c r="F43" s="2">
        <v>-1602</v>
      </c>
      <c r="G43" s="2">
        <v>48</v>
      </c>
      <c r="H43" s="2">
        <v>48</v>
      </c>
      <c r="I43" s="2">
        <v>2724</v>
      </c>
      <c r="J43" s="2">
        <v>3158</v>
      </c>
      <c r="K43" s="2">
        <v>9535</v>
      </c>
      <c r="L43" s="2">
        <f t="shared" si="1"/>
        <v>6377</v>
      </c>
      <c r="M43" s="2">
        <v>2460</v>
      </c>
      <c r="N43" s="2">
        <v>0</v>
      </c>
      <c r="O43" s="2">
        <f t="shared" si="2"/>
        <v>2460</v>
      </c>
      <c r="P43" s="2">
        <f t="shared" si="3"/>
        <v>3917</v>
      </c>
    </row>
    <row r="44" spans="1:16" ht="12">
      <c r="A44" s="18">
        <v>31293</v>
      </c>
      <c r="B44" s="16" t="s">
        <v>99</v>
      </c>
      <c r="C44" s="2">
        <v>20</v>
      </c>
      <c r="D44" s="2">
        <v>510276</v>
      </c>
      <c r="E44" s="2">
        <v>256812</v>
      </c>
      <c r="F44" s="2">
        <v>8077</v>
      </c>
      <c r="G44" s="2">
        <v>180</v>
      </c>
      <c r="H44" s="2">
        <v>170</v>
      </c>
      <c r="I44" s="2">
        <v>9150</v>
      </c>
      <c r="J44" s="2">
        <v>382873</v>
      </c>
      <c r="K44" s="2">
        <v>425865</v>
      </c>
      <c r="L44" s="2">
        <f t="shared" si="1"/>
        <v>42992</v>
      </c>
      <c r="M44" s="2">
        <v>35106</v>
      </c>
      <c r="N44" s="2">
        <v>14195</v>
      </c>
      <c r="O44" s="2">
        <f t="shared" si="2"/>
        <v>20911</v>
      </c>
      <c r="P44" s="2">
        <f t="shared" si="3"/>
        <v>22081</v>
      </c>
    </row>
    <row r="45" spans="1:16" ht="12">
      <c r="A45" s="18">
        <v>31299</v>
      </c>
      <c r="B45" s="16" t="s">
        <v>100</v>
      </c>
      <c r="C45" s="2">
        <v>11</v>
      </c>
      <c r="D45" s="2">
        <v>285572</v>
      </c>
      <c r="E45" s="2">
        <v>23982</v>
      </c>
      <c r="F45" s="2">
        <v>-23300</v>
      </c>
      <c r="G45" s="2">
        <v>563</v>
      </c>
      <c r="H45" s="2">
        <v>562</v>
      </c>
      <c r="I45" s="2">
        <v>75369</v>
      </c>
      <c r="J45" s="2">
        <v>410842</v>
      </c>
      <c r="K45" s="2">
        <v>1860942</v>
      </c>
      <c r="L45" s="2">
        <f t="shared" si="1"/>
        <v>1450100</v>
      </c>
      <c r="M45" s="2">
        <v>541211</v>
      </c>
      <c r="N45" s="2">
        <v>561</v>
      </c>
      <c r="O45" s="2">
        <f t="shared" si="2"/>
        <v>540650</v>
      </c>
      <c r="P45" s="2">
        <f t="shared" si="3"/>
        <v>909450</v>
      </c>
    </row>
    <row r="46" spans="1:18" ht="12">
      <c r="A46" s="19"/>
      <c r="B46" s="17"/>
      <c r="D46" s="2"/>
      <c r="K46" s="2"/>
      <c r="L46" s="2"/>
      <c r="O46" s="2"/>
      <c r="P46" s="2"/>
      <c r="R46" s="3"/>
    </row>
    <row r="47" spans="1:16" ht="12">
      <c r="A47" s="18">
        <v>313</v>
      </c>
      <c r="B47" s="16" t="s">
        <v>101</v>
      </c>
      <c r="C47" s="2">
        <f aca="true" t="shared" si="6" ref="C47:K47">SUM(C49:C52)</f>
        <v>43</v>
      </c>
      <c r="D47" s="2">
        <f t="shared" si="6"/>
        <v>3579671</v>
      </c>
      <c r="E47" s="2">
        <f t="shared" si="6"/>
        <v>568365</v>
      </c>
      <c r="F47" s="2">
        <f t="shared" si="6"/>
        <v>107231</v>
      </c>
      <c r="G47" s="2">
        <f t="shared" si="6"/>
        <v>7808</v>
      </c>
      <c r="H47" s="2">
        <f t="shared" si="6"/>
        <v>7801</v>
      </c>
      <c r="I47" s="2">
        <f t="shared" si="6"/>
        <v>810278</v>
      </c>
      <c r="J47" s="2">
        <f t="shared" si="6"/>
        <v>7637930</v>
      </c>
      <c r="K47" s="2">
        <f t="shared" si="6"/>
        <v>15566212</v>
      </c>
      <c r="L47" s="2">
        <f t="shared" si="1"/>
        <v>7928282</v>
      </c>
      <c r="M47" s="2">
        <f>SUM(M49:M52)</f>
        <v>2174824</v>
      </c>
      <c r="N47" s="2">
        <f>SUM(N49:N52)</f>
        <v>106255</v>
      </c>
      <c r="O47" s="2">
        <f t="shared" si="2"/>
        <v>2068569</v>
      </c>
      <c r="P47" s="2">
        <f t="shared" si="3"/>
        <v>5859713</v>
      </c>
    </row>
    <row r="48" spans="1:21" ht="12">
      <c r="A48" s="16" t="s">
        <v>102</v>
      </c>
      <c r="B48" s="16" t="s">
        <v>2</v>
      </c>
      <c r="D48" s="2"/>
      <c r="K48" s="2"/>
      <c r="L48" s="2"/>
      <c r="O48" s="2"/>
      <c r="P48" s="2"/>
      <c r="U48" s="3"/>
    </row>
    <row r="49" spans="1:16" ht="12">
      <c r="A49" s="18">
        <v>31310</v>
      </c>
      <c r="B49" s="16" t="s">
        <v>103</v>
      </c>
      <c r="L49" s="2"/>
      <c r="O49" s="2"/>
      <c r="P49" s="2"/>
    </row>
    <row r="50" spans="1:16" ht="12">
      <c r="A50" s="20" t="s">
        <v>104</v>
      </c>
      <c r="B50" s="16" t="s">
        <v>105</v>
      </c>
      <c r="L50" s="2"/>
      <c r="O50" s="2"/>
      <c r="P50" s="2"/>
    </row>
    <row r="51" spans="1:16" ht="12">
      <c r="A51" s="20" t="s">
        <v>106</v>
      </c>
      <c r="B51" s="16" t="s">
        <v>107</v>
      </c>
      <c r="C51" s="2">
        <v>4</v>
      </c>
      <c r="D51" s="2">
        <v>198266</v>
      </c>
      <c r="E51" s="2">
        <v>11938</v>
      </c>
      <c r="F51" s="2">
        <v>10131</v>
      </c>
      <c r="G51" s="2">
        <v>689</v>
      </c>
      <c r="H51" s="2">
        <v>689</v>
      </c>
      <c r="I51" s="2">
        <v>59855</v>
      </c>
      <c r="J51" s="2">
        <v>179965</v>
      </c>
      <c r="K51" s="2">
        <v>514521</v>
      </c>
      <c r="L51" s="2">
        <f t="shared" si="1"/>
        <v>334556</v>
      </c>
      <c r="M51" s="2">
        <v>17096</v>
      </c>
      <c r="N51" s="2">
        <v>1322</v>
      </c>
      <c r="O51" s="2">
        <f t="shared" si="2"/>
        <v>15774</v>
      </c>
      <c r="P51" s="2">
        <f t="shared" si="3"/>
        <v>318782</v>
      </c>
    </row>
    <row r="52" spans="1:16" ht="12">
      <c r="A52" s="18">
        <v>31340</v>
      </c>
      <c r="B52" s="16" t="s">
        <v>108</v>
      </c>
      <c r="C52" s="2">
        <v>39</v>
      </c>
      <c r="D52" s="2">
        <v>3381405</v>
      </c>
      <c r="E52" s="2">
        <v>556427</v>
      </c>
      <c r="F52" s="2">
        <v>97100</v>
      </c>
      <c r="G52" s="2">
        <v>7119</v>
      </c>
      <c r="H52" s="2">
        <v>7112</v>
      </c>
      <c r="I52" s="2">
        <v>750423</v>
      </c>
      <c r="J52" s="2">
        <v>7457965</v>
      </c>
      <c r="K52" s="2">
        <v>15051691</v>
      </c>
      <c r="L52" s="2">
        <f t="shared" si="1"/>
        <v>7593726</v>
      </c>
      <c r="M52" s="2">
        <v>2157728</v>
      </c>
      <c r="N52" s="2">
        <v>104933</v>
      </c>
      <c r="O52" s="2">
        <f t="shared" si="2"/>
        <v>2052795</v>
      </c>
      <c r="P52" s="2">
        <f t="shared" si="3"/>
        <v>5540931</v>
      </c>
    </row>
    <row r="53" spans="1:18" ht="12">
      <c r="A53" s="19"/>
      <c r="B53" s="17"/>
      <c r="D53" s="2"/>
      <c r="K53" s="2"/>
      <c r="L53" s="2"/>
      <c r="O53" s="2"/>
      <c r="P53" s="2"/>
      <c r="R53" s="3"/>
    </row>
    <row r="54" spans="1:16" ht="12">
      <c r="A54" s="18">
        <v>314</v>
      </c>
      <c r="B54" s="16" t="s">
        <v>109</v>
      </c>
      <c r="C54" s="2">
        <f aca="true" t="shared" si="7" ref="C54:K54">C56</f>
        <v>12</v>
      </c>
      <c r="D54" s="2">
        <f t="shared" si="7"/>
        <v>5716315</v>
      </c>
      <c r="E54" s="2">
        <f t="shared" si="7"/>
        <v>537180</v>
      </c>
      <c r="F54" s="2">
        <f t="shared" si="7"/>
        <v>77374</v>
      </c>
      <c r="G54" s="2">
        <f t="shared" si="7"/>
        <v>4362</v>
      </c>
      <c r="H54" s="2">
        <f t="shared" si="7"/>
        <v>4362</v>
      </c>
      <c r="I54" s="2">
        <f t="shared" si="7"/>
        <v>399881</v>
      </c>
      <c r="J54" s="2">
        <f t="shared" si="7"/>
        <v>6014963</v>
      </c>
      <c r="K54" s="2">
        <f t="shared" si="7"/>
        <v>23954346</v>
      </c>
      <c r="L54" s="2">
        <f t="shared" si="1"/>
        <v>17939383</v>
      </c>
      <c r="M54" s="2">
        <f>M56</f>
        <v>652100</v>
      </c>
      <c r="N54" s="2">
        <f>N56</f>
        <v>2478</v>
      </c>
      <c r="O54" s="2">
        <f t="shared" si="2"/>
        <v>649622</v>
      </c>
      <c r="P54" s="2">
        <f t="shared" si="3"/>
        <v>17289761</v>
      </c>
    </row>
    <row r="55" spans="1:21" ht="12">
      <c r="A55" s="19"/>
      <c r="B55" s="17"/>
      <c r="D55" s="2"/>
      <c r="K55" s="2"/>
      <c r="L55" s="2"/>
      <c r="O55" s="2"/>
      <c r="P55" s="2"/>
      <c r="R55" s="3"/>
      <c r="S55" s="3"/>
      <c r="U55" s="3"/>
    </row>
    <row r="56" spans="1:16" ht="12">
      <c r="A56" s="18">
        <v>31410</v>
      </c>
      <c r="B56" s="16" t="s">
        <v>110</v>
      </c>
      <c r="C56" s="2">
        <v>12</v>
      </c>
      <c r="D56" s="2">
        <v>5716315</v>
      </c>
      <c r="E56" s="2">
        <v>537180</v>
      </c>
      <c r="F56" s="2">
        <v>77374</v>
      </c>
      <c r="G56" s="2">
        <v>4362</v>
      </c>
      <c r="H56" s="2">
        <v>4362</v>
      </c>
      <c r="I56" s="2">
        <v>399881</v>
      </c>
      <c r="J56" s="2">
        <v>6014963</v>
      </c>
      <c r="K56" s="2">
        <v>23954346</v>
      </c>
      <c r="L56" s="2">
        <f t="shared" si="1"/>
        <v>17939383</v>
      </c>
      <c r="M56" s="2">
        <v>652100</v>
      </c>
      <c r="N56" s="2">
        <v>2478</v>
      </c>
      <c r="O56" s="2">
        <f t="shared" si="2"/>
        <v>649622</v>
      </c>
      <c r="P56" s="2">
        <f t="shared" si="3"/>
        <v>17289761</v>
      </c>
    </row>
    <row r="57" spans="1:16" ht="12">
      <c r="A57" s="17"/>
      <c r="B57" s="17"/>
      <c r="D57" s="2"/>
      <c r="K57" s="2"/>
      <c r="L57" s="2"/>
      <c r="O57" s="2"/>
      <c r="P57" s="2"/>
    </row>
    <row r="58" spans="1:16" ht="12">
      <c r="A58" s="18">
        <v>32</v>
      </c>
      <c r="B58" s="16" t="s">
        <v>111</v>
      </c>
      <c r="C58" s="2">
        <f aca="true" t="shared" si="8" ref="C58:K58">C60+C77+C82+C87+C91</f>
        <v>1701</v>
      </c>
      <c r="D58" s="2">
        <f t="shared" si="8"/>
        <v>168788188</v>
      </c>
      <c r="E58" s="2">
        <f t="shared" si="8"/>
        <v>20674471</v>
      </c>
      <c r="F58" s="2">
        <f t="shared" si="8"/>
        <v>87105381</v>
      </c>
      <c r="G58" s="2">
        <f t="shared" si="8"/>
        <v>398040</v>
      </c>
      <c r="H58" s="2">
        <f t="shared" si="8"/>
        <v>397536</v>
      </c>
      <c r="I58" s="2">
        <f t="shared" si="8"/>
        <v>26305852</v>
      </c>
      <c r="J58" s="2">
        <f t="shared" si="8"/>
        <v>317193873</v>
      </c>
      <c r="K58" s="2">
        <f t="shared" si="8"/>
        <v>439178135</v>
      </c>
      <c r="L58" s="2">
        <f t="shared" si="1"/>
        <v>121984262</v>
      </c>
      <c r="M58" s="2">
        <f>M60+M77+M82+M87+M91</f>
        <v>20186075</v>
      </c>
      <c r="N58" s="2">
        <f>N60+N77+N82+N87+N91</f>
        <v>3564701</v>
      </c>
      <c r="O58" s="2">
        <f t="shared" si="2"/>
        <v>16621374</v>
      </c>
      <c r="P58" s="2">
        <f t="shared" si="3"/>
        <v>105362888</v>
      </c>
    </row>
    <row r="59" spans="1:21" ht="12">
      <c r="A59" s="19"/>
      <c r="B59" s="17"/>
      <c r="D59" s="2"/>
      <c r="K59" s="2"/>
      <c r="L59" s="2"/>
      <c r="O59" s="2"/>
      <c r="P59" s="2"/>
      <c r="R59" s="3"/>
      <c r="S59" s="3"/>
      <c r="U59" s="3"/>
    </row>
    <row r="60" spans="1:16" ht="12">
      <c r="A60" s="16" t="s">
        <v>112</v>
      </c>
      <c r="B60" s="16" t="s">
        <v>113</v>
      </c>
      <c r="C60" s="2">
        <f aca="true" t="shared" si="9" ref="C60:K60">SUM(C62:C75)</f>
        <v>1063</v>
      </c>
      <c r="D60" s="2">
        <f t="shared" si="9"/>
        <v>153537262</v>
      </c>
      <c r="E60" s="2">
        <f t="shared" si="9"/>
        <v>17713351</v>
      </c>
      <c r="F60" s="2">
        <f t="shared" si="9"/>
        <v>2797549</v>
      </c>
      <c r="G60" s="2">
        <f t="shared" si="9"/>
        <v>315889</v>
      </c>
      <c r="H60" s="2">
        <f t="shared" si="9"/>
        <v>315617</v>
      </c>
      <c r="I60" s="2">
        <f t="shared" si="9"/>
        <v>20191496</v>
      </c>
      <c r="J60" s="2">
        <f t="shared" si="9"/>
        <v>227915346</v>
      </c>
      <c r="K60" s="2">
        <f t="shared" si="9"/>
        <v>320932056</v>
      </c>
      <c r="L60" s="2">
        <f t="shared" si="1"/>
        <v>93016710</v>
      </c>
      <c r="M60" s="2">
        <f>SUM(M62:M75)</f>
        <v>15235039</v>
      </c>
      <c r="N60" s="2">
        <f>SUM(N62:N75)</f>
        <v>2575348</v>
      </c>
      <c r="O60" s="2">
        <f t="shared" si="2"/>
        <v>12659691</v>
      </c>
      <c r="P60" s="2">
        <f t="shared" si="3"/>
        <v>80357019</v>
      </c>
    </row>
    <row r="61" spans="1:21" ht="12">
      <c r="A61" s="19"/>
      <c r="B61" s="17"/>
      <c r="D61" s="2"/>
      <c r="K61" s="2"/>
      <c r="L61" s="2"/>
      <c r="O61" s="2"/>
      <c r="P61" s="2"/>
      <c r="R61" s="3"/>
      <c r="S61" s="3"/>
      <c r="U61" s="3"/>
    </row>
    <row r="62" spans="1:16" ht="12">
      <c r="A62" s="18">
        <v>32011</v>
      </c>
      <c r="B62" s="16" t="s">
        <v>114</v>
      </c>
      <c r="C62" s="2">
        <v>214</v>
      </c>
      <c r="D62" s="2">
        <v>90795896</v>
      </c>
      <c r="E62" s="2">
        <v>9112470</v>
      </c>
      <c r="F62" s="2">
        <v>263529</v>
      </c>
      <c r="G62" s="2">
        <v>158790</v>
      </c>
      <c r="H62" s="2">
        <v>158740</v>
      </c>
      <c r="I62" s="2">
        <v>9628791</v>
      </c>
      <c r="J62" s="2">
        <v>106984911</v>
      </c>
      <c r="K62" s="2">
        <v>157029833</v>
      </c>
      <c r="L62" s="2">
        <f t="shared" si="1"/>
        <v>50044922</v>
      </c>
      <c r="M62" s="2">
        <v>6789368</v>
      </c>
      <c r="N62" s="2">
        <v>1676979</v>
      </c>
      <c r="O62" s="2">
        <f t="shared" si="2"/>
        <v>5112389</v>
      </c>
      <c r="P62" s="2">
        <f t="shared" si="3"/>
        <v>44932533</v>
      </c>
    </row>
    <row r="63" spans="1:16" ht="12">
      <c r="A63" s="18">
        <v>32012</v>
      </c>
      <c r="B63" s="16" t="s">
        <v>115</v>
      </c>
      <c r="C63" s="2">
        <v>108</v>
      </c>
      <c r="D63" s="2">
        <v>23683010</v>
      </c>
      <c r="E63" s="2">
        <v>3571807</v>
      </c>
      <c r="F63" s="2">
        <v>688087</v>
      </c>
      <c r="G63" s="2">
        <v>59268</v>
      </c>
      <c r="H63" s="2">
        <v>59238</v>
      </c>
      <c r="I63" s="2">
        <v>3057477</v>
      </c>
      <c r="J63" s="2">
        <v>39450646</v>
      </c>
      <c r="K63" s="2">
        <v>51945254</v>
      </c>
      <c r="L63" s="2">
        <f t="shared" si="1"/>
        <v>12494608</v>
      </c>
      <c r="M63" s="2">
        <v>2794977</v>
      </c>
      <c r="N63" s="2">
        <v>354212</v>
      </c>
      <c r="O63" s="2">
        <f t="shared" si="2"/>
        <v>2440765</v>
      </c>
      <c r="P63" s="2">
        <f t="shared" si="3"/>
        <v>10053843</v>
      </c>
    </row>
    <row r="64" spans="1:16" ht="12">
      <c r="A64" s="18">
        <v>32020</v>
      </c>
      <c r="B64" s="16" t="s">
        <v>116</v>
      </c>
      <c r="C64" s="2">
        <v>46</v>
      </c>
      <c r="D64" s="2">
        <v>688850</v>
      </c>
      <c r="E64" s="2">
        <v>-8738</v>
      </c>
      <c r="F64" s="2">
        <v>-10840</v>
      </c>
      <c r="G64" s="2">
        <v>4790</v>
      </c>
      <c r="H64" s="2">
        <v>4756</v>
      </c>
      <c r="I64" s="2">
        <v>330358</v>
      </c>
      <c r="J64" s="2">
        <v>3212719</v>
      </c>
      <c r="K64" s="2">
        <v>4341255</v>
      </c>
      <c r="L64" s="2">
        <f t="shared" si="1"/>
        <v>1128536</v>
      </c>
      <c r="M64" s="2">
        <v>139109</v>
      </c>
      <c r="N64" s="2">
        <v>36164</v>
      </c>
      <c r="O64" s="2">
        <f t="shared" si="2"/>
        <v>102945</v>
      </c>
      <c r="P64" s="2">
        <f t="shared" si="3"/>
        <v>1025591</v>
      </c>
    </row>
    <row r="65" spans="1:16" ht="12">
      <c r="A65" s="18">
        <v>32030</v>
      </c>
      <c r="B65" s="16" t="s">
        <v>117</v>
      </c>
      <c r="C65" s="2">
        <v>9</v>
      </c>
      <c r="D65" s="2">
        <v>951874</v>
      </c>
      <c r="E65" s="2">
        <v>29412</v>
      </c>
      <c r="F65" s="2">
        <v>35492</v>
      </c>
      <c r="G65" s="2">
        <v>11652</v>
      </c>
      <c r="H65" s="2">
        <v>11652</v>
      </c>
      <c r="I65" s="2">
        <v>569852</v>
      </c>
      <c r="J65" s="2">
        <v>1674236</v>
      </c>
      <c r="K65" s="2">
        <v>2341481</v>
      </c>
      <c r="L65" s="2">
        <f t="shared" si="1"/>
        <v>667245</v>
      </c>
      <c r="M65" s="2">
        <v>96613</v>
      </c>
      <c r="N65" s="2">
        <v>8677</v>
      </c>
      <c r="O65" s="2">
        <f t="shared" si="2"/>
        <v>87936</v>
      </c>
      <c r="P65" s="2">
        <f t="shared" si="3"/>
        <v>579309</v>
      </c>
    </row>
    <row r="66" spans="1:16" ht="12">
      <c r="A66" s="18">
        <v>32040</v>
      </c>
      <c r="B66" s="16" t="s">
        <v>118</v>
      </c>
      <c r="C66" s="2">
        <v>87</v>
      </c>
      <c r="D66" s="2">
        <v>17283415</v>
      </c>
      <c r="E66" s="2">
        <v>743413</v>
      </c>
      <c r="F66" s="2">
        <v>393778</v>
      </c>
      <c r="G66" s="2">
        <v>25587</v>
      </c>
      <c r="H66" s="2">
        <v>25568</v>
      </c>
      <c r="I66" s="2">
        <v>1665514</v>
      </c>
      <c r="J66" s="2">
        <v>26783394</v>
      </c>
      <c r="K66" s="2">
        <v>37827325</v>
      </c>
      <c r="L66" s="2">
        <f t="shared" si="1"/>
        <v>11043931</v>
      </c>
      <c r="M66" s="2">
        <v>673530</v>
      </c>
      <c r="N66" s="2">
        <v>277630</v>
      </c>
      <c r="O66" s="2">
        <f t="shared" si="2"/>
        <v>395900</v>
      </c>
      <c r="P66" s="2">
        <f t="shared" si="3"/>
        <v>10648031</v>
      </c>
    </row>
    <row r="67" spans="1:16" ht="12">
      <c r="A67" s="18">
        <v>32050</v>
      </c>
      <c r="B67" s="16" t="s">
        <v>119</v>
      </c>
      <c r="C67" s="2">
        <v>11</v>
      </c>
      <c r="D67" s="2">
        <v>96718</v>
      </c>
      <c r="E67" s="2">
        <v>25851</v>
      </c>
      <c r="F67" s="2">
        <v>18762</v>
      </c>
      <c r="G67" s="2">
        <v>422</v>
      </c>
      <c r="H67" s="2">
        <v>422</v>
      </c>
      <c r="I67" s="2">
        <v>30833</v>
      </c>
      <c r="J67" s="2">
        <v>265874</v>
      </c>
      <c r="K67" s="2">
        <v>613498</v>
      </c>
      <c r="L67" s="2">
        <f t="shared" si="1"/>
        <v>347624</v>
      </c>
      <c r="M67" s="2">
        <v>13753</v>
      </c>
      <c r="N67" s="2">
        <v>5082</v>
      </c>
      <c r="O67" s="2">
        <f t="shared" si="2"/>
        <v>8671</v>
      </c>
      <c r="P67" s="2">
        <f t="shared" si="3"/>
        <v>338953</v>
      </c>
    </row>
    <row r="68" spans="1:16" ht="12">
      <c r="A68" s="18">
        <v>32070</v>
      </c>
      <c r="B68" s="16" t="s">
        <v>120</v>
      </c>
      <c r="C68" s="2">
        <v>304</v>
      </c>
      <c r="D68" s="2">
        <v>7670667</v>
      </c>
      <c r="E68" s="2">
        <v>1560776</v>
      </c>
      <c r="F68" s="2">
        <v>880988</v>
      </c>
      <c r="G68" s="2">
        <v>20122</v>
      </c>
      <c r="H68" s="2">
        <v>20039</v>
      </c>
      <c r="I68" s="2">
        <v>1707170</v>
      </c>
      <c r="J68" s="2">
        <v>23608426</v>
      </c>
      <c r="K68" s="2">
        <v>30387788</v>
      </c>
      <c r="L68" s="2">
        <f t="shared" si="1"/>
        <v>6779362</v>
      </c>
      <c r="M68" s="2">
        <v>1763219</v>
      </c>
      <c r="N68" s="2">
        <v>47607</v>
      </c>
      <c r="O68" s="2">
        <f t="shared" si="2"/>
        <v>1715612</v>
      </c>
      <c r="P68" s="2">
        <f t="shared" si="3"/>
        <v>5063750</v>
      </c>
    </row>
    <row r="69" spans="1:16" ht="12">
      <c r="A69" s="18">
        <v>32120</v>
      </c>
      <c r="B69" s="16" t="s">
        <v>121</v>
      </c>
      <c r="C69" s="2">
        <v>51</v>
      </c>
      <c r="D69" s="2">
        <v>2305599</v>
      </c>
      <c r="E69" s="2">
        <v>291586</v>
      </c>
      <c r="F69" s="2">
        <v>209362</v>
      </c>
      <c r="G69" s="2">
        <v>4721</v>
      </c>
      <c r="H69" s="2">
        <v>4707</v>
      </c>
      <c r="I69" s="2">
        <v>373378</v>
      </c>
      <c r="J69" s="2">
        <v>4487749</v>
      </c>
      <c r="K69" s="2">
        <v>5845148</v>
      </c>
      <c r="L69" s="2">
        <f t="shared" si="1"/>
        <v>1357399</v>
      </c>
      <c r="M69" s="2">
        <v>350613</v>
      </c>
      <c r="N69" s="2">
        <v>6432</v>
      </c>
      <c r="O69" s="2">
        <f t="shared" si="2"/>
        <v>344181</v>
      </c>
      <c r="P69" s="2">
        <f t="shared" si="3"/>
        <v>1013218</v>
      </c>
    </row>
    <row r="70" spans="1:16" ht="12">
      <c r="A70" s="18">
        <v>32130</v>
      </c>
      <c r="B70" s="16" t="s">
        <v>122</v>
      </c>
      <c r="C70" s="2">
        <v>173</v>
      </c>
      <c r="D70" s="2">
        <v>8069986</v>
      </c>
      <c r="E70" s="2">
        <v>1874502</v>
      </c>
      <c r="F70" s="2">
        <v>296013</v>
      </c>
      <c r="G70" s="2">
        <v>25594</v>
      </c>
      <c r="H70" s="2">
        <v>25556</v>
      </c>
      <c r="I70" s="2">
        <v>2281538</v>
      </c>
      <c r="J70" s="2">
        <v>18615110</v>
      </c>
      <c r="K70" s="2">
        <v>26324395</v>
      </c>
      <c r="L70" s="2">
        <f t="shared" si="1"/>
        <v>7709285</v>
      </c>
      <c r="M70" s="2">
        <v>2321292</v>
      </c>
      <c r="N70" s="2">
        <v>141474</v>
      </c>
      <c r="O70" s="2">
        <f t="shared" si="2"/>
        <v>2179818</v>
      </c>
      <c r="P70" s="2">
        <f t="shared" si="3"/>
        <v>5529467</v>
      </c>
    </row>
    <row r="71" spans="1:16" ht="12">
      <c r="A71" s="18">
        <v>32141</v>
      </c>
      <c r="B71" s="16" t="s">
        <v>123</v>
      </c>
      <c r="C71" s="2">
        <v>15</v>
      </c>
      <c r="D71" s="2">
        <v>1220915</v>
      </c>
      <c r="E71" s="2">
        <v>424420</v>
      </c>
      <c r="F71" s="2">
        <v>12743</v>
      </c>
      <c r="G71" s="2">
        <v>2492</v>
      </c>
      <c r="H71" s="2">
        <v>2488</v>
      </c>
      <c r="I71" s="2">
        <v>369322</v>
      </c>
      <c r="J71" s="2">
        <v>792282</v>
      </c>
      <c r="K71" s="2">
        <v>1546047</v>
      </c>
      <c r="L71" s="2">
        <f t="shared" si="1"/>
        <v>753765</v>
      </c>
      <c r="M71" s="2">
        <v>69177</v>
      </c>
      <c r="N71" s="2">
        <v>12408</v>
      </c>
      <c r="O71" s="2">
        <f t="shared" si="2"/>
        <v>56769</v>
      </c>
      <c r="P71" s="2">
        <f t="shared" si="3"/>
        <v>696996</v>
      </c>
    </row>
    <row r="72" spans="1:21" ht="12">
      <c r="A72" s="18">
        <v>32149</v>
      </c>
      <c r="B72" s="16" t="s">
        <v>124</v>
      </c>
      <c r="C72" s="2">
        <v>6</v>
      </c>
      <c r="D72" s="2">
        <v>98553</v>
      </c>
      <c r="E72" s="2">
        <v>5960</v>
      </c>
      <c r="F72" s="2">
        <v>13025</v>
      </c>
      <c r="G72" s="2">
        <v>199</v>
      </c>
      <c r="H72" s="2">
        <v>199</v>
      </c>
      <c r="I72" s="2">
        <v>12778</v>
      </c>
      <c r="J72" s="2">
        <v>174611</v>
      </c>
      <c r="K72" s="2">
        <v>218759</v>
      </c>
      <c r="L72" s="2">
        <f t="shared" si="1"/>
        <v>44148</v>
      </c>
      <c r="M72" s="2">
        <v>7810</v>
      </c>
      <c r="N72" s="2">
        <v>994</v>
      </c>
      <c r="O72" s="2">
        <f t="shared" si="2"/>
        <v>6816</v>
      </c>
      <c r="P72" s="2">
        <f t="shared" si="3"/>
        <v>37332</v>
      </c>
      <c r="U72" s="3"/>
    </row>
    <row r="73" spans="1:16" ht="12">
      <c r="A73" s="18">
        <v>32150</v>
      </c>
      <c r="B73" s="16" t="s">
        <v>125</v>
      </c>
      <c r="C73" s="2">
        <v>3</v>
      </c>
      <c r="D73" s="2">
        <v>30307</v>
      </c>
      <c r="E73" s="2">
        <v>2937</v>
      </c>
      <c r="F73" s="2">
        <v>10040</v>
      </c>
      <c r="G73" s="2">
        <v>431</v>
      </c>
      <c r="H73" s="2">
        <v>431</v>
      </c>
      <c r="I73" s="2">
        <v>11683</v>
      </c>
      <c r="J73" s="2">
        <v>88566</v>
      </c>
      <c r="K73" s="2">
        <v>113417</v>
      </c>
      <c r="L73" s="2">
        <f t="shared" si="1"/>
        <v>24851</v>
      </c>
      <c r="M73" s="2">
        <v>1315</v>
      </c>
      <c r="N73" s="2">
        <v>300</v>
      </c>
      <c r="O73" s="2">
        <f t="shared" si="2"/>
        <v>1015</v>
      </c>
      <c r="P73" s="2">
        <f t="shared" si="3"/>
        <v>23836</v>
      </c>
    </row>
    <row r="74" spans="1:16" ht="12">
      <c r="A74" s="18">
        <v>32160</v>
      </c>
      <c r="B74" s="16" t="s">
        <v>126</v>
      </c>
      <c r="C74" s="2">
        <v>17</v>
      </c>
      <c r="D74" s="2">
        <v>180194</v>
      </c>
      <c r="E74" s="2">
        <v>28650</v>
      </c>
      <c r="F74" s="2">
        <v>28449</v>
      </c>
      <c r="G74" s="2">
        <v>794</v>
      </c>
      <c r="H74" s="2">
        <v>794</v>
      </c>
      <c r="I74" s="2">
        <v>97968</v>
      </c>
      <c r="J74" s="2">
        <v>639845</v>
      </c>
      <c r="K74" s="2">
        <v>934247</v>
      </c>
      <c r="L74" s="2">
        <f t="shared" si="1"/>
        <v>294402</v>
      </c>
      <c r="M74" s="2">
        <v>87588</v>
      </c>
      <c r="N74" s="2">
        <v>5400</v>
      </c>
      <c r="O74" s="2">
        <f t="shared" si="2"/>
        <v>82188</v>
      </c>
      <c r="P74" s="2">
        <f t="shared" si="3"/>
        <v>212214</v>
      </c>
    </row>
    <row r="75" spans="1:16" ht="12">
      <c r="A75" s="18">
        <v>32190</v>
      </c>
      <c r="B75" s="16" t="s">
        <v>127</v>
      </c>
      <c r="C75" s="2">
        <v>19</v>
      </c>
      <c r="D75" s="2">
        <v>461278</v>
      </c>
      <c r="E75" s="2">
        <v>50305</v>
      </c>
      <c r="F75" s="2">
        <v>-41879</v>
      </c>
      <c r="G75" s="2">
        <v>1027</v>
      </c>
      <c r="H75" s="2">
        <v>1027</v>
      </c>
      <c r="I75" s="2">
        <v>54834</v>
      </c>
      <c r="J75" s="2">
        <v>1136977</v>
      </c>
      <c r="K75" s="2">
        <v>1463609</v>
      </c>
      <c r="L75" s="2">
        <f t="shared" si="1"/>
        <v>326632</v>
      </c>
      <c r="M75" s="2">
        <v>126675</v>
      </c>
      <c r="N75" s="2">
        <v>1989</v>
      </c>
      <c r="O75" s="2">
        <f t="shared" si="2"/>
        <v>124686</v>
      </c>
      <c r="P75" s="2">
        <f t="shared" si="3"/>
        <v>201946</v>
      </c>
    </row>
    <row r="76" spans="1:18" ht="12">
      <c r="A76" s="19"/>
      <c r="B76" s="17"/>
      <c r="D76" s="2"/>
      <c r="K76" s="2"/>
      <c r="L76" s="2"/>
      <c r="O76" s="2"/>
      <c r="P76" s="2"/>
      <c r="R76" s="3"/>
    </row>
    <row r="77" spans="1:16" ht="12">
      <c r="A77" s="18">
        <v>322</v>
      </c>
      <c r="B77" s="16" t="s">
        <v>128</v>
      </c>
      <c r="C77" s="2">
        <f aca="true" t="shared" si="10" ref="C77:K77">C79+C80</f>
        <v>209</v>
      </c>
      <c r="D77" s="2">
        <f t="shared" si="10"/>
        <v>10688091</v>
      </c>
      <c r="E77" s="2">
        <f t="shared" si="10"/>
        <v>2703193</v>
      </c>
      <c r="F77" s="2">
        <f t="shared" si="10"/>
        <v>179810</v>
      </c>
      <c r="G77" s="2">
        <f t="shared" si="10"/>
        <v>51107</v>
      </c>
      <c r="H77" s="2">
        <f t="shared" si="10"/>
        <v>51078</v>
      </c>
      <c r="I77" s="2">
        <f t="shared" si="10"/>
        <v>3943700</v>
      </c>
      <c r="J77" s="2">
        <f t="shared" si="10"/>
        <v>27474984</v>
      </c>
      <c r="K77" s="2">
        <f t="shared" si="10"/>
        <v>38252463</v>
      </c>
      <c r="L77" s="2">
        <f t="shared" si="1"/>
        <v>10777479</v>
      </c>
      <c r="M77" s="2">
        <f>M79+M80</f>
        <v>3001318</v>
      </c>
      <c r="N77" s="2">
        <f>N79+N80</f>
        <v>845465</v>
      </c>
      <c r="O77" s="2">
        <f t="shared" si="2"/>
        <v>2155853</v>
      </c>
      <c r="P77" s="2">
        <f t="shared" si="3"/>
        <v>8621626</v>
      </c>
    </row>
    <row r="78" spans="1:21" ht="12">
      <c r="A78" s="19"/>
      <c r="B78" s="17"/>
      <c r="D78" s="2"/>
      <c r="K78" s="2"/>
      <c r="L78" s="2"/>
      <c r="O78" s="2"/>
      <c r="P78" s="2"/>
      <c r="R78" s="3"/>
      <c r="S78" s="3"/>
      <c r="U78" s="3"/>
    </row>
    <row r="79" spans="1:16" ht="12">
      <c r="A79" s="18">
        <v>32210</v>
      </c>
      <c r="B79" s="16" t="s">
        <v>129</v>
      </c>
      <c r="C79" s="2">
        <v>199</v>
      </c>
      <c r="D79" s="2">
        <v>10503081</v>
      </c>
      <c r="E79" s="2">
        <v>2695882</v>
      </c>
      <c r="F79" s="2">
        <v>200683</v>
      </c>
      <c r="G79" s="2">
        <v>50391</v>
      </c>
      <c r="H79" s="2">
        <v>50362</v>
      </c>
      <c r="I79" s="2">
        <v>3863606</v>
      </c>
      <c r="J79" s="2">
        <v>26815054</v>
      </c>
      <c r="K79" s="2">
        <v>37249816</v>
      </c>
      <c r="L79" s="2">
        <f aca="true" t="shared" si="11" ref="L79:L141">K79-J79</f>
        <v>10434762</v>
      </c>
      <c r="M79" s="2">
        <v>2913373</v>
      </c>
      <c r="N79" s="2">
        <v>843877</v>
      </c>
      <c r="O79" s="2">
        <f aca="true" t="shared" si="12" ref="O79:O141">M79-N79</f>
        <v>2069496</v>
      </c>
      <c r="P79" s="2">
        <f aca="true" t="shared" si="13" ref="P79:P141">L79-O79</f>
        <v>8365266</v>
      </c>
    </row>
    <row r="80" spans="1:16" ht="12">
      <c r="A80" s="18">
        <v>32290</v>
      </c>
      <c r="B80" s="16" t="s">
        <v>130</v>
      </c>
      <c r="C80" s="2">
        <v>10</v>
      </c>
      <c r="D80" s="2">
        <v>185010</v>
      </c>
      <c r="E80" s="2">
        <v>7311</v>
      </c>
      <c r="F80" s="2">
        <v>-20873</v>
      </c>
      <c r="G80" s="2">
        <v>716</v>
      </c>
      <c r="H80" s="2">
        <v>716</v>
      </c>
      <c r="I80" s="2">
        <v>80094</v>
      </c>
      <c r="J80" s="2">
        <v>659930</v>
      </c>
      <c r="K80" s="2">
        <v>1002647</v>
      </c>
      <c r="L80" s="2">
        <f t="shared" si="11"/>
        <v>342717</v>
      </c>
      <c r="M80" s="2">
        <v>87945</v>
      </c>
      <c r="N80" s="2">
        <v>1588</v>
      </c>
      <c r="O80" s="2">
        <f t="shared" si="12"/>
        <v>86357</v>
      </c>
      <c r="P80" s="2">
        <f t="shared" si="13"/>
        <v>256360</v>
      </c>
    </row>
    <row r="81" spans="1:18" ht="12">
      <c r="A81" s="19"/>
      <c r="B81" s="17"/>
      <c r="D81" s="2"/>
      <c r="K81" s="2"/>
      <c r="L81" s="2"/>
      <c r="O81" s="2"/>
      <c r="P81" s="2"/>
      <c r="R81" s="3"/>
    </row>
    <row r="82" spans="1:16" ht="12">
      <c r="A82" s="18">
        <v>323</v>
      </c>
      <c r="B82" s="16" t="s">
        <v>131</v>
      </c>
      <c r="C82" s="2">
        <f aca="true" t="shared" si="14" ref="C82:K82">C84+C85</f>
        <v>82</v>
      </c>
      <c r="D82" s="2">
        <f t="shared" si="14"/>
        <v>1884095</v>
      </c>
      <c r="E82" s="2">
        <f t="shared" si="14"/>
        <v>141194</v>
      </c>
      <c r="F82" s="2">
        <f t="shared" si="14"/>
        <v>1392487</v>
      </c>
      <c r="G82" s="2">
        <f t="shared" si="14"/>
        <v>8580</v>
      </c>
      <c r="H82" s="2">
        <f t="shared" si="14"/>
        <v>8565</v>
      </c>
      <c r="I82" s="2">
        <f t="shared" si="14"/>
        <v>880992</v>
      </c>
      <c r="J82" s="2">
        <f t="shared" si="14"/>
        <v>13293168</v>
      </c>
      <c r="K82" s="2">
        <f t="shared" si="14"/>
        <v>18655403</v>
      </c>
      <c r="L82" s="2">
        <f t="shared" si="11"/>
        <v>5362235</v>
      </c>
      <c r="M82" s="2">
        <f>M84+M85</f>
        <v>1017954</v>
      </c>
      <c r="N82" s="2">
        <f>N84+N85</f>
        <v>98606</v>
      </c>
      <c r="O82" s="2">
        <f t="shared" si="12"/>
        <v>919348</v>
      </c>
      <c r="P82" s="2">
        <f t="shared" si="13"/>
        <v>4442887</v>
      </c>
    </row>
    <row r="83" spans="1:21" ht="12">
      <c r="A83" s="19"/>
      <c r="B83" s="17"/>
      <c r="D83" s="2"/>
      <c r="K83" s="2"/>
      <c r="L83" s="2"/>
      <c r="O83" s="2"/>
      <c r="P83" s="2"/>
      <c r="R83" s="3"/>
      <c r="S83" s="3"/>
      <c r="U83" s="3"/>
    </row>
    <row r="84" spans="1:16" ht="12">
      <c r="A84" s="18">
        <v>32310</v>
      </c>
      <c r="B84" s="16" t="s">
        <v>132</v>
      </c>
      <c r="C84" s="2">
        <v>73</v>
      </c>
      <c r="D84" s="2">
        <v>1747297</v>
      </c>
      <c r="E84" s="2">
        <v>97610</v>
      </c>
      <c r="F84" s="2">
        <v>1274393</v>
      </c>
      <c r="G84" s="2">
        <v>7998</v>
      </c>
      <c r="H84" s="2">
        <v>7988</v>
      </c>
      <c r="I84" s="2">
        <v>807496</v>
      </c>
      <c r="J84" s="2">
        <v>12704373</v>
      </c>
      <c r="K84" s="2">
        <v>17791630</v>
      </c>
      <c r="L84" s="2">
        <f t="shared" si="11"/>
        <v>5087257</v>
      </c>
      <c r="M84" s="2">
        <v>957038</v>
      </c>
      <c r="N84" s="2">
        <v>97936</v>
      </c>
      <c r="O84" s="2">
        <f t="shared" si="12"/>
        <v>859102</v>
      </c>
      <c r="P84" s="2">
        <f t="shared" si="13"/>
        <v>4228155</v>
      </c>
    </row>
    <row r="85" spans="1:16" ht="12">
      <c r="A85" s="18">
        <v>32330</v>
      </c>
      <c r="B85" s="16" t="s">
        <v>133</v>
      </c>
      <c r="C85" s="2">
        <v>9</v>
      </c>
      <c r="D85" s="2">
        <v>136798</v>
      </c>
      <c r="E85" s="2">
        <v>43584</v>
      </c>
      <c r="F85" s="2">
        <v>118094</v>
      </c>
      <c r="G85" s="2">
        <v>582</v>
      </c>
      <c r="H85" s="2">
        <v>577</v>
      </c>
      <c r="I85" s="2">
        <v>73496</v>
      </c>
      <c r="J85" s="2">
        <v>588795</v>
      </c>
      <c r="K85" s="2">
        <v>863773</v>
      </c>
      <c r="L85" s="2">
        <f t="shared" si="11"/>
        <v>274978</v>
      </c>
      <c r="M85" s="2">
        <v>60916</v>
      </c>
      <c r="N85" s="2">
        <v>670</v>
      </c>
      <c r="O85" s="2">
        <f t="shared" si="12"/>
        <v>60246</v>
      </c>
      <c r="P85" s="2">
        <f t="shared" si="13"/>
        <v>214732</v>
      </c>
    </row>
    <row r="86" spans="1:16" ht="12">
      <c r="A86" s="17"/>
      <c r="B86" s="17"/>
      <c r="L86" s="2"/>
      <c r="O86" s="2"/>
      <c r="P86" s="2"/>
    </row>
    <row r="87" spans="1:16" ht="12">
      <c r="A87" s="18">
        <v>324</v>
      </c>
      <c r="B87" s="16" t="s">
        <v>134</v>
      </c>
      <c r="C87" s="2">
        <f aca="true" t="shared" si="15" ref="C87:K87">C89</f>
        <v>13</v>
      </c>
      <c r="D87" s="2">
        <f t="shared" si="15"/>
        <v>526822</v>
      </c>
      <c r="E87" s="2">
        <f t="shared" si="15"/>
        <v>25734</v>
      </c>
      <c r="F87" s="2">
        <f t="shared" si="15"/>
        <v>-479593</v>
      </c>
      <c r="G87" s="2">
        <f t="shared" si="15"/>
        <v>7009</v>
      </c>
      <c r="H87" s="2">
        <f t="shared" si="15"/>
        <v>7009</v>
      </c>
      <c r="I87" s="2">
        <f t="shared" si="15"/>
        <v>734011</v>
      </c>
      <c r="J87" s="2">
        <f t="shared" si="15"/>
        <v>3430069</v>
      </c>
      <c r="K87" s="2">
        <f t="shared" si="15"/>
        <v>5765297</v>
      </c>
      <c r="L87" s="2">
        <f t="shared" si="11"/>
        <v>2335228</v>
      </c>
      <c r="M87" s="2">
        <f>M89</f>
        <v>408313</v>
      </c>
      <c r="N87" s="2">
        <f>N89</f>
        <v>32752</v>
      </c>
      <c r="O87" s="2">
        <f t="shared" si="12"/>
        <v>375561</v>
      </c>
      <c r="P87" s="2">
        <f t="shared" si="13"/>
        <v>1959667</v>
      </c>
    </row>
    <row r="88" spans="1:21" ht="12">
      <c r="A88" s="19"/>
      <c r="B88" s="17"/>
      <c r="D88" s="2"/>
      <c r="K88" s="2"/>
      <c r="L88" s="2"/>
      <c r="O88" s="2"/>
      <c r="P88" s="2"/>
      <c r="R88" s="3"/>
      <c r="S88" s="3"/>
      <c r="U88" s="3"/>
    </row>
    <row r="89" spans="1:16" ht="12">
      <c r="A89" s="18">
        <v>32410</v>
      </c>
      <c r="B89" s="16" t="s">
        <v>135</v>
      </c>
      <c r="C89" s="2">
        <v>13</v>
      </c>
      <c r="D89" s="2">
        <v>526822</v>
      </c>
      <c r="E89" s="2">
        <v>25734</v>
      </c>
      <c r="F89" s="2">
        <v>-479593</v>
      </c>
      <c r="G89" s="2">
        <v>7009</v>
      </c>
      <c r="H89" s="2">
        <v>7009</v>
      </c>
      <c r="I89" s="2">
        <v>734011</v>
      </c>
      <c r="J89" s="2">
        <v>3430069</v>
      </c>
      <c r="K89" s="2">
        <v>5765297</v>
      </c>
      <c r="L89" s="2">
        <f t="shared" si="11"/>
        <v>2335228</v>
      </c>
      <c r="M89" s="2">
        <v>408313</v>
      </c>
      <c r="N89" s="2">
        <v>32752</v>
      </c>
      <c r="O89" s="2">
        <f t="shared" si="12"/>
        <v>375561</v>
      </c>
      <c r="P89" s="2">
        <f t="shared" si="13"/>
        <v>1959667</v>
      </c>
    </row>
    <row r="90" spans="1:21" ht="12">
      <c r="A90" s="19"/>
      <c r="B90" s="17"/>
      <c r="D90" s="2"/>
      <c r="K90" s="2"/>
      <c r="L90" s="2"/>
      <c r="O90" s="2"/>
      <c r="P90" s="2"/>
      <c r="R90" s="3"/>
      <c r="S90" s="3"/>
      <c r="U90" s="3"/>
    </row>
    <row r="91" spans="1:16" ht="12">
      <c r="A91" s="18">
        <v>325</v>
      </c>
      <c r="B91" s="16" t="s">
        <v>136</v>
      </c>
      <c r="C91" s="2">
        <f aca="true" t="shared" si="16" ref="C91:K91">C93</f>
        <v>334</v>
      </c>
      <c r="D91" s="2">
        <f t="shared" si="16"/>
        <v>2151918</v>
      </c>
      <c r="E91" s="2">
        <f t="shared" si="16"/>
        <v>90999</v>
      </c>
      <c r="F91" s="2">
        <f t="shared" si="16"/>
        <v>83215128</v>
      </c>
      <c r="G91" s="2">
        <f t="shared" si="16"/>
        <v>15455</v>
      </c>
      <c r="H91" s="2">
        <f t="shared" si="16"/>
        <v>15267</v>
      </c>
      <c r="I91" s="2">
        <f t="shared" si="16"/>
        <v>555653</v>
      </c>
      <c r="J91" s="2">
        <f t="shared" si="16"/>
        <v>45080306</v>
      </c>
      <c r="K91" s="2">
        <f t="shared" si="16"/>
        <v>55572916</v>
      </c>
      <c r="L91" s="2">
        <f t="shared" si="11"/>
        <v>10492610</v>
      </c>
      <c r="M91" s="2">
        <f>M93</f>
        <v>523451</v>
      </c>
      <c r="N91" s="2">
        <f>N93</f>
        <v>12530</v>
      </c>
      <c r="O91" s="2">
        <f t="shared" si="12"/>
        <v>510921</v>
      </c>
      <c r="P91" s="2">
        <f t="shared" si="13"/>
        <v>9981689</v>
      </c>
    </row>
    <row r="92" spans="1:21" ht="12">
      <c r="A92" s="19"/>
      <c r="B92" s="17"/>
      <c r="D92" s="2"/>
      <c r="K92" s="2"/>
      <c r="L92" s="2"/>
      <c r="O92" s="2"/>
      <c r="P92" s="2"/>
      <c r="R92" s="3"/>
      <c r="S92" s="3"/>
      <c r="U92" s="3"/>
    </row>
    <row r="93" spans="1:16" ht="12">
      <c r="A93" s="18">
        <v>32510</v>
      </c>
      <c r="B93" s="16" t="s">
        <v>137</v>
      </c>
      <c r="C93" s="2">
        <v>334</v>
      </c>
      <c r="D93" s="2">
        <v>2151918</v>
      </c>
      <c r="E93" s="2">
        <v>90999</v>
      </c>
      <c r="F93" s="2">
        <v>83215128</v>
      </c>
      <c r="G93" s="2">
        <v>15455</v>
      </c>
      <c r="H93" s="2">
        <v>15267</v>
      </c>
      <c r="I93" s="2">
        <v>555653</v>
      </c>
      <c r="J93" s="2">
        <v>45080306</v>
      </c>
      <c r="K93" s="2">
        <v>55572916</v>
      </c>
      <c r="L93" s="2">
        <f t="shared" si="11"/>
        <v>10492610</v>
      </c>
      <c r="M93" s="2">
        <v>523451</v>
      </c>
      <c r="N93" s="2">
        <v>12530</v>
      </c>
      <c r="O93" s="2">
        <f t="shared" si="12"/>
        <v>510921</v>
      </c>
      <c r="P93" s="2">
        <f t="shared" si="13"/>
        <v>9981689</v>
      </c>
    </row>
    <row r="94" spans="1:21" ht="12">
      <c r="A94" s="19"/>
      <c r="B94" s="17"/>
      <c r="D94" s="2"/>
      <c r="K94" s="2"/>
      <c r="L94" s="2"/>
      <c r="O94" s="2"/>
      <c r="P94" s="2"/>
      <c r="R94" s="3"/>
      <c r="U94" s="3"/>
    </row>
    <row r="95" spans="1:16" ht="12">
      <c r="A95" s="18">
        <v>33</v>
      </c>
      <c r="B95" s="16" t="s">
        <v>138</v>
      </c>
      <c r="C95" s="2">
        <f aca="true" t="shared" si="17" ref="C95:K95">C97+C104</f>
        <v>68</v>
      </c>
      <c r="D95" s="2">
        <f t="shared" si="17"/>
        <v>1015344</v>
      </c>
      <c r="E95" s="2">
        <f t="shared" si="17"/>
        <v>147958</v>
      </c>
      <c r="F95" s="2">
        <f t="shared" si="17"/>
        <v>59106</v>
      </c>
      <c r="G95" s="2">
        <f t="shared" si="17"/>
        <v>3266</v>
      </c>
      <c r="H95" s="2">
        <f t="shared" si="17"/>
        <v>3241</v>
      </c>
      <c r="I95" s="2">
        <f t="shared" si="17"/>
        <v>182586</v>
      </c>
      <c r="J95" s="2">
        <f t="shared" si="17"/>
        <v>2950043</v>
      </c>
      <c r="K95" s="2">
        <f t="shared" si="17"/>
        <v>3850764</v>
      </c>
      <c r="L95" s="2">
        <f t="shared" si="11"/>
        <v>900721</v>
      </c>
      <c r="M95" s="2">
        <f>M97+M104</f>
        <v>246042</v>
      </c>
      <c r="N95" s="2">
        <f>N97+N104</f>
        <v>4500</v>
      </c>
      <c r="O95" s="2">
        <f t="shared" si="12"/>
        <v>241542</v>
      </c>
      <c r="P95" s="2">
        <f t="shared" si="13"/>
        <v>659179</v>
      </c>
    </row>
    <row r="96" spans="1:21" ht="12">
      <c r="A96" s="19"/>
      <c r="B96" s="17"/>
      <c r="D96" s="2"/>
      <c r="K96" s="2"/>
      <c r="L96" s="2"/>
      <c r="O96" s="2"/>
      <c r="P96" s="2"/>
      <c r="R96" s="3"/>
      <c r="S96" s="3"/>
      <c r="U96" s="3"/>
    </row>
    <row r="97" spans="1:16" ht="12">
      <c r="A97" s="18">
        <v>331</v>
      </c>
      <c r="B97" s="16" t="s">
        <v>139</v>
      </c>
      <c r="C97" s="2">
        <f aca="true" t="shared" si="18" ref="C97:K97">C100+C102</f>
        <v>35</v>
      </c>
      <c r="D97" s="2">
        <f t="shared" si="18"/>
        <v>744975</v>
      </c>
      <c r="E97" s="2">
        <f t="shared" si="18"/>
        <v>10660</v>
      </c>
      <c r="F97" s="2">
        <f t="shared" si="18"/>
        <v>32667</v>
      </c>
      <c r="G97" s="2">
        <f t="shared" si="18"/>
        <v>2235</v>
      </c>
      <c r="H97" s="2">
        <f t="shared" si="18"/>
        <v>2230</v>
      </c>
      <c r="I97" s="2">
        <f t="shared" si="18"/>
        <v>123607</v>
      </c>
      <c r="J97" s="2">
        <f t="shared" si="18"/>
        <v>872424</v>
      </c>
      <c r="K97" s="2">
        <f t="shared" si="18"/>
        <v>1161022</v>
      </c>
      <c r="L97" s="2">
        <f t="shared" si="11"/>
        <v>288598</v>
      </c>
      <c r="M97" s="2">
        <f>M100+M102</f>
        <v>35710</v>
      </c>
      <c r="N97" s="2">
        <f>N100+N102</f>
        <v>76</v>
      </c>
      <c r="O97" s="2">
        <f t="shared" si="12"/>
        <v>35634</v>
      </c>
      <c r="P97" s="2">
        <f t="shared" si="13"/>
        <v>252964</v>
      </c>
    </row>
    <row r="98" spans="1:21" ht="12">
      <c r="A98" s="19"/>
      <c r="B98" s="17"/>
      <c r="D98" s="2"/>
      <c r="K98" s="2"/>
      <c r="L98" s="2"/>
      <c r="O98" s="2"/>
      <c r="P98" s="2"/>
      <c r="R98" s="3"/>
      <c r="S98" s="3"/>
      <c r="U98" s="3"/>
    </row>
    <row r="99" spans="1:16" ht="12">
      <c r="A99" s="18">
        <v>33120</v>
      </c>
      <c r="B99" s="17"/>
      <c r="L99" s="2"/>
      <c r="O99" s="2"/>
      <c r="P99" s="2"/>
    </row>
    <row r="100" spans="1:16" ht="12">
      <c r="A100" s="20" t="s">
        <v>106</v>
      </c>
      <c r="B100" s="16" t="s">
        <v>140</v>
      </c>
      <c r="C100" s="2">
        <v>13</v>
      </c>
      <c r="D100" s="2">
        <v>75368</v>
      </c>
      <c r="E100" s="2">
        <v>1077</v>
      </c>
      <c r="F100" s="2">
        <v>13727</v>
      </c>
      <c r="G100" s="2">
        <v>591</v>
      </c>
      <c r="H100" s="2">
        <v>591</v>
      </c>
      <c r="I100" s="2">
        <v>24546</v>
      </c>
      <c r="J100" s="2">
        <v>214309</v>
      </c>
      <c r="K100" s="2">
        <v>298349</v>
      </c>
      <c r="L100" s="2">
        <f t="shared" si="11"/>
        <v>84040</v>
      </c>
      <c r="M100" s="2">
        <v>8907</v>
      </c>
      <c r="N100" s="2">
        <v>0</v>
      </c>
      <c r="O100" s="2">
        <f t="shared" si="12"/>
        <v>8907</v>
      </c>
      <c r="P100" s="2">
        <f t="shared" si="13"/>
        <v>75133</v>
      </c>
    </row>
    <row r="101" spans="1:16" ht="12">
      <c r="A101" s="18">
        <v>33140</v>
      </c>
      <c r="B101" s="16" t="s">
        <v>141</v>
      </c>
      <c r="L101" s="2"/>
      <c r="O101" s="2"/>
      <c r="P101" s="2"/>
    </row>
    <row r="102" spans="1:16" ht="12">
      <c r="A102" s="20" t="s">
        <v>142</v>
      </c>
      <c r="B102" s="16" t="s">
        <v>143</v>
      </c>
      <c r="C102" s="2">
        <v>22</v>
      </c>
      <c r="D102" s="2">
        <v>669607</v>
      </c>
      <c r="E102" s="2">
        <v>9583</v>
      </c>
      <c r="F102" s="2">
        <v>18940</v>
      </c>
      <c r="G102" s="2">
        <v>1644</v>
      </c>
      <c r="H102" s="2">
        <v>1639</v>
      </c>
      <c r="I102" s="2">
        <v>99061</v>
      </c>
      <c r="J102" s="2">
        <v>658115</v>
      </c>
      <c r="K102" s="2">
        <v>862673</v>
      </c>
      <c r="L102" s="2">
        <f t="shared" si="11"/>
        <v>204558</v>
      </c>
      <c r="M102" s="2">
        <v>26803</v>
      </c>
      <c r="N102" s="2">
        <v>76</v>
      </c>
      <c r="O102" s="2">
        <f t="shared" si="12"/>
        <v>26727</v>
      </c>
      <c r="P102" s="2">
        <f t="shared" si="13"/>
        <v>177831</v>
      </c>
    </row>
    <row r="103" spans="1:21" ht="12">
      <c r="A103" s="19"/>
      <c r="B103" s="17"/>
      <c r="D103" s="2"/>
      <c r="K103" s="2"/>
      <c r="L103" s="2"/>
      <c r="O103" s="2"/>
      <c r="P103" s="2"/>
      <c r="R103" s="3"/>
      <c r="U103" s="3"/>
    </row>
    <row r="104" spans="1:16" ht="12">
      <c r="A104" s="18">
        <v>332</v>
      </c>
      <c r="B104" s="16" t="s">
        <v>144</v>
      </c>
      <c r="C104" s="2">
        <v>33</v>
      </c>
      <c r="D104" s="2">
        <v>270369</v>
      </c>
      <c r="E104" s="2">
        <v>137298</v>
      </c>
      <c r="F104" s="2">
        <v>26439</v>
      </c>
      <c r="G104" s="2">
        <v>1031</v>
      </c>
      <c r="H104" s="2">
        <v>1011</v>
      </c>
      <c r="I104" s="2">
        <v>58979</v>
      </c>
      <c r="J104" s="2">
        <v>2077619</v>
      </c>
      <c r="K104" s="2">
        <v>2689742</v>
      </c>
      <c r="L104" s="2">
        <f t="shared" si="11"/>
        <v>612123</v>
      </c>
      <c r="M104" s="2">
        <v>210332</v>
      </c>
      <c r="N104" s="2">
        <v>4424</v>
      </c>
      <c r="O104" s="2">
        <f t="shared" si="12"/>
        <v>205908</v>
      </c>
      <c r="P104" s="2">
        <f t="shared" si="13"/>
        <v>406215</v>
      </c>
    </row>
    <row r="105" spans="1:21" ht="12">
      <c r="A105" s="19"/>
      <c r="B105" s="17"/>
      <c r="D105" s="2"/>
      <c r="K105" s="2"/>
      <c r="L105" s="2"/>
      <c r="O105" s="2"/>
      <c r="P105" s="2"/>
      <c r="R105" s="3"/>
      <c r="S105" s="3"/>
      <c r="U105" s="3"/>
    </row>
    <row r="106" spans="1:16" ht="12">
      <c r="A106" s="18">
        <v>33210</v>
      </c>
      <c r="B106" s="17"/>
      <c r="L106" s="2"/>
      <c r="O106" s="2"/>
      <c r="P106" s="2"/>
    </row>
    <row r="107" spans="1:16" ht="12">
      <c r="A107" s="20" t="s">
        <v>104</v>
      </c>
      <c r="B107" s="17"/>
      <c r="L107" s="2"/>
      <c r="O107" s="2"/>
      <c r="P107" s="2"/>
    </row>
    <row r="108" spans="1:16" ht="12">
      <c r="A108" s="20" t="s">
        <v>142</v>
      </c>
      <c r="B108" s="16" t="s">
        <v>145</v>
      </c>
      <c r="C108" s="2">
        <v>33</v>
      </c>
      <c r="D108" s="2">
        <v>270369</v>
      </c>
      <c r="E108" s="2">
        <v>137298</v>
      </c>
      <c r="F108" s="2">
        <v>26439</v>
      </c>
      <c r="G108" s="2">
        <v>1031</v>
      </c>
      <c r="H108" s="2">
        <v>1011</v>
      </c>
      <c r="I108" s="2">
        <v>58979</v>
      </c>
      <c r="J108" s="2">
        <v>2077619</v>
      </c>
      <c r="K108" s="2">
        <v>2689742</v>
      </c>
      <c r="L108" s="2">
        <f t="shared" si="11"/>
        <v>612123</v>
      </c>
      <c r="M108" s="2">
        <v>210332</v>
      </c>
      <c r="N108" s="2">
        <v>4424</v>
      </c>
      <c r="O108" s="2">
        <f t="shared" si="12"/>
        <v>205908</v>
      </c>
      <c r="P108" s="2">
        <f t="shared" si="13"/>
        <v>406215</v>
      </c>
    </row>
    <row r="109" spans="1:21" ht="12">
      <c r="A109" s="19"/>
      <c r="B109" s="17"/>
      <c r="D109" s="2"/>
      <c r="K109" s="2"/>
      <c r="L109" s="2"/>
      <c r="O109" s="2"/>
      <c r="P109" s="2"/>
      <c r="R109" s="3"/>
      <c r="U109" s="3"/>
    </row>
    <row r="110" spans="1:16" ht="12">
      <c r="A110" s="18">
        <v>34</v>
      </c>
      <c r="B110" s="16" t="s">
        <v>146</v>
      </c>
      <c r="C110" s="2">
        <f aca="true" t="shared" si="19" ref="C110:K110">C112+C119</f>
        <v>182</v>
      </c>
      <c r="D110" s="2">
        <f t="shared" si="19"/>
        <v>7397026</v>
      </c>
      <c r="E110" s="2">
        <f t="shared" si="19"/>
        <v>922865</v>
      </c>
      <c r="F110" s="2">
        <f t="shared" si="19"/>
        <v>118180</v>
      </c>
      <c r="G110" s="2">
        <f t="shared" si="19"/>
        <v>14238</v>
      </c>
      <c r="H110" s="2">
        <f t="shared" si="19"/>
        <v>14174</v>
      </c>
      <c r="I110" s="2">
        <f t="shared" si="19"/>
        <v>1519362</v>
      </c>
      <c r="J110" s="2">
        <f t="shared" si="19"/>
        <v>18131978</v>
      </c>
      <c r="K110" s="2">
        <f t="shared" si="19"/>
        <v>24714982</v>
      </c>
      <c r="L110" s="2">
        <f t="shared" si="11"/>
        <v>6583004</v>
      </c>
      <c r="M110" s="2">
        <f>M112+M119</f>
        <v>579069</v>
      </c>
      <c r="N110" s="2">
        <f>N112+N119</f>
        <v>250102</v>
      </c>
      <c r="O110" s="2">
        <f t="shared" si="12"/>
        <v>328967</v>
      </c>
      <c r="P110" s="2">
        <f t="shared" si="13"/>
        <v>6254037</v>
      </c>
    </row>
    <row r="111" spans="1:21" ht="12">
      <c r="A111" s="19"/>
      <c r="B111" s="17"/>
      <c r="D111" s="2"/>
      <c r="K111" s="2"/>
      <c r="L111" s="2"/>
      <c r="O111" s="2"/>
      <c r="P111" s="2"/>
      <c r="R111" s="3"/>
      <c r="S111" s="3"/>
      <c r="U111" s="3"/>
    </row>
    <row r="112" spans="1:16" ht="12">
      <c r="A112" s="18">
        <v>341</v>
      </c>
      <c r="B112" s="16" t="s">
        <v>147</v>
      </c>
      <c r="C112" s="2">
        <f aca="true" t="shared" si="20" ref="C112:K112">SUM(C114:C117)</f>
        <v>99</v>
      </c>
      <c r="D112" s="2">
        <f t="shared" si="20"/>
        <v>6186260</v>
      </c>
      <c r="E112" s="2">
        <f t="shared" si="20"/>
        <v>649475</v>
      </c>
      <c r="F112" s="2">
        <f t="shared" si="20"/>
        <v>33099</v>
      </c>
      <c r="G112" s="2">
        <f t="shared" si="20"/>
        <v>9849</v>
      </c>
      <c r="H112" s="2">
        <f t="shared" si="20"/>
        <v>9824</v>
      </c>
      <c r="I112" s="2">
        <f t="shared" si="20"/>
        <v>1021970</v>
      </c>
      <c r="J112" s="2">
        <f t="shared" si="20"/>
        <v>16233107</v>
      </c>
      <c r="K112" s="2">
        <f t="shared" si="20"/>
        <v>21542123</v>
      </c>
      <c r="L112" s="2">
        <f t="shared" si="11"/>
        <v>5309016</v>
      </c>
      <c r="M112" s="2">
        <f>SUM(M114:M117)</f>
        <v>495067</v>
      </c>
      <c r="N112" s="2">
        <f>SUM(N114:N117)</f>
        <v>240466</v>
      </c>
      <c r="O112" s="2">
        <f t="shared" si="12"/>
        <v>254601</v>
      </c>
      <c r="P112" s="2">
        <f t="shared" si="13"/>
        <v>5054415</v>
      </c>
    </row>
    <row r="113" spans="1:21" ht="12">
      <c r="A113" s="19"/>
      <c r="B113" s="17"/>
      <c r="D113" s="2"/>
      <c r="K113" s="2"/>
      <c r="L113" s="2"/>
      <c r="O113" s="2"/>
      <c r="P113" s="2"/>
      <c r="R113" s="3"/>
      <c r="S113" s="3"/>
      <c r="U113" s="3"/>
    </row>
    <row r="114" spans="1:16" ht="12">
      <c r="A114" s="18">
        <v>34110</v>
      </c>
      <c r="B114" s="16" t="s">
        <v>148</v>
      </c>
      <c r="C114" s="2">
        <v>19</v>
      </c>
      <c r="D114" s="2">
        <v>1185500</v>
      </c>
      <c r="E114" s="2">
        <v>-10981</v>
      </c>
      <c r="F114" s="2">
        <v>3678</v>
      </c>
      <c r="G114" s="2">
        <v>2550</v>
      </c>
      <c r="H114" s="2">
        <v>2543</v>
      </c>
      <c r="I114" s="2">
        <v>139494</v>
      </c>
      <c r="J114" s="2">
        <v>2486845</v>
      </c>
      <c r="K114" s="2">
        <v>3567028</v>
      </c>
      <c r="L114" s="2">
        <f t="shared" si="11"/>
        <v>1080183</v>
      </c>
      <c r="M114" s="2">
        <v>49107</v>
      </c>
      <c r="N114" s="2">
        <v>110446</v>
      </c>
      <c r="O114" s="2">
        <f t="shared" si="12"/>
        <v>-61339</v>
      </c>
      <c r="P114" s="2">
        <f t="shared" si="13"/>
        <v>1141522</v>
      </c>
    </row>
    <row r="115" spans="1:16" ht="12">
      <c r="A115" s="18">
        <v>34120</v>
      </c>
      <c r="B115" s="16" t="s">
        <v>149</v>
      </c>
      <c r="C115" s="2">
        <v>9</v>
      </c>
      <c r="D115" s="2">
        <v>1541545</v>
      </c>
      <c r="E115" s="2">
        <v>170178</v>
      </c>
      <c r="F115" s="2">
        <v>-109623</v>
      </c>
      <c r="G115" s="2">
        <v>1347</v>
      </c>
      <c r="H115" s="2">
        <v>1339</v>
      </c>
      <c r="I115" s="2">
        <v>183904</v>
      </c>
      <c r="J115" s="2">
        <v>1749488</v>
      </c>
      <c r="K115" s="2">
        <v>2863532</v>
      </c>
      <c r="L115" s="2">
        <f t="shared" si="11"/>
        <v>1114044</v>
      </c>
      <c r="M115" s="2">
        <v>96889</v>
      </c>
      <c r="N115" s="2">
        <v>73</v>
      </c>
      <c r="O115" s="2">
        <f t="shared" si="12"/>
        <v>96816</v>
      </c>
      <c r="P115" s="2">
        <f t="shared" si="13"/>
        <v>1017228</v>
      </c>
    </row>
    <row r="116" spans="1:16" ht="12">
      <c r="A116" s="18">
        <v>34130</v>
      </c>
      <c r="B116" s="16" t="s">
        <v>150</v>
      </c>
      <c r="C116" s="2">
        <v>46</v>
      </c>
      <c r="D116" s="2">
        <v>2929096</v>
      </c>
      <c r="E116" s="2">
        <v>435297</v>
      </c>
      <c r="F116" s="2">
        <v>81269</v>
      </c>
      <c r="G116" s="2">
        <v>5135</v>
      </c>
      <c r="H116" s="2">
        <v>5135</v>
      </c>
      <c r="I116" s="2">
        <v>570723</v>
      </c>
      <c r="J116" s="2">
        <v>10665903</v>
      </c>
      <c r="K116" s="2">
        <v>13180388</v>
      </c>
      <c r="L116" s="2">
        <f t="shared" si="11"/>
        <v>2514485</v>
      </c>
      <c r="M116" s="2">
        <v>260181</v>
      </c>
      <c r="N116" s="2">
        <v>116817</v>
      </c>
      <c r="O116" s="2">
        <f t="shared" si="12"/>
        <v>143364</v>
      </c>
      <c r="P116" s="2">
        <f t="shared" si="13"/>
        <v>2371121</v>
      </c>
    </row>
    <row r="117" spans="1:16" ht="12">
      <c r="A117" s="18">
        <v>34190</v>
      </c>
      <c r="B117" s="16" t="s">
        <v>151</v>
      </c>
      <c r="C117" s="2">
        <v>25</v>
      </c>
      <c r="D117" s="2">
        <v>530119</v>
      </c>
      <c r="E117" s="2">
        <v>54981</v>
      </c>
      <c r="F117" s="2">
        <v>57775</v>
      </c>
      <c r="G117" s="2">
        <v>817</v>
      </c>
      <c r="H117" s="2">
        <v>807</v>
      </c>
      <c r="I117" s="2">
        <v>127849</v>
      </c>
      <c r="J117" s="2">
        <v>1330871</v>
      </c>
      <c r="K117" s="2">
        <v>1931175</v>
      </c>
      <c r="L117" s="2">
        <f t="shared" si="11"/>
        <v>600304</v>
      </c>
      <c r="M117" s="2">
        <v>88890</v>
      </c>
      <c r="N117" s="2">
        <v>13130</v>
      </c>
      <c r="O117" s="2">
        <f t="shared" si="12"/>
        <v>75760</v>
      </c>
      <c r="P117" s="2">
        <f t="shared" si="13"/>
        <v>524544</v>
      </c>
    </row>
    <row r="118" spans="1:18" ht="12">
      <c r="A118" s="19"/>
      <c r="B118" s="17"/>
      <c r="D118" s="2"/>
      <c r="K118" s="2"/>
      <c r="L118" s="2"/>
      <c r="O118" s="2"/>
      <c r="P118" s="2"/>
      <c r="R118" s="3"/>
    </row>
    <row r="119" spans="1:16" ht="12">
      <c r="A119" s="18">
        <v>342</v>
      </c>
      <c r="B119" s="16" t="s">
        <v>152</v>
      </c>
      <c r="C119" s="2">
        <f aca="true" t="shared" si="21" ref="C119:K119">SUM(C121:C126)</f>
        <v>83</v>
      </c>
      <c r="D119" s="2">
        <f t="shared" si="21"/>
        <v>1210766</v>
      </c>
      <c r="E119" s="2">
        <f t="shared" si="21"/>
        <v>273390</v>
      </c>
      <c r="F119" s="2">
        <f t="shared" si="21"/>
        <v>85081</v>
      </c>
      <c r="G119" s="2">
        <f t="shared" si="21"/>
        <v>4389</v>
      </c>
      <c r="H119" s="2">
        <f t="shared" si="21"/>
        <v>4350</v>
      </c>
      <c r="I119" s="2">
        <f t="shared" si="21"/>
        <v>497392</v>
      </c>
      <c r="J119" s="2">
        <f t="shared" si="21"/>
        <v>1898871</v>
      </c>
      <c r="K119" s="2">
        <f t="shared" si="21"/>
        <v>3172859</v>
      </c>
      <c r="L119" s="2">
        <f t="shared" si="11"/>
        <v>1273988</v>
      </c>
      <c r="M119" s="2">
        <f>SUM(M121:M126)</f>
        <v>84002</v>
      </c>
      <c r="N119" s="2">
        <f>SUM(N121:N126)</f>
        <v>9636</v>
      </c>
      <c r="O119" s="2">
        <f t="shared" si="12"/>
        <v>74366</v>
      </c>
      <c r="P119" s="2">
        <f t="shared" si="13"/>
        <v>1199622</v>
      </c>
    </row>
    <row r="120" spans="1:21" ht="12">
      <c r="A120" s="19"/>
      <c r="B120" s="17"/>
      <c r="D120" s="2"/>
      <c r="K120" s="2"/>
      <c r="L120" s="2"/>
      <c r="O120" s="2"/>
      <c r="P120" s="2"/>
      <c r="R120" s="3"/>
      <c r="S120" s="3"/>
      <c r="U120" s="3"/>
    </row>
    <row r="121" spans="1:16" ht="12">
      <c r="A121" s="18">
        <v>34210</v>
      </c>
      <c r="B121" s="16" t="s">
        <v>153</v>
      </c>
      <c r="C121" s="2">
        <v>4</v>
      </c>
      <c r="D121" s="2">
        <v>429415</v>
      </c>
      <c r="E121" s="2">
        <v>186847</v>
      </c>
      <c r="F121" s="2">
        <v>11924</v>
      </c>
      <c r="G121" s="2">
        <v>348</v>
      </c>
      <c r="H121" s="2">
        <v>348</v>
      </c>
      <c r="I121" s="2">
        <v>113964</v>
      </c>
      <c r="J121" s="2">
        <v>121261</v>
      </c>
      <c r="K121" s="2">
        <v>301290</v>
      </c>
      <c r="L121" s="2">
        <f t="shared" si="11"/>
        <v>180029</v>
      </c>
      <c r="M121" s="2">
        <v>6580</v>
      </c>
      <c r="N121" s="2">
        <v>2613</v>
      </c>
      <c r="O121" s="2">
        <f t="shared" si="12"/>
        <v>3967</v>
      </c>
      <c r="P121" s="2">
        <f t="shared" si="13"/>
        <v>176062</v>
      </c>
    </row>
    <row r="122" spans="1:16" ht="12">
      <c r="A122" s="18">
        <v>34220</v>
      </c>
      <c r="B122" s="16" t="s">
        <v>154</v>
      </c>
      <c r="C122" s="2">
        <v>9</v>
      </c>
      <c r="D122" s="2">
        <v>71396</v>
      </c>
      <c r="E122" s="2">
        <v>-646</v>
      </c>
      <c r="F122" s="2">
        <v>18359</v>
      </c>
      <c r="G122" s="2">
        <v>590</v>
      </c>
      <c r="H122" s="2">
        <v>587</v>
      </c>
      <c r="I122" s="2">
        <v>61948</v>
      </c>
      <c r="J122" s="2">
        <v>316617</v>
      </c>
      <c r="K122" s="2">
        <v>452288</v>
      </c>
      <c r="L122" s="2">
        <f t="shared" si="11"/>
        <v>135671</v>
      </c>
      <c r="M122" s="2">
        <v>6528</v>
      </c>
      <c r="N122" s="2">
        <v>402</v>
      </c>
      <c r="O122" s="2">
        <f t="shared" si="12"/>
        <v>6126</v>
      </c>
      <c r="P122" s="2">
        <f t="shared" si="13"/>
        <v>129545</v>
      </c>
    </row>
    <row r="123" spans="1:16" ht="12">
      <c r="A123" s="18">
        <v>34230</v>
      </c>
      <c r="B123" s="16" t="s">
        <v>155</v>
      </c>
      <c r="C123" s="2">
        <v>57</v>
      </c>
      <c r="D123" s="2">
        <v>479495</v>
      </c>
      <c r="E123" s="2">
        <v>73024</v>
      </c>
      <c r="F123" s="2">
        <v>51361</v>
      </c>
      <c r="G123" s="2">
        <v>2372</v>
      </c>
      <c r="H123" s="2">
        <v>2339</v>
      </c>
      <c r="I123" s="2">
        <v>228251</v>
      </c>
      <c r="J123" s="2">
        <v>1182036</v>
      </c>
      <c r="K123" s="2">
        <v>2007411</v>
      </c>
      <c r="L123" s="2">
        <f t="shared" si="11"/>
        <v>825375</v>
      </c>
      <c r="M123" s="2">
        <v>61382</v>
      </c>
      <c r="N123" s="2">
        <v>5985</v>
      </c>
      <c r="O123" s="2">
        <f t="shared" si="12"/>
        <v>55397</v>
      </c>
      <c r="P123" s="2">
        <f t="shared" si="13"/>
        <v>769978</v>
      </c>
    </row>
    <row r="124" spans="1:16" ht="12">
      <c r="A124" s="18">
        <v>34240</v>
      </c>
      <c r="B124" s="16" t="s">
        <v>156</v>
      </c>
      <c r="C124" s="2">
        <v>5</v>
      </c>
      <c r="D124" s="2">
        <v>30918</v>
      </c>
      <c r="E124" s="2">
        <v>9924</v>
      </c>
      <c r="F124" s="2">
        <v>1537</v>
      </c>
      <c r="G124" s="2">
        <v>193</v>
      </c>
      <c r="H124" s="2">
        <v>190</v>
      </c>
      <c r="I124" s="2">
        <v>12980</v>
      </c>
      <c r="J124" s="2">
        <v>57600</v>
      </c>
      <c r="K124" s="2">
        <v>82324</v>
      </c>
      <c r="L124" s="2">
        <f t="shared" si="11"/>
        <v>24724</v>
      </c>
      <c r="M124" s="2">
        <v>1934</v>
      </c>
      <c r="N124" s="2">
        <v>340</v>
      </c>
      <c r="O124" s="2">
        <f t="shared" si="12"/>
        <v>1594</v>
      </c>
      <c r="P124" s="2">
        <f t="shared" si="13"/>
        <v>23130</v>
      </c>
    </row>
    <row r="125" spans="1:16" ht="12">
      <c r="A125" s="18">
        <v>34260</v>
      </c>
      <c r="B125" s="16" t="s">
        <v>157</v>
      </c>
      <c r="L125" s="2"/>
      <c r="O125" s="2"/>
      <c r="P125" s="2"/>
    </row>
    <row r="126" spans="1:16" ht="12">
      <c r="A126" s="20" t="s">
        <v>142</v>
      </c>
      <c r="B126" s="16" t="s">
        <v>158</v>
      </c>
      <c r="C126" s="2">
        <v>8</v>
      </c>
      <c r="D126" s="2">
        <v>199542</v>
      </c>
      <c r="E126" s="2">
        <v>4241</v>
      </c>
      <c r="F126" s="2">
        <v>1900</v>
      </c>
      <c r="G126" s="2">
        <v>886</v>
      </c>
      <c r="H126" s="2">
        <v>886</v>
      </c>
      <c r="I126" s="2">
        <v>80249</v>
      </c>
      <c r="J126" s="2">
        <v>221357</v>
      </c>
      <c r="K126" s="2">
        <v>329546</v>
      </c>
      <c r="L126" s="2">
        <f t="shared" si="11"/>
        <v>108189</v>
      </c>
      <c r="M126" s="2">
        <v>7578</v>
      </c>
      <c r="N126" s="2">
        <v>296</v>
      </c>
      <c r="O126" s="2">
        <f t="shared" si="12"/>
        <v>7282</v>
      </c>
      <c r="P126" s="2">
        <f t="shared" si="13"/>
        <v>100907</v>
      </c>
    </row>
    <row r="127" spans="1:18" ht="12">
      <c r="A127" s="19"/>
      <c r="B127" s="17"/>
      <c r="D127" s="2"/>
      <c r="K127" s="2"/>
      <c r="L127" s="2"/>
      <c r="O127" s="2"/>
      <c r="P127" s="2"/>
      <c r="R127" s="3"/>
    </row>
    <row r="128" spans="1:16" ht="12">
      <c r="A128" s="18">
        <v>35</v>
      </c>
      <c r="B128" s="16" t="s">
        <v>159</v>
      </c>
      <c r="C128" s="2">
        <f aca="true" t="shared" si="22" ref="C128:K128">C130+C137+C149+C160+C162+C171</f>
        <v>545</v>
      </c>
      <c r="D128" s="2">
        <f t="shared" si="22"/>
        <v>79655873</v>
      </c>
      <c r="E128" s="2">
        <f t="shared" si="22"/>
        <v>10898662</v>
      </c>
      <c r="F128" s="2">
        <f t="shared" si="22"/>
        <v>2762020</v>
      </c>
      <c r="G128" s="2">
        <f t="shared" si="22"/>
        <v>62788</v>
      </c>
      <c r="H128" s="2">
        <f t="shared" si="22"/>
        <v>62608</v>
      </c>
      <c r="I128" s="2">
        <f t="shared" si="22"/>
        <v>13052916</v>
      </c>
      <c r="J128" s="2">
        <f t="shared" si="22"/>
        <v>164502043</v>
      </c>
      <c r="K128" s="2">
        <f t="shared" si="22"/>
        <v>247435502</v>
      </c>
      <c r="L128" s="2">
        <f t="shared" si="11"/>
        <v>82933459</v>
      </c>
      <c r="M128" s="2">
        <f>M130+M137+M149+M160+M162+M171</f>
        <v>13711282</v>
      </c>
      <c r="N128" s="2">
        <f>N130+N137+N149+N160+N162+N171</f>
        <v>1348689</v>
      </c>
      <c r="O128" s="2">
        <f t="shared" si="12"/>
        <v>12362593</v>
      </c>
      <c r="P128" s="2">
        <f t="shared" si="13"/>
        <v>70570866</v>
      </c>
    </row>
    <row r="129" spans="1:21" ht="12">
      <c r="A129" s="19"/>
      <c r="B129" s="17"/>
      <c r="D129" s="2"/>
      <c r="K129" s="2"/>
      <c r="L129" s="2"/>
      <c r="O129" s="2"/>
      <c r="P129" s="2"/>
      <c r="R129" s="3"/>
      <c r="S129" s="3"/>
      <c r="U129" s="3"/>
    </row>
    <row r="130" spans="1:16" ht="12">
      <c r="A130" s="18">
        <v>350</v>
      </c>
      <c r="B130" s="16" t="s">
        <v>160</v>
      </c>
      <c r="C130" s="2">
        <f aca="true" t="shared" si="23" ref="C130:K130">C132+C133+C135</f>
        <v>170</v>
      </c>
      <c r="D130" s="2">
        <f t="shared" si="23"/>
        <v>8526537</v>
      </c>
      <c r="E130" s="2">
        <f t="shared" si="23"/>
        <v>1074063</v>
      </c>
      <c r="F130" s="2">
        <f t="shared" si="23"/>
        <v>398841</v>
      </c>
      <c r="G130" s="2">
        <f t="shared" si="23"/>
        <v>24699</v>
      </c>
      <c r="H130" s="2">
        <f t="shared" si="23"/>
        <v>24617</v>
      </c>
      <c r="I130" s="2">
        <f t="shared" si="23"/>
        <v>5276947</v>
      </c>
      <c r="J130" s="2">
        <f t="shared" si="23"/>
        <v>24972546</v>
      </c>
      <c r="K130" s="2">
        <f t="shared" si="23"/>
        <v>46553522</v>
      </c>
      <c r="L130" s="2">
        <f t="shared" si="11"/>
        <v>21580976</v>
      </c>
      <c r="M130" s="2">
        <f>M132+M133+M135</f>
        <v>5206315</v>
      </c>
      <c r="N130" s="2">
        <f>N132+N133+N135</f>
        <v>222583</v>
      </c>
      <c r="O130" s="2">
        <f t="shared" si="12"/>
        <v>4983732</v>
      </c>
      <c r="P130" s="2">
        <f t="shared" si="13"/>
        <v>16597244</v>
      </c>
    </row>
    <row r="131" spans="1:21" ht="12">
      <c r="A131" s="19"/>
      <c r="B131" s="17"/>
      <c r="D131" s="2"/>
      <c r="K131" s="2"/>
      <c r="L131" s="2"/>
      <c r="O131" s="2"/>
      <c r="P131" s="2"/>
      <c r="R131" s="3"/>
      <c r="S131" s="3"/>
      <c r="U131" s="3"/>
    </row>
    <row r="132" spans="1:16" ht="12">
      <c r="A132" s="18">
        <v>35010</v>
      </c>
      <c r="B132" s="16" t="s">
        <v>161</v>
      </c>
      <c r="C132" s="2">
        <v>151</v>
      </c>
      <c r="D132" s="2">
        <v>8121260</v>
      </c>
      <c r="E132" s="2">
        <v>1060783</v>
      </c>
      <c r="F132" s="2">
        <v>304532</v>
      </c>
      <c r="G132" s="2">
        <v>23078</v>
      </c>
      <c r="H132" s="2">
        <v>23021</v>
      </c>
      <c r="I132" s="2">
        <v>5059973</v>
      </c>
      <c r="J132" s="2">
        <v>23824156</v>
      </c>
      <c r="K132" s="2">
        <v>44312729</v>
      </c>
      <c r="L132" s="2">
        <f t="shared" si="11"/>
        <v>20488573</v>
      </c>
      <c r="M132" s="2">
        <v>4967919</v>
      </c>
      <c r="N132" s="2">
        <v>221391</v>
      </c>
      <c r="O132" s="2">
        <f t="shared" si="12"/>
        <v>4746528</v>
      </c>
      <c r="P132" s="2">
        <f t="shared" si="13"/>
        <v>15742045</v>
      </c>
    </row>
    <row r="133" spans="1:16" ht="12">
      <c r="A133" s="18">
        <v>35020</v>
      </c>
      <c r="B133" s="16" t="s">
        <v>162</v>
      </c>
      <c r="C133" s="2">
        <v>16</v>
      </c>
      <c r="D133" s="2">
        <v>373230</v>
      </c>
      <c r="E133" s="2">
        <v>9771</v>
      </c>
      <c r="F133" s="2">
        <v>93714</v>
      </c>
      <c r="G133" s="2">
        <v>1469</v>
      </c>
      <c r="H133" s="2">
        <v>1446</v>
      </c>
      <c r="I133" s="2">
        <v>212501</v>
      </c>
      <c r="J133" s="2">
        <v>1112460</v>
      </c>
      <c r="K133" s="2">
        <v>2189872</v>
      </c>
      <c r="L133" s="2">
        <f t="shared" si="11"/>
        <v>1077412</v>
      </c>
      <c r="M133" s="2">
        <v>234490</v>
      </c>
      <c r="N133" s="2">
        <v>1047</v>
      </c>
      <c r="O133" s="2">
        <f t="shared" si="12"/>
        <v>233443</v>
      </c>
      <c r="P133" s="2">
        <f t="shared" si="13"/>
        <v>843969</v>
      </c>
    </row>
    <row r="134" spans="1:16" ht="12">
      <c r="A134" s="18">
        <v>35040</v>
      </c>
      <c r="B134" s="16" t="s">
        <v>163</v>
      </c>
      <c r="L134" s="2"/>
      <c r="O134" s="2"/>
      <c r="P134" s="2"/>
    </row>
    <row r="135" spans="1:16" ht="12">
      <c r="A135" s="20" t="s">
        <v>142</v>
      </c>
      <c r="B135" s="16" t="s">
        <v>164</v>
      </c>
      <c r="C135" s="2">
        <v>3</v>
      </c>
      <c r="D135" s="2">
        <v>32047</v>
      </c>
      <c r="E135" s="2">
        <v>3509</v>
      </c>
      <c r="F135" s="2">
        <v>595</v>
      </c>
      <c r="G135" s="2">
        <v>152</v>
      </c>
      <c r="H135" s="2">
        <v>150</v>
      </c>
      <c r="I135" s="2">
        <v>4473</v>
      </c>
      <c r="J135" s="2">
        <v>35930</v>
      </c>
      <c r="K135" s="2">
        <v>50921</v>
      </c>
      <c r="L135" s="2">
        <f t="shared" si="11"/>
        <v>14991</v>
      </c>
      <c r="M135" s="2">
        <v>3906</v>
      </c>
      <c r="N135" s="2">
        <v>145</v>
      </c>
      <c r="O135" s="2">
        <f t="shared" si="12"/>
        <v>3761</v>
      </c>
      <c r="P135" s="2">
        <f t="shared" si="13"/>
        <v>11230</v>
      </c>
    </row>
    <row r="136" spans="1:21" ht="12">
      <c r="A136" s="19"/>
      <c r="B136" s="17"/>
      <c r="D136" s="2"/>
      <c r="K136" s="2"/>
      <c r="L136" s="2"/>
      <c r="O136" s="2"/>
      <c r="P136" s="2"/>
      <c r="R136" s="3"/>
      <c r="U136" s="3"/>
    </row>
    <row r="137" spans="1:16" ht="12">
      <c r="A137" s="18">
        <v>351</v>
      </c>
      <c r="B137" s="16" t="s">
        <v>165</v>
      </c>
      <c r="C137" s="2">
        <f aca="true" t="shared" si="24" ref="C137:K137">SUM(C139:C147)</f>
        <v>94</v>
      </c>
      <c r="D137" s="2">
        <f t="shared" si="24"/>
        <v>56232321</v>
      </c>
      <c r="E137" s="2">
        <f t="shared" si="24"/>
        <v>8500011</v>
      </c>
      <c r="F137" s="2">
        <f t="shared" si="24"/>
        <v>1509791</v>
      </c>
      <c r="G137" s="2">
        <f t="shared" si="24"/>
        <v>15646</v>
      </c>
      <c r="H137" s="2">
        <f t="shared" si="24"/>
        <v>15631</v>
      </c>
      <c r="I137" s="2">
        <f t="shared" si="24"/>
        <v>4321445</v>
      </c>
      <c r="J137" s="2">
        <f t="shared" si="24"/>
        <v>39729565</v>
      </c>
      <c r="K137" s="2">
        <f t="shared" si="24"/>
        <v>70916202</v>
      </c>
      <c r="L137" s="2">
        <f t="shared" si="11"/>
        <v>31186637</v>
      </c>
      <c r="M137" s="2">
        <f>SUM(M139:M147)</f>
        <v>4681789</v>
      </c>
      <c r="N137" s="2">
        <f>SUM(N139:N147)</f>
        <v>859273</v>
      </c>
      <c r="O137" s="2">
        <f t="shared" si="12"/>
        <v>3822516</v>
      </c>
      <c r="P137" s="2">
        <f t="shared" si="13"/>
        <v>27364121</v>
      </c>
    </row>
    <row r="138" spans="1:21" ht="12">
      <c r="A138" s="19"/>
      <c r="B138" s="17"/>
      <c r="D138" s="2"/>
      <c r="K138" s="2"/>
      <c r="L138" s="2"/>
      <c r="O138" s="2"/>
      <c r="P138" s="2"/>
      <c r="R138" s="3"/>
      <c r="S138" s="3"/>
      <c r="U138" s="3"/>
    </row>
    <row r="139" spans="1:16" ht="12">
      <c r="A139" s="18">
        <v>35111</v>
      </c>
      <c r="B139" s="16" t="s">
        <v>166</v>
      </c>
      <c r="C139" s="2">
        <v>6</v>
      </c>
      <c r="D139" s="2">
        <v>4907659</v>
      </c>
      <c r="E139" s="2">
        <v>68786</v>
      </c>
      <c r="F139" s="2">
        <v>249536</v>
      </c>
      <c r="G139" s="2">
        <v>3061</v>
      </c>
      <c r="H139" s="2">
        <v>3061</v>
      </c>
      <c r="I139" s="2">
        <v>541489</v>
      </c>
      <c r="J139" s="2">
        <v>4523479</v>
      </c>
      <c r="K139" s="2">
        <v>8066294</v>
      </c>
      <c r="L139" s="2">
        <f t="shared" si="11"/>
        <v>3542815</v>
      </c>
      <c r="M139" s="2">
        <v>389319</v>
      </c>
      <c r="N139" s="2">
        <v>339192</v>
      </c>
      <c r="O139" s="2">
        <f t="shared" si="12"/>
        <v>50127</v>
      </c>
      <c r="P139" s="2">
        <f t="shared" si="13"/>
        <v>3492688</v>
      </c>
    </row>
    <row r="140" spans="1:16" ht="12">
      <c r="A140" s="18">
        <v>35112</v>
      </c>
      <c r="B140" s="16" t="s">
        <v>167</v>
      </c>
      <c r="C140" s="2">
        <v>17</v>
      </c>
      <c r="D140" s="2">
        <v>1086098</v>
      </c>
      <c r="E140" s="2">
        <v>110811</v>
      </c>
      <c r="F140" s="2">
        <v>125785</v>
      </c>
      <c r="G140" s="2">
        <v>1531</v>
      </c>
      <c r="H140" s="2">
        <v>1528</v>
      </c>
      <c r="I140" s="2">
        <v>425710</v>
      </c>
      <c r="J140" s="2">
        <v>2904491</v>
      </c>
      <c r="K140" s="2">
        <v>5502149</v>
      </c>
      <c r="L140" s="2">
        <f t="shared" si="11"/>
        <v>2597658</v>
      </c>
      <c r="M140" s="2">
        <v>542017</v>
      </c>
      <c r="N140" s="2">
        <v>10471</v>
      </c>
      <c r="O140" s="2">
        <f t="shared" si="12"/>
        <v>531546</v>
      </c>
      <c r="P140" s="2">
        <f t="shared" si="13"/>
        <v>2066112</v>
      </c>
    </row>
    <row r="141" spans="1:16" ht="12">
      <c r="A141" s="18">
        <v>35113</v>
      </c>
      <c r="B141" s="16" t="s">
        <v>168</v>
      </c>
      <c r="C141" s="2">
        <v>6</v>
      </c>
      <c r="D141" s="2">
        <v>194237</v>
      </c>
      <c r="E141" s="2">
        <v>862</v>
      </c>
      <c r="F141" s="2">
        <v>9622</v>
      </c>
      <c r="G141" s="2">
        <v>328</v>
      </c>
      <c r="H141" s="2">
        <v>328</v>
      </c>
      <c r="I141" s="2">
        <v>42171</v>
      </c>
      <c r="J141" s="2">
        <v>477549</v>
      </c>
      <c r="K141" s="2">
        <v>640568</v>
      </c>
      <c r="L141" s="2">
        <f t="shared" si="11"/>
        <v>163019</v>
      </c>
      <c r="M141" s="2">
        <v>43561</v>
      </c>
      <c r="N141" s="2">
        <v>7723</v>
      </c>
      <c r="O141" s="2">
        <f t="shared" si="12"/>
        <v>35838</v>
      </c>
      <c r="P141" s="2">
        <f t="shared" si="13"/>
        <v>127181</v>
      </c>
    </row>
    <row r="142" spans="1:16" ht="12">
      <c r="A142" s="18">
        <v>35120</v>
      </c>
      <c r="B142" s="16" t="s">
        <v>169</v>
      </c>
      <c r="C142" s="2">
        <v>10</v>
      </c>
      <c r="D142" s="2">
        <v>614248</v>
      </c>
      <c r="E142" s="2">
        <v>45049</v>
      </c>
      <c r="F142" s="2">
        <v>-30517</v>
      </c>
      <c r="G142" s="2">
        <v>969</v>
      </c>
      <c r="H142" s="2">
        <v>963</v>
      </c>
      <c r="I142" s="2">
        <v>277497</v>
      </c>
      <c r="J142" s="2">
        <v>2166315</v>
      </c>
      <c r="K142" s="2">
        <v>3923281</v>
      </c>
      <c r="L142" s="2">
        <f aca="true" t="shared" si="25" ref="L142:L205">K142-J142</f>
        <v>1756966</v>
      </c>
      <c r="M142" s="2">
        <v>404551</v>
      </c>
      <c r="N142" s="2">
        <v>6522</v>
      </c>
      <c r="O142" s="2">
        <f aca="true" t="shared" si="26" ref="O142:O205">M142-N142</f>
        <v>398029</v>
      </c>
      <c r="P142" s="2">
        <f aca="true" t="shared" si="27" ref="P142:P205">L142-O142</f>
        <v>1358937</v>
      </c>
    </row>
    <row r="143" spans="1:16" ht="12">
      <c r="A143" s="18">
        <v>35130</v>
      </c>
      <c r="B143" s="16" t="s">
        <v>170</v>
      </c>
      <c r="C143" s="2">
        <v>9</v>
      </c>
      <c r="D143" s="2">
        <v>369777</v>
      </c>
      <c r="E143" s="2">
        <v>27862</v>
      </c>
      <c r="F143" s="2">
        <v>5409</v>
      </c>
      <c r="G143" s="2">
        <v>290</v>
      </c>
      <c r="H143" s="2">
        <v>290</v>
      </c>
      <c r="I143" s="2">
        <v>28858</v>
      </c>
      <c r="J143" s="2">
        <v>198131</v>
      </c>
      <c r="K143" s="2">
        <v>356340</v>
      </c>
      <c r="L143" s="2">
        <f t="shared" si="25"/>
        <v>158209</v>
      </c>
      <c r="M143" s="2">
        <v>18127</v>
      </c>
      <c r="N143" s="2">
        <v>24237</v>
      </c>
      <c r="O143" s="2">
        <f t="shared" si="26"/>
        <v>-6110</v>
      </c>
      <c r="P143" s="2">
        <f t="shared" si="27"/>
        <v>164319</v>
      </c>
    </row>
    <row r="144" spans="1:16" ht="12">
      <c r="A144" s="18">
        <v>35140</v>
      </c>
      <c r="B144" s="16" t="s">
        <v>171</v>
      </c>
      <c r="C144" s="2">
        <v>9</v>
      </c>
      <c r="D144" s="2">
        <v>15490586</v>
      </c>
      <c r="E144" s="2">
        <v>696070</v>
      </c>
      <c r="F144" s="2">
        <v>435375</v>
      </c>
      <c r="G144" s="2">
        <v>6818</v>
      </c>
      <c r="H144" s="2">
        <v>6818</v>
      </c>
      <c r="I144" s="2">
        <v>2136393</v>
      </c>
      <c r="J144" s="2">
        <v>12385202</v>
      </c>
      <c r="K144" s="2">
        <v>25925423</v>
      </c>
      <c r="L144" s="2">
        <f t="shared" si="25"/>
        <v>13540221</v>
      </c>
      <c r="M144" s="2">
        <v>1900310</v>
      </c>
      <c r="N144" s="2">
        <v>87022</v>
      </c>
      <c r="O144" s="2">
        <f t="shared" si="26"/>
        <v>1813288</v>
      </c>
      <c r="P144" s="2">
        <f t="shared" si="27"/>
        <v>11726933</v>
      </c>
    </row>
    <row r="145" spans="1:16" ht="12">
      <c r="A145" s="18">
        <v>35150</v>
      </c>
      <c r="B145" s="16" t="s">
        <v>172</v>
      </c>
      <c r="C145" s="2">
        <v>15</v>
      </c>
      <c r="D145" s="2">
        <v>434206</v>
      </c>
      <c r="E145" s="2">
        <v>94401</v>
      </c>
      <c r="F145" s="2">
        <v>-492993</v>
      </c>
      <c r="G145" s="2">
        <v>681</v>
      </c>
      <c r="H145" s="2">
        <v>679</v>
      </c>
      <c r="I145" s="2">
        <v>225637</v>
      </c>
      <c r="J145" s="2">
        <v>2175338</v>
      </c>
      <c r="K145" s="2">
        <v>4102234</v>
      </c>
      <c r="L145" s="2">
        <f t="shared" si="25"/>
        <v>1926896</v>
      </c>
      <c r="M145" s="2">
        <v>517127</v>
      </c>
      <c r="N145" s="2">
        <v>6202</v>
      </c>
      <c r="O145" s="2">
        <f t="shared" si="26"/>
        <v>510925</v>
      </c>
      <c r="P145" s="2">
        <f t="shared" si="27"/>
        <v>1415971</v>
      </c>
    </row>
    <row r="146" spans="1:16" ht="12">
      <c r="A146" s="18">
        <v>35160</v>
      </c>
      <c r="B146" s="16" t="s">
        <v>173</v>
      </c>
      <c r="C146" s="2">
        <v>10</v>
      </c>
      <c r="D146" s="2">
        <v>3123048</v>
      </c>
      <c r="E146" s="2">
        <v>151517</v>
      </c>
      <c r="F146" s="2">
        <v>306446</v>
      </c>
      <c r="G146" s="2">
        <v>941</v>
      </c>
      <c r="H146" s="2">
        <v>937</v>
      </c>
      <c r="I146" s="2">
        <v>292396</v>
      </c>
      <c r="J146" s="2">
        <v>3616527</v>
      </c>
      <c r="K146" s="2">
        <v>5672330</v>
      </c>
      <c r="L146" s="2">
        <f t="shared" si="25"/>
        <v>2055803</v>
      </c>
      <c r="M146" s="2">
        <v>112292</v>
      </c>
      <c r="N146" s="2">
        <v>21315</v>
      </c>
      <c r="O146" s="2">
        <f t="shared" si="26"/>
        <v>90977</v>
      </c>
      <c r="P146" s="2">
        <f t="shared" si="27"/>
        <v>1964826</v>
      </c>
    </row>
    <row r="147" spans="1:16" ht="12">
      <c r="A147" s="18">
        <v>35190</v>
      </c>
      <c r="B147" s="16" t="s">
        <v>174</v>
      </c>
      <c r="C147" s="2">
        <v>12</v>
      </c>
      <c r="D147" s="2">
        <v>30012462</v>
      </c>
      <c r="E147" s="2">
        <v>7304653</v>
      </c>
      <c r="F147" s="2">
        <v>901128</v>
      </c>
      <c r="G147" s="2">
        <v>1027</v>
      </c>
      <c r="H147" s="2">
        <v>1027</v>
      </c>
      <c r="I147" s="2">
        <v>351294</v>
      </c>
      <c r="J147" s="2">
        <v>11282533</v>
      </c>
      <c r="K147" s="2">
        <v>16727583</v>
      </c>
      <c r="L147" s="2">
        <f t="shared" si="25"/>
        <v>5445050</v>
      </c>
      <c r="M147" s="2">
        <v>754485</v>
      </c>
      <c r="N147" s="2">
        <v>356589</v>
      </c>
      <c r="O147" s="2">
        <f t="shared" si="26"/>
        <v>397896</v>
      </c>
      <c r="P147" s="2">
        <f t="shared" si="27"/>
        <v>5047154</v>
      </c>
    </row>
    <row r="148" spans="1:18" ht="12">
      <c r="A148" s="19"/>
      <c r="B148" s="17"/>
      <c r="D148" s="2"/>
      <c r="K148" s="2"/>
      <c r="L148" s="2"/>
      <c r="O148" s="2"/>
      <c r="P148" s="2"/>
      <c r="R148" s="3"/>
    </row>
    <row r="149" spans="1:16" ht="12">
      <c r="A149" s="18">
        <v>352</v>
      </c>
      <c r="B149" s="16" t="s">
        <v>175</v>
      </c>
      <c r="C149" s="2">
        <f aca="true" t="shared" si="28" ref="C149:K149">SUM(C151:C157)</f>
        <v>133</v>
      </c>
      <c r="D149" s="2">
        <f t="shared" si="28"/>
        <v>3341121</v>
      </c>
      <c r="E149" s="2">
        <f t="shared" si="28"/>
        <v>323172</v>
      </c>
      <c r="F149" s="2">
        <f t="shared" si="28"/>
        <v>28099</v>
      </c>
      <c r="G149" s="2">
        <f t="shared" si="28"/>
        <v>10665</v>
      </c>
      <c r="H149" s="2">
        <f t="shared" si="28"/>
        <v>10618</v>
      </c>
      <c r="I149" s="2">
        <f t="shared" si="28"/>
        <v>1620263</v>
      </c>
      <c r="J149" s="2">
        <f t="shared" si="28"/>
        <v>13237814</v>
      </c>
      <c r="K149" s="2">
        <f t="shared" si="28"/>
        <v>21314474</v>
      </c>
      <c r="L149" s="2">
        <f t="shared" si="25"/>
        <v>8076660</v>
      </c>
      <c r="M149" s="2">
        <f>SUM(M151:M157)</f>
        <v>2453488</v>
      </c>
      <c r="N149" s="2">
        <f>SUM(N151:N157)</f>
        <v>57583</v>
      </c>
      <c r="O149" s="2">
        <f t="shared" si="26"/>
        <v>2395905</v>
      </c>
      <c r="P149" s="2">
        <f t="shared" si="27"/>
        <v>5680755</v>
      </c>
    </row>
    <row r="150" spans="1:21" ht="12">
      <c r="A150" s="19"/>
      <c r="B150" s="17"/>
      <c r="D150" s="2"/>
      <c r="K150" s="2"/>
      <c r="L150" s="2"/>
      <c r="O150" s="2"/>
      <c r="P150" s="2"/>
      <c r="R150" s="3"/>
      <c r="S150" s="3"/>
      <c r="U150" s="3"/>
    </row>
    <row r="151" spans="1:16" ht="12">
      <c r="A151" s="18">
        <v>35210</v>
      </c>
      <c r="B151" s="16" t="s">
        <v>176</v>
      </c>
      <c r="C151" s="2">
        <v>21</v>
      </c>
      <c r="D151" s="2">
        <v>272954</v>
      </c>
      <c r="E151" s="2">
        <v>13691</v>
      </c>
      <c r="F151" s="2">
        <v>84768</v>
      </c>
      <c r="G151" s="2">
        <v>1394</v>
      </c>
      <c r="H151" s="2">
        <v>1381</v>
      </c>
      <c r="I151" s="2">
        <v>262768</v>
      </c>
      <c r="J151" s="2">
        <v>1514240</v>
      </c>
      <c r="K151" s="2">
        <v>2388283</v>
      </c>
      <c r="L151" s="2">
        <f t="shared" si="25"/>
        <v>874043</v>
      </c>
      <c r="M151" s="2">
        <v>341425</v>
      </c>
      <c r="N151" s="2">
        <v>6277</v>
      </c>
      <c r="O151" s="2">
        <f t="shared" si="26"/>
        <v>335148</v>
      </c>
      <c r="P151" s="2">
        <f t="shared" si="27"/>
        <v>538895</v>
      </c>
    </row>
    <row r="152" spans="1:16" ht="12">
      <c r="A152" s="18">
        <v>35220</v>
      </c>
      <c r="B152" s="16" t="s">
        <v>177</v>
      </c>
      <c r="C152" s="2">
        <v>17</v>
      </c>
      <c r="D152" s="2">
        <v>350983</v>
      </c>
      <c r="E152" s="2">
        <v>45143</v>
      </c>
      <c r="F152" s="2">
        <v>-18880</v>
      </c>
      <c r="G152" s="2">
        <v>975</v>
      </c>
      <c r="H152" s="2">
        <v>973</v>
      </c>
      <c r="I152" s="2">
        <v>287329</v>
      </c>
      <c r="J152" s="2">
        <v>2047667</v>
      </c>
      <c r="K152" s="2">
        <v>2901697</v>
      </c>
      <c r="L152" s="2">
        <f t="shared" si="25"/>
        <v>854030</v>
      </c>
      <c r="M152" s="2">
        <v>244938</v>
      </c>
      <c r="N152" s="2">
        <v>4752</v>
      </c>
      <c r="O152" s="2">
        <f t="shared" si="26"/>
        <v>240186</v>
      </c>
      <c r="P152" s="2">
        <f t="shared" si="27"/>
        <v>613844</v>
      </c>
    </row>
    <row r="153" spans="1:16" ht="12">
      <c r="A153" s="18">
        <v>35230</v>
      </c>
      <c r="B153" s="16" t="s">
        <v>178</v>
      </c>
      <c r="C153" s="2">
        <v>50</v>
      </c>
      <c r="D153" s="2">
        <v>764745</v>
      </c>
      <c r="E153" s="2">
        <v>190297</v>
      </c>
      <c r="F153" s="2">
        <v>-19224</v>
      </c>
      <c r="G153" s="2">
        <v>3653</v>
      </c>
      <c r="H153" s="2">
        <v>3630</v>
      </c>
      <c r="I153" s="2">
        <v>588085</v>
      </c>
      <c r="J153" s="2">
        <v>6980778</v>
      </c>
      <c r="K153" s="2">
        <v>10744371</v>
      </c>
      <c r="L153" s="2">
        <f t="shared" si="25"/>
        <v>3763593</v>
      </c>
      <c r="M153" s="2">
        <v>1371779</v>
      </c>
      <c r="N153" s="2">
        <v>3050</v>
      </c>
      <c r="O153" s="2">
        <f t="shared" si="26"/>
        <v>1368729</v>
      </c>
      <c r="P153" s="2">
        <f t="shared" si="27"/>
        <v>2394864</v>
      </c>
    </row>
    <row r="154" spans="1:16" ht="12">
      <c r="A154" s="18">
        <v>35240</v>
      </c>
      <c r="B154" s="16" t="s">
        <v>179</v>
      </c>
      <c r="C154" s="2">
        <v>3</v>
      </c>
      <c r="D154" s="2">
        <v>154596</v>
      </c>
      <c r="E154" s="2">
        <v>625</v>
      </c>
      <c r="F154" s="2">
        <v>-38534</v>
      </c>
      <c r="G154" s="2">
        <v>535</v>
      </c>
      <c r="H154" s="2">
        <v>535</v>
      </c>
      <c r="I154" s="2">
        <v>207403</v>
      </c>
      <c r="J154" s="2">
        <v>680689</v>
      </c>
      <c r="K154" s="2">
        <v>1411031</v>
      </c>
      <c r="L154" s="2">
        <f t="shared" si="25"/>
        <v>730342</v>
      </c>
      <c r="M154" s="2">
        <v>251616</v>
      </c>
      <c r="N154" s="2">
        <v>2528</v>
      </c>
      <c r="O154" s="2">
        <f t="shared" si="26"/>
        <v>249088</v>
      </c>
      <c r="P154" s="2">
        <f t="shared" si="27"/>
        <v>481254</v>
      </c>
    </row>
    <row r="155" spans="1:16" ht="12">
      <c r="A155" s="18">
        <v>35250</v>
      </c>
      <c r="B155" s="16" t="s">
        <v>180</v>
      </c>
      <c r="C155" s="2">
        <v>19</v>
      </c>
      <c r="D155" s="2">
        <v>399744</v>
      </c>
      <c r="E155" s="2">
        <v>30989</v>
      </c>
      <c r="F155" s="2">
        <v>35712</v>
      </c>
      <c r="G155" s="2">
        <v>2329</v>
      </c>
      <c r="H155" s="2">
        <v>2323</v>
      </c>
      <c r="I155" s="2">
        <v>84853</v>
      </c>
      <c r="J155" s="2">
        <v>719231</v>
      </c>
      <c r="K155" s="2">
        <v>1982350</v>
      </c>
      <c r="L155" s="2">
        <f t="shared" si="25"/>
        <v>1263119</v>
      </c>
      <c r="M155" s="2">
        <v>93362</v>
      </c>
      <c r="N155" s="2">
        <v>4444</v>
      </c>
      <c r="O155" s="2">
        <f t="shared" si="26"/>
        <v>88918</v>
      </c>
      <c r="P155" s="2">
        <f t="shared" si="27"/>
        <v>1174201</v>
      </c>
    </row>
    <row r="156" spans="1:16" ht="12">
      <c r="A156" s="18">
        <v>35260</v>
      </c>
      <c r="B156" s="16" t="s">
        <v>181</v>
      </c>
      <c r="C156" s="2">
        <v>6</v>
      </c>
      <c r="D156" s="2">
        <v>76614</v>
      </c>
      <c r="E156" s="2">
        <v>13330</v>
      </c>
      <c r="F156" s="2">
        <v>35064</v>
      </c>
      <c r="G156" s="2">
        <v>227</v>
      </c>
      <c r="H156" s="2">
        <v>224</v>
      </c>
      <c r="I156" s="2">
        <v>27793</v>
      </c>
      <c r="J156" s="2">
        <v>298036</v>
      </c>
      <c r="K156" s="2">
        <v>347712</v>
      </c>
      <c r="L156" s="2">
        <f t="shared" si="25"/>
        <v>49676</v>
      </c>
      <c r="M156" s="2">
        <v>22077</v>
      </c>
      <c r="N156" s="2">
        <v>170</v>
      </c>
      <c r="O156" s="2">
        <f t="shared" si="26"/>
        <v>21907</v>
      </c>
      <c r="P156" s="2">
        <f t="shared" si="27"/>
        <v>27769</v>
      </c>
    </row>
    <row r="157" spans="1:16" ht="12">
      <c r="A157" s="18">
        <v>35290</v>
      </c>
      <c r="B157" s="16" t="s">
        <v>175</v>
      </c>
      <c r="C157" s="2">
        <v>17</v>
      </c>
      <c r="D157" s="2">
        <v>1321485</v>
      </c>
      <c r="E157" s="2">
        <v>29097</v>
      </c>
      <c r="F157" s="2">
        <v>-50807</v>
      </c>
      <c r="G157" s="2">
        <v>1552</v>
      </c>
      <c r="H157" s="2">
        <v>1552</v>
      </c>
      <c r="I157" s="2">
        <v>162032</v>
      </c>
      <c r="J157" s="2">
        <v>997173</v>
      </c>
      <c r="K157" s="2">
        <v>1539030</v>
      </c>
      <c r="L157" s="2">
        <f t="shared" si="25"/>
        <v>541857</v>
      </c>
      <c r="M157" s="2">
        <v>128291</v>
      </c>
      <c r="N157" s="2">
        <v>36362</v>
      </c>
      <c r="O157" s="2">
        <f t="shared" si="26"/>
        <v>91929</v>
      </c>
      <c r="P157" s="2">
        <f t="shared" si="27"/>
        <v>449928</v>
      </c>
    </row>
    <row r="158" spans="1:18" ht="12">
      <c r="A158" s="19"/>
      <c r="B158" s="17"/>
      <c r="D158" s="2"/>
      <c r="K158" s="2"/>
      <c r="L158" s="2"/>
      <c r="O158" s="2"/>
      <c r="P158" s="2"/>
      <c r="R158" s="3"/>
    </row>
    <row r="159" spans="1:16" ht="12">
      <c r="A159" s="18">
        <v>353</v>
      </c>
      <c r="B159" s="16" t="s">
        <v>182</v>
      </c>
      <c r="L159" s="2"/>
      <c r="O159" s="2"/>
      <c r="P159" s="2"/>
    </row>
    <row r="160" spans="1:16" ht="12">
      <c r="A160" s="20" t="s">
        <v>183</v>
      </c>
      <c r="B160" s="16" t="s">
        <v>184</v>
      </c>
      <c r="C160" s="2">
        <v>13</v>
      </c>
      <c r="D160" s="2">
        <v>3490238</v>
      </c>
      <c r="E160" s="2">
        <v>478471</v>
      </c>
      <c r="F160" s="2">
        <v>472535</v>
      </c>
      <c r="G160" s="2">
        <v>2595</v>
      </c>
      <c r="H160" s="2">
        <v>2587</v>
      </c>
      <c r="I160" s="2">
        <v>885419</v>
      </c>
      <c r="J160" s="2">
        <v>76536958</v>
      </c>
      <c r="K160" s="2">
        <v>94252922</v>
      </c>
      <c r="L160" s="2">
        <f t="shared" si="25"/>
        <v>17715964</v>
      </c>
      <c r="M160" s="2">
        <v>710944</v>
      </c>
      <c r="N160" s="2">
        <v>181408</v>
      </c>
      <c r="O160" s="2">
        <f t="shared" si="26"/>
        <v>529536</v>
      </c>
      <c r="P160" s="2">
        <f t="shared" si="27"/>
        <v>17186428</v>
      </c>
    </row>
    <row r="161" spans="1:16" ht="12">
      <c r="A161" s="17"/>
      <c r="B161" s="17"/>
      <c r="L161" s="2"/>
      <c r="O161" s="2"/>
      <c r="P161" s="2"/>
    </row>
    <row r="162" spans="1:16" ht="12">
      <c r="A162" s="18">
        <v>355</v>
      </c>
      <c r="B162" s="16" t="s">
        <v>185</v>
      </c>
      <c r="C162" s="2">
        <f aca="true" t="shared" si="29" ref="C162:K162">SUM(C164:C169)</f>
        <v>43</v>
      </c>
      <c r="D162" s="2">
        <f t="shared" si="29"/>
        <v>556431</v>
      </c>
      <c r="E162" s="2">
        <f t="shared" si="29"/>
        <v>66237</v>
      </c>
      <c r="F162" s="2">
        <f t="shared" si="29"/>
        <v>-11062</v>
      </c>
      <c r="G162" s="2">
        <f t="shared" si="29"/>
        <v>3926</v>
      </c>
      <c r="H162" s="2">
        <f t="shared" si="29"/>
        <v>3924</v>
      </c>
      <c r="I162" s="2">
        <f t="shared" si="29"/>
        <v>355929</v>
      </c>
      <c r="J162" s="2">
        <f t="shared" si="29"/>
        <v>2291988</v>
      </c>
      <c r="K162" s="2">
        <f t="shared" si="29"/>
        <v>3939004</v>
      </c>
      <c r="L162" s="2">
        <f t="shared" si="25"/>
        <v>1647016</v>
      </c>
      <c r="M162" s="2">
        <f>SUM(M164:M169)</f>
        <v>319467</v>
      </c>
      <c r="N162" s="2">
        <f>SUM(N164:N169)</f>
        <v>8075</v>
      </c>
      <c r="O162" s="2">
        <f t="shared" si="26"/>
        <v>311392</v>
      </c>
      <c r="P162" s="2">
        <f t="shared" si="27"/>
        <v>1335624</v>
      </c>
    </row>
    <row r="163" spans="1:21" ht="12">
      <c r="A163" s="19"/>
      <c r="B163" s="17"/>
      <c r="D163" s="2"/>
      <c r="K163" s="2"/>
      <c r="L163" s="2"/>
      <c r="O163" s="2"/>
      <c r="P163" s="2"/>
      <c r="R163" s="3"/>
      <c r="S163" s="3"/>
      <c r="U163" s="3"/>
    </row>
    <row r="164" spans="1:16" ht="12">
      <c r="A164" s="18">
        <v>35510</v>
      </c>
      <c r="B164" s="16" t="s">
        <v>186</v>
      </c>
      <c r="C164" s="2">
        <v>10</v>
      </c>
      <c r="D164" s="2">
        <v>300830</v>
      </c>
      <c r="E164" s="2">
        <v>65747</v>
      </c>
      <c r="F164" s="2">
        <v>-35918</v>
      </c>
      <c r="G164" s="2">
        <v>1836</v>
      </c>
      <c r="H164" s="2">
        <v>1836</v>
      </c>
      <c r="I164" s="2">
        <v>216172</v>
      </c>
      <c r="J164" s="2">
        <v>1365464</v>
      </c>
      <c r="K164" s="2">
        <v>2608350</v>
      </c>
      <c r="L164" s="2">
        <f t="shared" si="25"/>
        <v>1242886</v>
      </c>
      <c r="M164" s="2">
        <v>219690</v>
      </c>
      <c r="N164" s="2">
        <v>144</v>
      </c>
      <c r="O164" s="2">
        <f t="shared" si="26"/>
        <v>219546</v>
      </c>
      <c r="P164" s="2">
        <f t="shared" si="27"/>
        <v>1023340</v>
      </c>
    </row>
    <row r="165" spans="1:16" ht="12">
      <c r="A165" s="18">
        <v>35520</v>
      </c>
      <c r="B165" s="16" t="s">
        <v>187</v>
      </c>
      <c r="C165" s="2">
        <v>3</v>
      </c>
      <c r="D165" s="2">
        <v>1603</v>
      </c>
      <c r="E165" s="2">
        <v>0</v>
      </c>
      <c r="F165" s="2">
        <v>543</v>
      </c>
      <c r="G165" s="2">
        <v>77</v>
      </c>
      <c r="H165" s="2">
        <v>77</v>
      </c>
      <c r="I165" s="2">
        <v>4897</v>
      </c>
      <c r="J165" s="2">
        <v>11233</v>
      </c>
      <c r="K165" s="2">
        <v>16889</v>
      </c>
      <c r="L165" s="2">
        <f t="shared" si="25"/>
        <v>5656</v>
      </c>
      <c r="M165" s="2">
        <v>1269</v>
      </c>
      <c r="N165" s="2">
        <v>4</v>
      </c>
      <c r="O165" s="2">
        <f t="shared" si="26"/>
        <v>1265</v>
      </c>
      <c r="P165" s="2">
        <f t="shared" si="27"/>
        <v>4391</v>
      </c>
    </row>
    <row r="166" spans="1:16" ht="12">
      <c r="A166" s="18">
        <v>35591</v>
      </c>
      <c r="B166" s="16" t="s">
        <v>188</v>
      </c>
      <c r="C166" s="2">
        <v>10</v>
      </c>
      <c r="D166" s="2">
        <v>74950</v>
      </c>
      <c r="E166" s="2">
        <v>-5928</v>
      </c>
      <c r="F166" s="2">
        <v>11232</v>
      </c>
      <c r="G166" s="2">
        <v>357</v>
      </c>
      <c r="H166" s="2">
        <v>355</v>
      </c>
      <c r="I166" s="2">
        <v>24891</v>
      </c>
      <c r="J166" s="2">
        <v>124720</v>
      </c>
      <c r="K166" s="2">
        <v>201081</v>
      </c>
      <c r="L166" s="2">
        <f t="shared" si="25"/>
        <v>76361</v>
      </c>
      <c r="M166" s="2">
        <v>5827</v>
      </c>
      <c r="N166" s="2">
        <v>0</v>
      </c>
      <c r="O166" s="2">
        <f t="shared" si="26"/>
        <v>5827</v>
      </c>
      <c r="P166" s="2">
        <f t="shared" si="27"/>
        <v>70534</v>
      </c>
    </row>
    <row r="167" spans="1:16" ht="12">
      <c r="A167" s="18">
        <v>35592</v>
      </c>
      <c r="B167" s="16" t="s">
        <v>189</v>
      </c>
      <c r="C167" s="2">
        <v>3</v>
      </c>
      <c r="D167" s="2">
        <v>60846</v>
      </c>
      <c r="E167" s="2">
        <v>6946</v>
      </c>
      <c r="F167" s="2">
        <v>1733</v>
      </c>
      <c r="G167" s="2">
        <v>720</v>
      </c>
      <c r="H167" s="2">
        <v>720</v>
      </c>
      <c r="I167" s="2">
        <v>42913</v>
      </c>
      <c r="J167" s="2">
        <v>204903</v>
      </c>
      <c r="K167" s="2">
        <v>335855</v>
      </c>
      <c r="L167" s="2">
        <f t="shared" si="25"/>
        <v>130952</v>
      </c>
      <c r="M167" s="2">
        <v>27786</v>
      </c>
      <c r="N167" s="2">
        <v>0</v>
      </c>
      <c r="O167" s="2">
        <f t="shared" si="26"/>
        <v>27786</v>
      </c>
      <c r="P167" s="2">
        <f t="shared" si="27"/>
        <v>103166</v>
      </c>
    </row>
    <row r="168" spans="1:16" ht="12">
      <c r="A168" s="18">
        <v>35593</v>
      </c>
      <c r="B168" s="16" t="s">
        <v>190</v>
      </c>
      <c r="C168" s="2">
        <v>5</v>
      </c>
      <c r="D168" s="2">
        <v>17148</v>
      </c>
      <c r="E168" s="2">
        <v>2725</v>
      </c>
      <c r="F168" s="2">
        <v>5971</v>
      </c>
      <c r="G168" s="2">
        <v>168</v>
      </c>
      <c r="H168" s="2">
        <v>168</v>
      </c>
      <c r="I168" s="2">
        <v>8556</v>
      </c>
      <c r="J168" s="2">
        <v>93484</v>
      </c>
      <c r="K168" s="2">
        <v>140817</v>
      </c>
      <c r="L168" s="2">
        <f t="shared" si="25"/>
        <v>47333</v>
      </c>
      <c r="M168" s="2">
        <v>12035</v>
      </c>
      <c r="N168" s="2">
        <v>3</v>
      </c>
      <c r="O168" s="2">
        <f t="shared" si="26"/>
        <v>12032</v>
      </c>
      <c r="P168" s="2">
        <f t="shared" si="27"/>
        <v>35301</v>
      </c>
    </row>
    <row r="169" spans="1:16" ht="12">
      <c r="A169" s="18">
        <v>35599</v>
      </c>
      <c r="B169" s="16" t="s">
        <v>191</v>
      </c>
      <c r="C169" s="2">
        <v>12</v>
      </c>
      <c r="D169" s="2">
        <v>101054</v>
      </c>
      <c r="E169" s="2">
        <v>-3253</v>
      </c>
      <c r="F169" s="2">
        <v>5377</v>
      </c>
      <c r="G169" s="2">
        <v>768</v>
      </c>
      <c r="H169" s="2">
        <v>768</v>
      </c>
      <c r="I169" s="2">
        <v>58500</v>
      </c>
      <c r="J169" s="2">
        <v>492184</v>
      </c>
      <c r="K169" s="2">
        <v>636012</v>
      </c>
      <c r="L169" s="2">
        <f t="shared" si="25"/>
        <v>143828</v>
      </c>
      <c r="M169" s="2">
        <v>52860</v>
      </c>
      <c r="N169" s="2">
        <v>7924</v>
      </c>
      <c r="O169" s="2">
        <f t="shared" si="26"/>
        <v>44936</v>
      </c>
      <c r="P169" s="2">
        <f t="shared" si="27"/>
        <v>98892</v>
      </c>
    </row>
    <row r="170" spans="1:18" ht="12">
      <c r="A170" s="19"/>
      <c r="B170" s="17"/>
      <c r="D170" s="2"/>
      <c r="K170" s="2"/>
      <c r="L170" s="2"/>
      <c r="O170" s="2"/>
      <c r="P170" s="2"/>
      <c r="R170" s="3"/>
    </row>
    <row r="171" spans="1:16" ht="12">
      <c r="A171" s="18">
        <v>356</v>
      </c>
      <c r="B171" s="16" t="s">
        <v>192</v>
      </c>
      <c r="C171" s="2">
        <f aca="true" t="shared" si="30" ref="C171:K171">C173+C174</f>
        <v>92</v>
      </c>
      <c r="D171" s="2">
        <f t="shared" si="30"/>
        <v>7509225</v>
      </c>
      <c r="E171" s="2">
        <f t="shared" si="30"/>
        <v>456708</v>
      </c>
      <c r="F171" s="2">
        <f t="shared" si="30"/>
        <v>363816</v>
      </c>
      <c r="G171" s="2">
        <f t="shared" si="30"/>
        <v>5257</v>
      </c>
      <c r="H171" s="2">
        <f t="shared" si="30"/>
        <v>5231</v>
      </c>
      <c r="I171" s="2">
        <f t="shared" si="30"/>
        <v>592913</v>
      </c>
      <c r="J171" s="2">
        <f t="shared" si="30"/>
        <v>7733172</v>
      </c>
      <c r="K171" s="2">
        <f t="shared" si="30"/>
        <v>10459378</v>
      </c>
      <c r="L171" s="2">
        <f t="shared" si="25"/>
        <v>2726206</v>
      </c>
      <c r="M171" s="2">
        <f>M173+M174</f>
        <v>339279</v>
      </c>
      <c r="N171" s="2">
        <f>N173+N174</f>
        <v>19767</v>
      </c>
      <c r="O171" s="2">
        <f t="shared" si="26"/>
        <v>319512</v>
      </c>
      <c r="P171" s="2">
        <f t="shared" si="27"/>
        <v>2406694</v>
      </c>
    </row>
    <row r="172" spans="1:21" ht="12">
      <c r="A172" s="19"/>
      <c r="B172" s="17"/>
      <c r="D172" s="2"/>
      <c r="K172" s="2"/>
      <c r="L172" s="2"/>
      <c r="O172" s="2"/>
      <c r="P172" s="2"/>
      <c r="R172" s="3"/>
      <c r="S172" s="3"/>
      <c r="U172" s="3"/>
    </row>
    <row r="173" spans="1:16" ht="12">
      <c r="A173" s="18">
        <v>35610</v>
      </c>
      <c r="B173" s="16" t="s">
        <v>193</v>
      </c>
      <c r="C173" s="2">
        <v>6</v>
      </c>
      <c r="D173" s="2">
        <v>11611</v>
      </c>
      <c r="E173" s="2">
        <v>482</v>
      </c>
      <c r="F173" s="2">
        <v>900</v>
      </c>
      <c r="G173" s="2">
        <v>97</v>
      </c>
      <c r="H173" s="2">
        <v>97</v>
      </c>
      <c r="I173" s="2">
        <v>5522</v>
      </c>
      <c r="J173" s="2">
        <v>14967</v>
      </c>
      <c r="K173" s="2">
        <v>23342</v>
      </c>
      <c r="L173" s="2">
        <f t="shared" si="25"/>
        <v>8375</v>
      </c>
      <c r="M173" s="2">
        <v>1055</v>
      </c>
      <c r="N173" s="2">
        <v>201</v>
      </c>
      <c r="O173" s="2">
        <f t="shared" si="26"/>
        <v>854</v>
      </c>
      <c r="P173" s="2">
        <f t="shared" si="27"/>
        <v>7521</v>
      </c>
    </row>
    <row r="174" spans="1:16" ht="12">
      <c r="A174" s="18">
        <v>35690</v>
      </c>
      <c r="B174" s="16" t="s">
        <v>194</v>
      </c>
      <c r="C174" s="2">
        <v>86</v>
      </c>
      <c r="D174" s="2">
        <v>7497614</v>
      </c>
      <c r="E174" s="2">
        <v>456226</v>
      </c>
      <c r="F174" s="2">
        <v>362916</v>
      </c>
      <c r="G174" s="2">
        <v>5160</v>
      </c>
      <c r="H174" s="2">
        <v>5134</v>
      </c>
      <c r="I174" s="2">
        <v>587391</v>
      </c>
      <c r="J174" s="2">
        <v>7718205</v>
      </c>
      <c r="K174" s="2">
        <v>10436036</v>
      </c>
      <c r="L174" s="2">
        <f t="shared" si="25"/>
        <v>2717831</v>
      </c>
      <c r="M174" s="2">
        <v>338224</v>
      </c>
      <c r="N174" s="2">
        <v>19566</v>
      </c>
      <c r="O174" s="2">
        <f t="shared" si="26"/>
        <v>318658</v>
      </c>
      <c r="P174" s="2">
        <f t="shared" si="27"/>
        <v>2399173</v>
      </c>
    </row>
    <row r="175" spans="1:21" ht="12">
      <c r="A175" s="19"/>
      <c r="B175" s="17"/>
      <c r="D175" s="2"/>
      <c r="K175" s="2"/>
      <c r="L175" s="2"/>
      <c r="O175" s="2"/>
      <c r="P175" s="2"/>
      <c r="R175" s="3"/>
      <c r="U175" s="3"/>
    </row>
    <row r="176" spans="1:16" ht="12">
      <c r="A176" s="18">
        <v>36</v>
      </c>
      <c r="B176" s="16" t="s">
        <v>195</v>
      </c>
      <c r="C176" s="2">
        <f aca="true" t="shared" si="31" ref="C176:K176">C178+C184+C189</f>
        <v>139</v>
      </c>
      <c r="D176" s="2">
        <f t="shared" si="31"/>
        <v>37499878</v>
      </c>
      <c r="E176" s="2">
        <f t="shared" si="31"/>
        <v>1519724</v>
      </c>
      <c r="F176" s="2">
        <f t="shared" si="31"/>
        <v>1747332</v>
      </c>
      <c r="G176" s="2">
        <f t="shared" si="31"/>
        <v>19562</v>
      </c>
      <c r="H176" s="2">
        <f t="shared" si="31"/>
        <v>19526</v>
      </c>
      <c r="I176" s="2">
        <f t="shared" si="31"/>
        <v>2387414</v>
      </c>
      <c r="J176" s="2">
        <f t="shared" si="31"/>
        <v>18662594</v>
      </c>
      <c r="K176" s="2">
        <f t="shared" si="31"/>
        <v>37440017</v>
      </c>
      <c r="L176" s="2">
        <f t="shared" si="25"/>
        <v>18777423</v>
      </c>
      <c r="M176" s="2">
        <f>M178+M184+M189</f>
        <v>1425328</v>
      </c>
      <c r="N176" s="2">
        <f>N178+N184+N189</f>
        <v>157686</v>
      </c>
      <c r="O176" s="2">
        <f t="shared" si="26"/>
        <v>1267642</v>
      </c>
      <c r="P176" s="2">
        <f t="shared" si="27"/>
        <v>17509781</v>
      </c>
    </row>
    <row r="177" spans="1:21" ht="12">
      <c r="A177" s="19"/>
      <c r="B177" s="17"/>
      <c r="D177" s="2"/>
      <c r="K177" s="2"/>
      <c r="L177" s="2"/>
      <c r="O177" s="2"/>
      <c r="P177" s="2"/>
      <c r="R177" s="3"/>
      <c r="S177" s="3"/>
      <c r="U177" s="3"/>
    </row>
    <row r="178" spans="1:16" ht="12">
      <c r="A178" s="18">
        <v>361</v>
      </c>
      <c r="B178" s="16" t="s">
        <v>196</v>
      </c>
      <c r="C178" s="2">
        <f aca="true" t="shared" si="32" ref="C178:K178">C180+C182</f>
        <v>29</v>
      </c>
      <c r="D178" s="2">
        <f t="shared" si="32"/>
        <v>702206</v>
      </c>
      <c r="E178" s="2">
        <f t="shared" si="32"/>
        <v>153537</v>
      </c>
      <c r="F178" s="2">
        <f t="shared" si="32"/>
        <v>57474</v>
      </c>
      <c r="G178" s="2">
        <f t="shared" si="32"/>
        <v>2341</v>
      </c>
      <c r="H178" s="2">
        <f t="shared" si="32"/>
        <v>2321</v>
      </c>
      <c r="I178" s="2">
        <f t="shared" si="32"/>
        <v>150992</v>
      </c>
      <c r="J178" s="2">
        <f t="shared" si="32"/>
        <v>597324</v>
      </c>
      <c r="K178" s="2">
        <f t="shared" si="32"/>
        <v>1074107</v>
      </c>
      <c r="L178" s="2">
        <f t="shared" si="25"/>
        <v>476783</v>
      </c>
      <c r="M178" s="2">
        <f>M180+M182</f>
        <v>69134</v>
      </c>
      <c r="N178" s="2">
        <f>N180+N182</f>
        <v>4244</v>
      </c>
      <c r="O178" s="2">
        <f t="shared" si="26"/>
        <v>64890</v>
      </c>
      <c r="P178" s="2">
        <f t="shared" si="27"/>
        <v>411893</v>
      </c>
    </row>
    <row r="179" spans="1:21" ht="12">
      <c r="A179" s="19"/>
      <c r="B179" s="17"/>
      <c r="D179" s="2"/>
      <c r="K179" s="2"/>
      <c r="L179" s="2"/>
      <c r="O179" s="2"/>
      <c r="P179" s="2"/>
      <c r="R179" s="3"/>
      <c r="S179" s="3"/>
      <c r="U179" s="3"/>
    </row>
    <row r="180" spans="1:16" ht="12">
      <c r="A180" s="18">
        <v>36120</v>
      </c>
      <c r="B180" s="16" t="s">
        <v>197</v>
      </c>
      <c r="C180" s="2">
        <v>24</v>
      </c>
      <c r="D180" s="2">
        <v>646617</v>
      </c>
      <c r="E180" s="2">
        <v>152239</v>
      </c>
      <c r="F180" s="2">
        <v>58326</v>
      </c>
      <c r="G180" s="2">
        <v>2184</v>
      </c>
      <c r="H180" s="2">
        <v>2170</v>
      </c>
      <c r="I180" s="2">
        <v>142149</v>
      </c>
      <c r="J180" s="2">
        <v>526330</v>
      </c>
      <c r="K180" s="2">
        <v>974959</v>
      </c>
      <c r="L180" s="2">
        <f t="shared" si="25"/>
        <v>448629</v>
      </c>
      <c r="M180" s="2">
        <v>67455</v>
      </c>
      <c r="N180" s="2">
        <v>4244</v>
      </c>
      <c r="O180" s="2">
        <f t="shared" si="26"/>
        <v>63211</v>
      </c>
      <c r="P180" s="2">
        <f t="shared" si="27"/>
        <v>385418</v>
      </c>
    </row>
    <row r="181" spans="1:16" ht="12">
      <c r="A181" s="18">
        <v>36110</v>
      </c>
      <c r="B181" s="17"/>
      <c r="L181" s="2"/>
      <c r="O181" s="2"/>
      <c r="P181" s="2"/>
    </row>
    <row r="182" spans="1:16" ht="12">
      <c r="A182" s="20" t="s">
        <v>142</v>
      </c>
      <c r="B182" s="16" t="s">
        <v>198</v>
      </c>
      <c r="C182" s="2">
        <v>5</v>
      </c>
      <c r="D182" s="2">
        <v>55589</v>
      </c>
      <c r="E182" s="2">
        <v>1298</v>
      </c>
      <c r="F182" s="2">
        <v>-852</v>
      </c>
      <c r="G182" s="2">
        <v>157</v>
      </c>
      <c r="H182" s="2">
        <v>151</v>
      </c>
      <c r="I182" s="2">
        <v>8843</v>
      </c>
      <c r="J182" s="2">
        <v>70994</v>
      </c>
      <c r="K182" s="2">
        <v>99148</v>
      </c>
      <c r="L182" s="2">
        <f t="shared" si="25"/>
        <v>28154</v>
      </c>
      <c r="M182" s="2">
        <v>1679</v>
      </c>
      <c r="N182" s="2">
        <v>0</v>
      </c>
      <c r="O182" s="2">
        <f t="shared" si="26"/>
        <v>1679</v>
      </c>
      <c r="P182" s="2">
        <f t="shared" si="27"/>
        <v>26475</v>
      </c>
    </row>
    <row r="183" spans="1:21" ht="12">
      <c r="A183" s="19"/>
      <c r="B183" s="17"/>
      <c r="D183" s="2"/>
      <c r="K183" s="2"/>
      <c r="L183" s="2"/>
      <c r="O183" s="2"/>
      <c r="P183" s="2"/>
      <c r="R183" s="3"/>
      <c r="U183" s="3"/>
    </row>
    <row r="184" spans="1:16" ht="12">
      <c r="A184" s="18">
        <v>362</v>
      </c>
      <c r="B184" s="16" t="s">
        <v>199</v>
      </c>
      <c r="C184" s="2">
        <f aca="true" t="shared" si="33" ref="C184:K184">C186+C187</f>
        <v>25</v>
      </c>
      <c r="D184" s="2">
        <f t="shared" si="33"/>
        <v>2934224</v>
      </c>
      <c r="E184" s="2">
        <f t="shared" si="33"/>
        <v>315753</v>
      </c>
      <c r="F184" s="2">
        <f t="shared" si="33"/>
        <v>101546</v>
      </c>
      <c r="G184" s="2">
        <f t="shared" si="33"/>
        <v>3669</v>
      </c>
      <c r="H184" s="2">
        <f t="shared" si="33"/>
        <v>3666</v>
      </c>
      <c r="I184" s="2">
        <f t="shared" si="33"/>
        <v>377408</v>
      </c>
      <c r="J184" s="2">
        <f t="shared" si="33"/>
        <v>2591899</v>
      </c>
      <c r="K184" s="2">
        <f t="shared" si="33"/>
        <v>3849396</v>
      </c>
      <c r="L184" s="2">
        <f t="shared" si="25"/>
        <v>1257497</v>
      </c>
      <c r="M184" s="2">
        <f>M186+M187</f>
        <v>165758</v>
      </c>
      <c r="N184" s="2">
        <f>N186+N187</f>
        <v>29546</v>
      </c>
      <c r="O184" s="2">
        <f t="shared" si="26"/>
        <v>136212</v>
      </c>
      <c r="P184" s="2">
        <f t="shared" si="27"/>
        <v>1121285</v>
      </c>
    </row>
    <row r="185" spans="1:21" ht="12">
      <c r="A185" s="19"/>
      <c r="B185" s="17"/>
      <c r="K185" s="2"/>
      <c r="L185" s="2"/>
      <c r="O185" s="2"/>
      <c r="P185" s="2"/>
      <c r="R185" s="3"/>
      <c r="S185" s="3"/>
      <c r="U185" s="3"/>
    </row>
    <row r="186" spans="1:16" ht="12">
      <c r="A186" s="18">
        <v>36210</v>
      </c>
      <c r="B186" s="16" t="s">
        <v>200</v>
      </c>
      <c r="C186" s="2">
        <v>5</v>
      </c>
      <c r="D186" s="2">
        <v>481029</v>
      </c>
      <c r="E186" s="2">
        <v>15430</v>
      </c>
      <c r="F186" s="2">
        <v>14199</v>
      </c>
      <c r="G186" s="2">
        <v>855</v>
      </c>
      <c r="H186" s="2">
        <v>852</v>
      </c>
      <c r="I186" s="2">
        <v>54624</v>
      </c>
      <c r="J186" s="2">
        <v>1127328</v>
      </c>
      <c r="K186" s="2">
        <v>1353108</v>
      </c>
      <c r="L186" s="2">
        <f t="shared" si="25"/>
        <v>225780</v>
      </c>
      <c r="M186" s="2">
        <v>20699</v>
      </c>
      <c r="N186" s="2">
        <v>17</v>
      </c>
      <c r="O186" s="2">
        <f t="shared" si="26"/>
        <v>20682</v>
      </c>
      <c r="P186" s="2">
        <f t="shared" si="27"/>
        <v>205098</v>
      </c>
    </row>
    <row r="187" spans="1:16" ht="12">
      <c r="A187" s="18">
        <v>36220</v>
      </c>
      <c r="B187" s="16" t="s">
        <v>201</v>
      </c>
      <c r="C187" s="2">
        <v>20</v>
      </c>
      <c r="D187" s="2">
        <v>2453195</v>
      </c>
      <c r="E187" s="2">
        <v>300323</v>
      </c>
      <c r="F187" s="2">
        <v>87347</v>
      </c>
      <c r="G187" s="2">
        <v>2814</v>
      </c>
      <c r="H187" s="2">
        <v>2814</v>
      </c>
      <c r="I187" s="2">
        <v>322784</v>
      </c>
      <c r="J187" s="2">
        <v>1464571</v>
      </c>
      <c r="K187" s="2">
        <v>2496288</v>
      </c>
      <c r="L187" s="2">
        <f t="shared" si="25"/>
        <v>1031717</v>
      </c>
      <c r="M187" s="2">
        <v>145059</v>
      </c>
      <c r="N187" s="2">
        <v>29529</v>
      </c>
      <c r="O187" s="2">
        <f t="shared" si="26"/>
        <v>115530</v>
      </c>
      <c r="P187" s="2">
        <f t="shared" si="27"/>
        <v>916187</v>
      </c>
    </row>
    <row r="188" spans="1:21" ht="12">
      <c r="A188" s="19"/>
      <c r="B188" s="17"/>
      <c r="D188" s="2"/>
      <c r="K188" s="2"/>
      <c r="L188" s="2"/>
      <c r="O188" s="2"/>
      <c r="P188" s="2"/>
      <c r="R188" s="3"/>
      <c r="U188" s="3"/>
    </row>
    <row r="189" spans="1:16" ht="12">
      <c r="A189" s="18">
        <v>369</v>
      </c>
      <c r="B189" s="16" t="s">
        <v>202</v>
      </c>
      <c r="C189" s="2">
        <f aca="true" t="shared" si="34" ref="C189:K189">SUM(C191:C196)</f>
        <v>85</v>
      </c>
      <c r="D189" s="2">
        <f t="shared" si="34"/>
        <v>33863448</v>
      </c>
      <c r="E189" s="2">
        <f t="shared" si="34"/>
        <v>1050434</v>
      </c>
      <c r="F189" s="2">
        <f t="shared" si="34"/>
        <v>1588312</v>
      </c>
      <c r="G189" s="2">
        <f t="shared" si="34"/>
        <v>13552</v>
      </c>
      <c r="H189" s="2">
        <f t="shared" si="34"/>
        <v>13539</v>
      </c>
      <c r="I189" s="2">
        <f t="shared" si="34"/>
        <v>1859014</v>
      </c>
      <c r="J189" s="2">
        <f t="shared" si="34"/>
        <v>15473371</v>
      </c>
      <c r="K189" s="2">
        <f t="shared" si="34"/>
        <v>32516514</v>
      </c>
      <c r="L189" s="2">
        <f t="shared" si="25"/>
        <v>17043143</v>
      </c>
      <c r="M189" s="2">
        <f>SUM(M191:M196)</f>
        <v>1190436</v>
      </c>
      <c r="N189" s="2">
        <f>SUM(N191:N196)</f>
        <v>123896</v>
      </c>
      <c r="O189" s="2">
        <f t="shared" si="26"/>
        <v>1066540</v>
      </c>
      <c r="P189" s="2">
        <f t="shared" si="27"/>
        <v>15976603</v>
      </c>
    </row>
    <row r="190" spans="1:21" ht="12">
      <c r="A190" s="19"/>
      <c r="B190" s="17"/>
      <c r="K190" s="2"/>
      <c r="L190" s="2"/>
      <c r="O190" s="2"/>
      <c r="P190" s="2"/>
      <c r="R190" s="3"/>
      <c r="S190" s="3"/>
      <c r="U190" s="3"/>
    </row>
    <row r="191" spans="1:16" ht="12">
      <c r="A191" s="18">
        <v>36910</v>
      </c>
      <c r="B191" s="16" t="s">
        <v>203</v>
      </c>
      <c r="C191" s="2">
        <v>28</v>
      </c>
      <c r="D191" s="2">
        <v>1380738</v>
      </c>
      <c r="E191" s="2">
        <v>440457</v>
      </c>
      <c r="F191" s="2">
        <v>-4278</v>
      </c>
      <c r="G191" s="2">
        <v>1869</v>
      </c>
      <c r="H191" s="2">
        <v>1864</v>
      </c>
      <c r="I191" s="2">
        <v>219353</v>
      </c>
      <c r="J191" s="2">
        <v>707396</v>
      </c>
      <c r="K191" s="2">
        <v>1305018</v>
      </c>
      <c r="L191" s="2">
        <f t="shared" si="25"/>
        <v>597622</v>
      </c>
      <c r="M191" s="2">
        <v>89528</v>
      </c>
      <c r="N191" s="2">
        <v>2028</v>
      </c>
      <c r="O191" s="2">
        <f t="shared" si="26"/>
        <v>87500</v>
      </c>
      <c r="P191" s="2">
        <f t="shared" si="27"/>
        <v>510122</v>
      </c>
    </row>
    <row r="192" spans="1:16" ht="12">
      <c r="A192" s="18">
        <v>36920</v>
      </c>
      <c r="B192" s="16" t="s">
        <v>204</v>
      </c>
      <c r="C192" s="2">
        <v>19</v>
      </c>
      <c r="D192" s="2">
        <v>32244140</v>
      </c>
      <c r="E192" s="2">
        <v>603708</v>
      </c>
      <c r="F192" s="2">
        <v>1561749</v>
      </c>
      <c r="G192" s="2">
        <v>10915</v>
      </c>
      <c r="H192" s="2">
        <v>10915</v>
      </c>
      <c r="I192" s="2">
        <v>1603410</v>
      </c>
      <c r="J192" s="2">
        <v>14492976</v>
      </c>
      <c r="K192" s="2">
        <v>30827813</v>
      </c>
      <c r="L192" s="2">
        <f t="shared" si="25"/>
        <v>16334837</v>
      </c>
      <c r="M192" s="2">
        <v>1080884</v>
      </c>
      <c r="N192" s="2">
        <v>110898</v>
      </c>
      <c r="O192" s="2">
        <f t="shared" si="26"/>
        <v>969986</v>
      </c>
      <c r="P192" s="2">
        <f t="shared" si="27"/>
        <v>15364851</v>
      </c>
    </row>
    <row r="193" spans="1:16" ht="12">
      <c r="A193" s="18">
        <v>36930</v>
      </c>
      <c r="B193" s="16" t="s">
        <v>205</v>
      </c>
      <c r="C193" s="2">
        <v>24</v>
      </c>
      <c r="D193" s="2">
        <v>65445</v>
      </c>
      <c r="E193" s="2">
        <v>5738</v>
      </c>
      <c r="F193" s="2">
        <v>16715</v>
      </c>
      <c r="G193" s="2">
        <v>483</v>
      </c>
      <c r="H193" s="2">
        <v>480</v>
      </c>
      <c r="I193" s="2">
        <v>21930</v>
      </c>
      <c r="J193" s="2">
        <v>203644</v>
      </c>
      <c r="K193" s="2">
        <v>281306</v>
      </c>
      <c r="L193" s="2">
        <f t="shared" si="25"/>
        <v>77662</v>
      </c>
      <c r="M193" s="2">
        <v>11126</v>
      </c>
      <c r="N193" s="2">
        <v>809</v>
      </c>
      <c r="O193" s="2">
        <f t="shared" si="26"/>
        <v>10317</v>
      </c>
      <c r="P193" s="2">
        <f t="shared" si="27"/>
        <v>67345</v>
      </c>
    </row>
    <row r="194" spans="1:16" ht="12">
      <c r="A194" s="18">
        <v>36940</v>
      </c>
      <c r="B194" s="16" t="s">
        <v>206</v>
      </c>
      <c r="L194" s="2"/>
      <c r="O194" s="2"/>
      <c r="P194" s="2"/>
    </row>
    <row r="195" spans="1:16" ht="12">
      <c r="A195" s="20" t="s">
        <v>207</v>
      </c>
      <c r="B195" s="16" t="s">
        <v>208</v>
      </c>
      <c r="C195" s="2">
        <v>4</v>
      </c>
      <c r="D195" s="2">
        <v>36422</v>
      </c>
      <c r="E195" s="2">
        <v>0</v>
      </c>
      <c r="F195" s="2">
        <v>-915</v>
      </c>
      <c r="G195" s="2">
        <v>92</v>
      </c>
      <c r="H195" s="2">
        <v>91</v>
      </c>
      <c r="I195" s="2">
        <v>5241</v>
      </c>
      <c r="J195" s="2">
        <v>13398</v>
      </c>
      <c r="K195" s="2">
        <v>20033</v>
      </c>
      <c r="L195" s="2">
        <f t="shared" si="25"/>
        <v>6635</v>
      </c>
      <c r="M195" s="2">
        <v>3555</v>
      </c>
      <c r="N195" s="2">
        <v>141</v>
      </c>
      <c r="O195" s="2">
        <f t="shared" si="26"/>
        <v>3414</v>
      </c>
      <c r="P195" s="2">
        <f t="shared" si="27"/>
        <v>3221</v>
      </c>
    </row>
    <row r="196" spans="1:16" ht="12">
      <c r="A196" s="18">
        <v>36990</v>
      </c>
      <c r="B196" s="16" t="s">
        <v>202</v>
      </c>
      <c r="C196" s="2">
        <v>10</v>
      </c>
      <c r="D196" s="2">
        <v>136703</v>
      </c>
      <c r="E196" s="2">
        <v>531</v>
      </c>
      <c r="F196" s="2">
        <v>15041</v>
      </c>
      <c r="G196" s="2">
        <v>193</v>
      </c>
      <c r="H196" s="2">
        <v>189</v>
      </c>
      <c r="I196" s="2">
        <v>9080</v>
      </c>
      <c r="J196" s="2">
        <v>55957</v>
      </c>
      <c r="K196" s="2">
        <v>82344</v>
      </c>
      <c r="L196" s="2">
        <f t="shared" si="25"/>
        <v>26387</v>
      </c>
      <c r="M196" s="2">
        <v>5343</v>
      </c>
      <c r="N196" s="2">
        <v>10020</v>
      </c>
      <c r="O196" s="2">
        <f t="shared" si="26"/>
        <v>-4677</v>
      </c>
      <c r="P196" s="2">
        <f t="shared" si="27"/>
        <v>31064</v>
      </c>
    </row>
    <row r="197" spans="1:21" ht="12">
      <c r="A197" s="19"/>
      <c r="B197" s="17"/>
      <c r="D197" s="2"/>
      <c r="K197" s="2"/>
      <c r="L197" s="2"/>
      <c r="O197" s="2"/>
      <c r="P197" s="2"/>
      <c r="R197" s="3"/>
      <c r="U197" s="3"/>
    </row>
    <row r="198" spans="1:16" ht="12">
      <c r="A198" s="18">
        <v>37</v>
      </c>
      <c r="B198" s="16" t="s">
        <v>209</v>
      </c>
      <c r="C198" s="2">
        <f aca="true" t="shared" si="35" ref="C198:K198">C200+C207</f>
        <v>170</v>
      </c>
      <c r="D198" s="2">
        <f t="shared" si="35"/>
        <v>35033564</v>
      </c>
      <c r="E198" s="2">
        <f t="shared" si="35"/>
        <v>16694807</v>
      </c>
      <c r="F198" s="2">
        <f t="shared" si="35"/>
        <v>479219</v>
      </c>
      <c r="G198" s="2">
        <f t="shared" si="35"/>
        <v>25011</v>
      </c>
      <c r="H198" s="2">
        <f t="shared" si="35"/>
        <v>24914</v>
      </c>
      <c r="I198" s="2">
        <f t="shared" si="35"/>
        <v>4184766</v>
      </c>
      <c r="J198" s="2">
        <f t="shared" si="35"/>
        <v>22387932</v>
      </c>
      <c r="K198" s="2">
        <f t="shared" si="35"/>
        <v>39893443</v>
      </c>
      <c r="L198" s="2">
        <f t="shared" si="25"/>
        <v>17505511</v>
      </c>
      <c r="M198" s="2">
        <f>M200+M207</f>
        <v>605618</v>
      </c>
      <c r="N198" s="2">
        <f>N200+N207</f>
        <v>99977</v>
      </c>
      <c r="O198" s="2">
        <f t="shared" si="26"/>
        <v>505641</v>
      </c>
      <c r="P198" s="2">
        <f t="shared" si="27"/>
        <v>16999870</v>
      </c>
    </row>
    <row r="199" spans="1:21" ht="12">
      <c r="A199" s="19"/>
      <c r="B199" s="17"/>
      <c r="D199" s="2"/>
      <c r="K199" s="2"/>
      <c r="L199" s="2"/>
      <c r="O199" s="2"/>
      <c r="P199" s="2"/>
      <c r="R199" s="3"/>
      <c r="S199" s="3"/>
      <c r="U199" s="3"/>
    </row>
    <row r="200" spans="1:16" ht="12">
      <c r="A200" s="18">
        <v>371</v>
      </c>
      <c r="B200" s="16" t="s">
        <v>210</v>
      </c>
      <c r="C200" s="2">
        <f aca="true" t="shared" si="36" ref="C200:K200">SUM(C202:C205)</f>
        <v>155</v>
      </c>
      <c r="D200" s="2">
        <f t="shared" si="36"/>
        <v>34934570</v>
      </c>
      <c r="E200" s="2">
        <f t="shared" si="36"/>
        <v>16663694</v>
      </c>
      <c r="F200" s="2">
        <f t="shared" si="36"/>
        <v>467681</v>
      </c>
      <c r="G200" s="2">
        <f t="shared" si="36"/>
        <v>24372</v>
      </c>
      <c r="H200" s="2">
        <f t="shared" si="36"/>
        <v>24289</v>
      </c>
      <c r="I200" s="2">
        <f t="shared" si="36"/>
        <v>4158181</v>
      </c>
      <c r="J200" s="2">
        <f t="shared" si="36"/>
        <v>22156241</v>
      </c>
      <c r="K200" s="2">
        <f t="shared" si="36"/>
        <v>39425171</v>
      </c>
      <c r="L200" s="2">
        <f t="shared" si="25"/>
        <v>17268930</v>
      </c>
      <c r="M200" s="2">
        <f>SUM(M202:M205)</f>
        <v>600033</v>
      </c>
      <c r="N200" s="2">
        <f>SUM(N202:N205)</f>
        <v>99897</v>
      </c>
      <c r="O200" s="2">
        <f t="shared" si="26"/>
        <v>500136</v>
      </c>
      <c r="P200" s="2">
        <f t="shared" si="27"/>
        <v>16768794</v>
      </c>
    </row>
    <row r="201" spans="1:21" ht="12">
      <c r="A201" s="19"/>
      <c r="B201" s="17"/>
      <c r="D201" s="2"/>
      <c r="K201" s="2"/>
      <c r="L201" s="2"/>
      <c r="O201" s="2"/>
      <c r="P201" s="2"/>
      <c r="R201" s="3"/>
      <c r="S201" s="3"/>
      <c r="U201" s="3"/>
    </row>
    <row r="202" spans="1:16" ht="12">
      <c r="A202" s="18">
        <v>37110</v>
      </c>
      <c r="B202" s="16" t="s">
        <v>211</v>
      </c>
      <c r="C202" s="2">
        <v>30</v>
      </c>
      <c r="D202" s="2">
        <v>32219467</v>
      </c>
      <c r="E202" s="2">
        <v>16338131</v>
      </c>
      <c r="F202" s="2">
        <v>-163659</v>
      </c>
      <c r="G202" s="2">
        <v>17999</v>
      </c>
      <c r="H202" s="2">
        <v>17993</v>
      </c>
      <c r="I202" s="2">
        <v>3616780</v>
      </c>
      <c r="J202" s="2">
        <v>8478397</v>
      </c>
      <c r="K202" s="2">
        <v>21149808</v>
      </c>
      <c r="L202" s="2">
        <f t="shared" si="25"/>
        <v>12671411</v>
      </c>
      <c r="M202" s="2">
        <v>232402</v>
      </c>
      <c r="N202" s="2">
        <v>37277</v>
      </c>
      <c r="O202" s="2">
        <f t="shared" si="26"/>
        <v>195125</v>
      </c>
      <c r="P202" s="2">
        <f t="shared" si="27"/>
        <v>12476286</v>
      </c>
    </row>
    <row r="203" spans="1:16" ht="12">
      <c r="A203" s="18">
        <v>37130</v>
      </c>
      <c r="B203" s="16" t="s">
        <v>212</v>
      </c>
      <c r="C203" s="2">
        <v>108</v>
      </c>
      <c r="D203" s="2">
        <v>2598623</v>
      </c>
      <c r="E203" s="2">
        <v>314050</v>
      </c>
      <c r="F203" s="2">
        <v>628209</v>
      </c>
      <c r="G203" s="2">
        <v>5495</v>
      </c>
      <c r="H203" s="2">
        <v>5433</v>
      </c>
      <c r="I203" s="2">
        <v>500536</v>
      </c>
      <c r="J203" s="2">
        <v>13129146</v>
      </c>
      <c r="K203" s="2">
        <v>17628923</v>
      </c>
      <c r="L203" s="2">
        <f t="shared" si="25"/>
        <v>4499777</v>
      </c>
      <c r="M203" s="2">
        <v>352450</v>
      </c>
      <c r="N203" s="2">
        <v>61693</v>
      </c>
      <c r="O203" s="2">
        <f t="shared" si="26"/>
        <v>290757</v>
      </c>
      <c r="P203" s="2">
        <f t="shared" si="27"/>
        <v>4209020</v>
      </c>
    </row>
    <row r="204" spans="1:16" ht="12">
      <c r="A204" s="18">
        <v>37120</v>
      </c>
      <c r="B204" s="16" t="s">
        <v>213</v>
      </c>
      <c r="L204" s="2"/>
      <c r="O204" s="2"/>
      <c r="P204" s="2"/>
    </row>
    <row r="205" spans="1:16" ht="12">
      <c r="A205" s="20" t="s">
        <v>142</v>
      </c>
      <c r="B205" s="16" t="s">
        <v>214</v>
      </c>
      <c r="C205" s="2">
        <v>17</v>
      </c>
      <c r="D205" s="2">
        <v>116480</v>
      </c>
      <c r="E205" s="2">
        <v>11513</v>
      </c>
      <c r="F205" s="2">
        <v>3131</v>
      </c>
      <c r="G205" s="2">
        <v>878</v>
      </c>
      <c r="H205" s="2">
        <v>863</v>
      </c>
      <c r="I205" s="2">
        <v>40865</v>
      </c>
      <c r="J205" s="2">
        <v>548698</v>
      </c>
      <c r="K205" s="2">
        <v>646440</v>
      </c>
      <c r="L205" s="2">
        <f t="shared" si="25"/>
        <v>97742</v>
      </c>
      <c r="M205" s="2">
        <v>15181</v>
      </c>
      <c r="N205" s="2">
        <v>927</v>
      </c>
      <c r="O205" s="2">
        <f t="shared" si="26"/>
        <v>14254</v>
      </c>
      <c r="P205" s="2">
        <f t="shared" si="27"/>
        <v>83488</v>
      </c>
    </row>
    <row r="206" spans="1:18" ht="12">
      <c r="A206" s="19"/>
      <c r="B206" s="17"/>
      <c r="D206" s="2"/>
      <c r="K206" s="2"/>
      <c r="L206" s="2"/>
      <c r="O206" s="2"/>
      <c r="P206" s="2"/>
      <c r="R206" s="3"/>
    </row>
    <row r="207" spans="1:16" ht="12">
      <c r="A207" s="18">
        <v>372</v>
      </c>
      <c r="B207" s="16" t="s">
        <v>215</v>
      </c>
      <c r="C207" s="2">
        <f aca="true" t="shared" si="37" ref="C207:K207">C209+C210</f>
        <v>15</v>
      </c>
      <c r="D207" s="2">
        <f t="shared" si="37"/>
        <v>98994</v>
      </c>
      <c r="E207" s="2">
        <f t="shared" si="37"/>
        <v>31113</v>
      </c>
      <c r="F207" s="2">
        <f t="shared" si="37"/>
        <v>11538</v>
      </c>
      <c r="G207" s="2">
        <f t="shared" si="37"/>
        <v>639</v>
      </c>
      <c r="H207" s="2">
        <f t="shared" si="37"/>
        <v>625</v>
      </c>
      <c r="I207" s="2">
        <f t="shared" si="37"/>
        <v>26585</v>
      </c>
      <c r="J207" s="2">
        <f t="shared" si="37"/>
        <v>231691</v>
      </c>
      <c r="K207" s="2">
        <f t="shared" si="37"/>
        <v>468272</v>
      </c>
      <c r="L207" s="2">
        <f aca="true" t="shared" si="38" ref="L207:L269">K207-J207</f>
        <v>236581</v>
      </c>
      <c r="M207" s="2">
        <f>M209+M210</f>
        <v>5585</v>
      </c>
      <c r="N207" s="2">
        <f>N209+N210</f>
        <v>80</v>
      </c>
      <c r="O207" s="2">
        <f aca="true" t="shared" si="39" ref="O207:O269">M207-N207</f>
        <v>5505</v>
      </c>
      <c r="P207" s="2">
        <f aca="true" t="shared" si="40" ref="P207:P269">L207-O207</f>
        <v>231076</v>
      </c>
    </row>
    <row r="208" spans="1:21" ht="12">
      <c r="A208" s="19"/>
      <c r="B208" s="17"/>
      <c r="D208" s="2"/>
      <c r="K208" s="2"/>
      <c r="L208" s="2"/>
      <c r="O208" s="2"/>
      <c r="P208" s="2"/>
      <c r="R208" s="3"/>
      <c r="S208" s="3"/>
      <c r="U208" s="3"/>
    </row>
    <row r="209" spans="1:16" ht="12">
      <c r="A209" s="18">
        <v>37210</v>
      </c>
      <c r="B209" s="16" t="s">
        <v>216</v>
      </c>
      <c r="C209" s="2">
        <v>9</v>
      </c>
      <c r="D209" s="2">
        <v>77432</v>
      </c>
      <c r="E209" s="2">
        <v>30976</v>
      </c>
      <c r="F209" s="2">
        <v>12663</v>
      </c>
      <c r="G209" s="2">
        <v>520</v>
      </c>
      <c r="H209" s="2">
        <v>513</v>
      </c>
      <c r="I209" s="2">
        <v>18895</v>
      </c>
      <c r="J209" s="2">
        <v>135805</v>
      </c>
      <c r="K209" s="2">
        <v>338354</v>
      </c>
      <c r="L209" s="2">
        <f t="shared" si="38"/>
        <v>202549</v>
      </c>
      <c r="M209" s="2">
        <v>3616</v>
      </c>
      <c r="N209" s="2">
        <v>0</v>
      </c>
      <c r="O209" s="2">
        <f t="shared" si="39"/>
        <v>3616</v>
      </c>
      <c r="P209" s="2">
        <f t="shared" si="40"/>
        <v>198933</v>
      </c>
    </row>
    <row r="210" spans="1:16" ht="12">
      <c r="A210" s="18">
        <v>37220</v>
      </c>
      <c r="B210" s="16" t="s">
        <v>217</v>
      </c>
      <c r="C210" s="2">
        <v>6</v>
      </c>
      <c r="D210" s="2">
        <v>21562</v>
      </c>
      <c r="E210" s="2">
        <v>137</v>
      </c>
      <c r="F210" s="2">
        <v>-1125</v>
      </c>
      <c r="G210" s="2">
        <v>119</v>
      </c>
      <c r="H210" s="2">
        <v>112</v>
      </c>
      <c r="I210" s="2">
        <v>7690</v>
      </c>
      <c r="J210" s="2">
        <v>95886</v>
      </c>
      <c r="K210" s="2">
        <v>129918</v>
      </c>
      <c r="L210" s="2">
        <f t="shared" si="38"/>
        <v>34032</v>
      </c>
      <c r="M210" s="2">
        <v>1969</v>
      </c>
      <c r="N210" s="2">
        <v>80</v>
      </c>
      <c r="O210" s="2">
        <f t="shared" si="39"/>
        <v>1889</v>
      </c>
      <c r="P210" s="2">
        <f t="shared" si="40"/>
        <v>32143</v>
      </c>
    </row>
    <row r="211" spans="1:21" ht="12">
      <c r="A211" s="19"/>
      <c r="B211" s="17"/>
      <c r="D211" s="2"/>
      <c r="K211" s="2"/>
      <c r="L211" s="2"/>
      <c r="O211" s="2"/>
      <c r="P211" s="2"/>
      <c r="R211" s="3"/>
      <c r="U211" s="3"/>
    </row>
    <row r="212" spans="1:16" ht="12">
      <c r="A212" s="18">
        <v>38</v>
      </c>
      <c r="B212" s="16" t="s">
        <v>218</v>
      </c>
      <c r="C212" s="2">
        <f aca="true" t="shared" si="41" ref="C212:K212">C214+C234+C245+C257+C267</f>
        <v>702</v>
      </c>
      <c r="D212" s="2">
        <f t="shared" si="41"/>
        <v>36771349</v>
      </c>
      <c r="E212" s="2">
        <f t="shared" si="41"/>
        <v>5438091</v>
      </c>
      <c r="F212" s="2">
        <f t="shared" si="41"/>
        <v>565074</v>
      </c>
      <c r="G212" s="2">
        <f t="shared" si="41"/>
        <v>68183</v>
      </c>
      <c r="H212" s="2">
        <f t="shared" si="41"/>
        <v>67783</v>
      </c>
      <c r="I212" s="2">
        <f t="shared" si="41"/>
        <v>9242130</v>
      </c>
      <c r="J212" s="2">
        <f t="shared" si="41"/>
        <v>77980501</v>
      </c>
      <c r="K212" s="2">
        <f t="shared" si="41"/>
        <v>114797409</v>
      </c>
      <c r="L212" s="2">
        <f t="shared" si="38"/>
        <v>36816908</v>
      </c>
      <c r="M212" s="2">
        <f>M214+M234+M245+M257+M267</f>
        <v>5524000</v>
      </c>
      <c r="N212" s="2">
        <f>N214+N234+N245+N257+N267</f>
        <v>684247</v>
      </c>
      <c r="O212" s="2">
        <f t="shared" si="39"/>
        <v>4839753</v>
      </c>
      <c r="P212" s="2">
        <f t="shared" si="40"/>
        <v>31977155</v>
      </c>
    </row>
    <row r="213" spans="1:21" ht="12">
      <c r="A213" s="19"/>
      <c r="B213" s="17"/>
      <c r="D213" s="2">
        <v>0</v>
      </c>
      <c r="K213" s="2"/>
      <c r="L213" s="2"/>
      <c r="O213" s="2"/>
      <c r="P213" s="2"/>
      <c r="R213" s="3"/>
      <c r="S213" s="3"/>
      <c r="U213" s="3"/>
    </row>
    <row r="214" spans="1:16" ht="12">
      <c r="A214" s="16" t="s">
        <v>219</v>
      </c>
      <c r="B214" s="16" t="s">
        <v>220</v>
      </c>
      <c r="C214" s="2">
        <f aca="true" t="shared" si="42" ref="C214:K214">SUM(C216:C232)</f>
        <v>192</v>
      </c>
      <c r="D214" s="2">
        <f t="shared" si="42"/>
        <v>4222140</v>
      </c>
      <c r="E214" s="2">
        <f t="shared" si="42"/>
        <v>980650</v>
      </c>
      <c r="F214" s="2">
        <f t="shared" si="42"/>
        <v>-55191</v>
      </c>
      <c r="G214" s="2">
        <f t="shared" si="42"/>
        <v>10540</v>
      </c>
      <c r="H214" s="2">
        <f t="shared" si="42"/>
        <v>10458</v>
      </c>
      <c r="I214" s="2">
        <f t="shared" si="42"/>
        <v>1495846</v>
      </c>
      <c r="J214" s="2">
        <f t="shared" si="42"/>
        <v>7136291</v>
      </c>
      <c r="K214" s="2">
        <f t="shared" si="42"/>
        <v>12444250</v>
      </c>
      <c r="L214" s="2">
        <f t="shared" si="38"/>
        <v>5307959</v>
      </c>
      <c r="M214" s="2">
        <f>SUM(M216:M232)</f>
        <v>649312</v>
      </c>
      <c r="N214" s="2">
        <f>SUM(N216:N232)</f>
        <v>78631</v>
      </c>
      <c r="O214" s="2">
        <f t="shared" si="39"/>
        <v>570681</v>
      </c>
      <c r="P214" s="2">
        <f t="shared" si="40"/>
        <v>4737278</v>
      </c>
    </row>
    <row r="215" spans="1:21" ht="12">
      <c r="A215" s="19"/>
      <c r="B215" s="17"/>
      <c r="D215" s="2"/>
      <c r="K215" s="2"/>
      <c r="L215" s="2"/>
      <c r="O215" s="2"/>
      <c r="P215" s="2"/>
      <c r="R215" s="3"/>
      <c r="S215" s="3"/>
      <c r="U215" s="3"/>
    </row>
    <row r="216" spans="1:16" ht="12">
      <c r="A216" s="18">
        <v>38010</v>
      </c>
      <c r="B216" s="16" t="s">
        <v>221</v>
      </c>
      <c r="C216" s="2">
        <v>11</v>
      </c>
      <c r="D216" s="2">
        <v>39930</v>
      </c>
      <c r="E216" s="2">
        <v>2286</v>
      </c>
      <c r="F216" s="2">
        <v>15124</v>
      </c>
      <c r="G216" s="2">
        <v>265</v>
      </c>
      <c r="H216" s="2">
        <v>257</v>
      </c>
      <c r="I216" s="2">
        <v>8989</v>
      </c>
      <c r="J216" s="2">
        <v>131946</v>
      </c>
      <c r="K216" s="2">
        <v>177454</v>
      </c>
      <c r="L216" s="2">
        <f t="shared" si="38"/>
        <v>45508</v>
      </c>
      <c r="M216" s="2">
        <v>9498</v>
      </c>
      <c r="N216" s="2">
        <v>42</v>
      </c>
      <c r="O216" s="2">
        <f t="shared" si="39"/>
        <v>9456</v>
      </c>
      <c r="P216" s="2">
        <f t="shared" si="40"/>
        <v>36052</v>
      </c>
    </row>
    <row r="217" spans="1:16" ht="12">
      <c r="A217" s="18">
        <v>38020</v>
      </c>
      <c r="B217" s="16" t="s">
        <v>222</v>
      </c>
      <c r="C217" s="2">
        <v>3</v>
      </c>
      <c r="D217" s="2">
        <v>3688</v>
      </c>
      <c r="E217" s="2">
        <v>682</v>
      </c>
      <c r="F217" s="2">
        <v>-4470</v>
      </c>
      <c r="G217" s="2">
        <v>55</v>
      </c>
      <c r="H217" s="2">
        <v>51</v>
      </c>
      <c r="I217" s="2">
        <v>2902</v>
      </c>
      <c r="J217" s="2">
        <v>79075</v>
      </c>
      <c r="K217" s="2">
        <v>106120</v>
      </c>
      <c r="L217" s="2">
        <f t="shared" si="38"/>
        <v>27045</v>
      </c>
      <c r="M217" s="2">
        <v>840</v>
      </c>
      <c r="N217" s="2">
        <v>0</v>
      </c>
      <c r="O217" s="2">
        <f t="shared" si="39"/>
        <v>840</v>
      </c>
      <c r="P217" s="2">
        <f t="shared" si="40"/>
        <v>26205</v>
      </c>
    </row>
    <row r="218" spans="1:16" ht="12">
      <c r="A218" s="18">
        <v>38030</v>
      </c>
      <c r="B218" s="16" t="s">
        <v>223</v>
      </c>
      <c r="L218" s="2"/>
      <c r="O218" s="2"/>
      <c r="P218" s="2"/>
    </row>
    <row r="219" spans="1:16" ht="12">
      <c r="A219" s="20" t="s">
        <v>224</v>
      </c>
      <c r="B219" s="16" t="s">
        <v>225</v>
      </c>
      <c r="C219" s="2">
        <v>9</v>
      </c>
      <c r="D219" s="2">
        <v>379028</v>
      </c>
      <c r="E219" s="2">
        <v>166206</v>
      </c>
      <c r="F219" s="2">
        <v>1167</v>
      </c>
      <c r="G219" s="2">
        <v>1751</v>
      </c>
      <c r="H219" s="2">
        <v>1751</v>
      </c>
      <c r="I219" s="2">
        <v>263804</v>
      </c>
      <c r="J219" s="2">
        <v>591579</v>
      </c>
      <c r="K219" s="2">
        <v>1916380</v>
      </c>
      <c r="L219" s="2">
        <f t="shared" si="38"/>
        <v>1324801</v>
      </c>
      <c r="M219" s="2">
        <v>273236</v>
      </c>
      <c r="N219" s="2">
        <v>855</v>
      </c>
      <c r="O219" s="2">
        <f t="shared" si="39"/>
        <v>272381</v>
      </c>
      <c r="P219" s="2">
        <f t="shared" si="40"/>
        <v>1052420</v>
      </c>
    </row>
    <row r="220" spans="1:16" ht="12">
      <c r="A220" s="18">
        <v>38050</v>
      </c>
      <c r="B220" s="16" t="s">
        <v>226</v>
      </c>
      <c r="C220" s="2">
        <v>10</v>
      </c>
      <c r="D220" s="2">
        <v>61700</v>
      </c>
      <c r="E220" s="2">
        <v>1890</v>
      </c>
      <c r="F220" s="2">
        <v>-2073</v>
      </c>
      <c r="G220" s="2">
        <v>274</v>
      </c>
      <c r="H220" s="2">
        <v>274</v>
      </c>
      <c r="I220" s="2">
        <v>17021</v>
      </c>
      <c r="J220" s="2">
        <v>71253</v>
      </c>
      <c r="K220" s="2">
        <v>114950</v>
      </c>
      <c r="L220" s="2">
        <f t="shared" si="38"/>
        <v>43697</v>
      </c>
      <c r="M220" s="2">
        <v>5000</v>
      </c>
      <c r="N220" s="2">
        <v>0</v>
      </c>
      <c r="O220" s="2">
        <f t="shared" si="39"/>
        <v>5000</v>
      </c>
      <c r="P220" s="2">
        <f t="shared" si="40"/>
        <v>38697</v>
      </c>
    </row>
    <row r="221" spans="1:16" ht="12">
      <c r="A221" s="18">
        <v>38060</v>
      </c>
      <c r="B221" s="16" t="s">
        <v>227</v>
      </c>
      <c r="C221" s="2">
        <v>9</v>
      </c>
      <c r="D221" s="2">
        <v>177373</v>
      </c>
      <c r="E221" s="2">
        <v>22571</v>
      </c>
      <c r="F221" s="2">
        <v>33669</v>
      </c>
      <c r="G221" s="2">
        <v>314</v>
      </c>
      <c r="H221" s="2">
        <v>314</v>
      </c>
      <c r="I221" s="2">
        <v>23566</v>
      </c>
      <c r="J221" s="2">
        <v>790142</v>
      </c>
      <c r="K221" s="2">
        <v>1490110</v>
      </c>
      <c r="L221" s="2">
        <f t="shared" si="38"/>
        <v>699968</v>
      </c>
      <c r="M221" s="2">
        <v>6023</v>
      </c>
      <c r="N221" s="2">
        <v>34</v>
      </c>
      <c r="O221" s="2">
        <f t="shared" si="39"/>
        <v>5989</v>
      </c>
      <c r="P221" s="2">
        <f t="shared" si="40"/>
        <v>693979</v>
      </c>
    </row>
    <row r="222" spans="1:16" ht="12">
      <c r="A222" s="18">
        <v>38070</v>
      </c>
      <c r="B222" s="16" t="s">
        <v>228</v>
      </c>
      <c r="C222" s="2">
        <v>14</v>
      </c>
      <c r="D222" s="2">
        <v>984775</v>
      </c>
      <c r="E222" s="2">
        <v>0</v>
      </c>
      <c r="F222" s="2">
        <v>-38889</v>
      </c>
      <c r="G222" s="2">
        <v>592</v>
      </c>
      <c r="H222" s="2">
        <v>586</v>
      </c>
      <c r="I222" s="2">
        <v>57567</v>
      </c>
      <c r="J222" s="2">
        <v>417920</v>
      </c>
      <c r="K222" s="2">
        <v>1236938</v>
      </c>
      <c r="L222" s="2">
        <f t="shared" si="38"/>
        <v>819018</v>
      </c>
      <c r="M222" s="2">
        <v>5164</v>
      </c>
      <c r="N222" s="2">
        <v>14700</v>
      </c>
      <c r="O222" s="2">
        <f t="shared" si="39"/>
        <v>-9536</v>
      </c>
      <c r="P222" s="2">
        <f t="shared" si="40"/>
        <v>828554</v>
      </c>
    </row>
    <row r="223" spans="1:16" ht="12">
      <c r="A223" s="18">
        <v>38080</v>
      </c>
      <c r="B223" s="16" t="s">
        <v>229</v>
      </c>
      <c r="C223" s="2">
        <v>11</v>
      </c>
      <c r="D223" s="2">
        <v>156400</v>
      </c>
      <c r="E223" s="2">
        <v>5824</v>
      </c>
      <c r="F223" s="2">
        <v>92839</v>
      </c>
      <c r="G223" s="2">
        <v>527</v>
      </c>
      <c r="H223" s="2">
        <v>523</v>
      </c>
      <c r="I223" s="2">
        <v>37171</v>
      </c>
      <c r="J223" s="2">
        <v>506808</v>
      </c>
      <c r="K223" s="2">
        <v>602745</v>
      </c>
      <c r="L223" s="2">
        <f t="shared" si="38"/>
        <v>95937</v>
      </c>
      <c r="M223" s="2">
        <v>19114</v>
      </c>
      <c r="N223" s="2">
        <v>974</v>
      </c>
      <c r="O223" s="2">
        <f t="shared" si="39"/>
        <v>18140</v>
      </c>
      <c r="P223" s="2">
        <f t="shared" si="40"/>
        <v>77797</v>
      </c>
    </row>
    <row r="224" spans="1:16" ht="12">
      <c r="A224" s="18">
        <v>38090</v>
      </c>
      <c r="B224" s="16" t="s">
        <v>230</v>
      </c>
      <c r="C224" s="2">
        <v>35</v>
      </c>
      <c r="D224" s="2">
        <v>103997</v>
      </c>
      <c r="E224" s="2">
        <v>1087</v>
      </c>
      <c r="F224" s="2">
        <v>-26801</v>
      </c>
      <c r="G224" s="2">
        <v>804</v>
      </c>
      <c r="H224" s="2">
        <v>779</v>
      </c>
      <c r="I224" s="2">
        <v>57643</v>
      </c>
      <c r="J224" s="2">
        <v>479138</v>
      </c>
      <c r="K224" s="2">
        <v>613042</v>
      </c>
      <c r="L224" s="2">
        <f t="shared" si="38"/>
        <v>133904</v>
      </c>
      <c r="M224" s="2">
        <v>11266</v>
      </c>
      <c r="N224" s="2">
        <v>3097</v>
      </c>
      <c r="O224" s="2">
        <f t="shared" si="39"/>
        <v>8169</v>
      </c>
      <c r="P224" s="2">
        <f t="shared" si="40"/>
        <v>125735</v>
      </c>
    </row>
    <row r="225" spans="1:16" ht="12">
      <c r="A225" s="18">
        <v>38120</v>
      </c>
      <c r="B225" s="16" t="s">
        <v>231</v>
      </c>
      <c r="L225" s="2"/>
      <c r="O225" s="2"/>
      <c r="P225" s="2"/>
    </row>
    <row r="226" spans="1:16" ht="12">
      <c r="A226" s="20" t="s">
        <v>106</v>
      </c>
      <c r="B226" s="16" t="s">
        <v>232</v>
      </c>
      <c r="C226" s="2">
        <v>9</v>
      </c>
      <c r="D226" s="2">
        <v>125938</v>
      </c>
      <c r="E226" s="2">
        <v>14865</v>
      </c>
      <c r="F226" s="2">
        <v>-4688</v>
      </c>
      <c r="G226" s="2">
        <v>831</v>
      </c>
      <c r="H226" s="2">
        <v>827</v>
      </c>
      <c r="I226" s="2">
        <v>27585</v>
      </c>
      <c r="J226" s="2">
        <v>197877</v>
      </c>
      <c r="K226" s="2">
        <v>262386</v>
      </c>
      <c r="L226" s="2">
        <f t="shared" si="38"/>
        <v>64509</v>
      </c>
      <c r="M226" s="2">
        <v>7750</v>
      </c>
      <c r="N226" s="2">
        <v>346</v>
      </c>
      <c r="O226" s="2">
        <f t="shared" si="39"/>
        <v>7404</v>
      </c>
      <c r="P226" s="2">
        <f t="shared" si="40"/>
        <v>57105</v>
      </c>
    </row>
    <row r="227" spans="1:16" ht="12">
      <c r="A227" s="18">
        <v>38140</v>
      </c>
      <c r="B227" s="16" t="s">
        <v>233</v>
      </c>
      <c r="C227" s="2">
        <v>11</v>
      </c>
      <c r="D227" s="2">
        <v>247375</v>
      </c>
      <c r="E227" s="2">
        <v>53302</v>
      </c>
      <c r="F227" s="2">
        <v>-47831</v>
      </c>
      <c r="G227" s="2">
        <v>742</v>
      </c>
      <c r="H227" s="2">
        <v>740</v>
      </c>
      <c r="I227" s="2">
        <v>70578</v>
      </c>
      <c r="J227" s="2">
        <v>465695</v>
      </c>
      <c r="K227" s="2">
        <v>631644</v>
      </c>
      <c r="L227" s="2">
        <f t="shared" si="38"/>
        <v>165949</v>
      </c>
      <c r="M227" s="2">
        <v>12678</v>
      </c>
      <c r="N227" s="2">
        <v>43</v>
      </c>
      <c r="O227" s="2">
        <f t="shared" si="39"/>
        <v>12635</v>
      </c>
      <c r="P227" s="2">
        <f t="shared" si="40"/>
        <v>153314</v>
      </c>
    </row>
    <row r="228" spans="1:16" ht="12">
      <c r="A228" s="18">
        <v>38150</v>
      </c>
      <c r="B228" s="16" t="s">
        <v>234</v>
      </c>
      <c r="L228" s="2"/>
      <c r="O228" s="2"/>
      <c r="P228" s="2"/>
    </row>
    <row r="229" spans="1:16" ht="12">
      <c r="A229" s="20" t="s">
        <v>235</v>
      </c>
      <c r="B229" s="16" t="s">
        <v>236</v>
      </c>
      <c r="C229" s="2">
        <v>9</v>
      </c>
      <c r="D229" s="2">
        <v>180801</v>
      </c>
      <c r="E229" s="2">
        <v>4669</v>
      </c>
      <c r="F229" s="2">
        <v>-8848</v>
      </c>
      <c r="G229" s="2">
        <v>451</v>
      </c>
      <c r="H229" s="2">
        <v>449</v>
      </c>
      <c r="I229" s="2">
        <v>44828</v>
      </c>
      <c r="J229" s="2">
        <v>163240</v>
      </c>
      <c r="K229" s="2">
        <v>267120</v>
      </c>
      <c r="L229" s="2">
        <f t="shared" si="38"/>
        <v>103880</v>
      </c>
      <c r="M229" s="2">
        <v>16119</v>
      </c>
      <c r="N229" s="2">
        <v>17017</v>
      </c>
      <c r="O229" s="2">
        <f t="shared" si="39"/>
        <v>-898</v>
      </c>
      <c r="P229" s="2">
        <f t="shared" si="40"/>
        <v>104778</v>
      </c>
    </row>
    <row r="230" spans="1:16" ht="12">
      <c r="A230" s="18">
        <v>38170</v>
      </c>
      <c r="B230" s="16" t="s">
        <v>237</v>
      </c>
      <c r="C230" s="2">
        <v>25</v>
      </c>
      <c r="D230" s="2">
        <v>52772</v>
      </c>
      <c r="E230" s="2">
        <v>-47</v>
      </c>
      <c r="F230" s="2">
        <v>13450</v>
      </c>
      <c r="G230" s="2">
        <v>819</v>
      </c>
      <c r="H230" s="2">
        <v>809</v>
      </c>
      <c r="I230" s="2">
        <v>30398</v>
      </c>
      <c r="J230" s="2">
        <v>131731</v>
      </c>
      <c r="K230" s="2">
        <v>185427</v>
      </c>
      <c r="L230" s="2">
        <f t="shared" si="38"/>
        <v>53696</v>
      </c>
      <c r="M230" s="2">
        <v>6845</v>
      </c>
      <c r="N230" s="2">
        <v>415</v>
      </c>
      <c r="O230" s="2">
        <f t="shared" si="39"/>
        <v>6430</v>
      </c>
      <c r="P230" s="2">
        <f t="shared" si="40"/>
        <v>47266</v>
      </c>
    </row>
    <row r="231" spans="1:16" ht="12">
      <c r="A231" s="18">
        <v>38180</v>
      </c>
      <c r="B231" s="16" t="s">
        <v>238</v>
      </c>
      <c r="L231" s="2"/>
      <c r="O231" s="2"/>
      <c r="P231" s="2"/>
    </row>
    <row r="232" spans="1:16" ht="12">
      <c r="A232" s="20" t="s">
        <v>142</v>
      </c>
      <c r="B232" s="16" t="s">
        <v>239</v>
      </c>
      <c r="C232" s="2">
        <v>36</v>
      </c>
      <c r="D232" s="2">
        <v>1708363</v>
      </c>
      <c r="E232" s="2">
        <v>707315</v>
      </c>
      <c r="F232" s="2">
        <v>-77840</v>
      </c>
      <c r="G232" s="2">
        <v>3115</v>
      </c>
      <c r="H232" s="2">
        <v>3098</v>
      </c>
      <c r="I232" s="2">
        <v>853794</v>
      </c>
      <c r="J232" s="2">
        <v>3109887</v>
      </c>
      <c r="K232" s="2">
        <v>4839934</v>
      </c>
      <c r="L232" s="2">
        <f t="shared" si="38"/>
        <v>1730047</v>
      </c>
      <c r="M232" s="2">
        <v>275779</v>
      </c>
      <c r="N232" s="2">
        <v>41108</v>
      </c>
      <c r="O232" s="2">
        <f t="shared" si="39"/>
        <v>234671</v>
      </c>
      <c r="P232" s="2">
        <f t="shared" si="40"/>
        <v>1495376</v>
      </c>
    </row>
    <row r="233" spans="1:21" ht="12">
      <c r="A233" s="19"/>
      <c r="B233" s="17"/>
      <c r="D233" s="2"/>
      <c r="K233" s="2"/>
      <c r="L233" s="2"/>
      <c r="O233" s="2"/>
      <c r="P233" s="2"/>
      <c r="R233" s="3"/>
      <c r="U233" s="3"/>
    </row>
    <row r="234" spans="1:16" ht="12">
      <c r="A234" s="18">
        <v>382</v>
      </c>
      <c r="B234" s="16" t="s">
        <v>240</v>
      </c>
      <c r="C234" s="2">
        <f aca="true" t="shared" si="43" ref="C234:K234">SUM(C236:C243)</f>
        <v>168</v>
      </c>
      <c r="D234" s="2">
        <f t="shared" si="43"/>
        <v>6688771</v>
      </c>
      <c r="E234" s="2">
        <f t="shared" si="43"/>
        <v>481056</v>
      </c>
      <c r="F234" s="2">
        <f t="shared" si="43"/>
        <v>692327</v>
      </c>
      <c r="G234" s="2">
        <f t="shared" si="43"/>
        <v>14315</v>
      </c>
      <c r="H234" s="2">
        <f t="shared" si="43"/>
        <v>14224</v>
      </c>
      <c r="I234" s="2">
        <f t="shared" si="43"/>
        <v>1830199</v>
      </c>
      <c r="J234" s="2">
        <f t="shared" si="43"/>
        <v>13290302</v>
      </c>
      <c r="K234" s="2">
        <f t="shared" si="43"/>
        <v>17999759</v>
      </c>
      <c r="L234" s="2">
        <f t="shared" si="38"/>
        <v>4709457</v>
      </c>
      <c r="M234" s="2">
        <f>SUM(M236:M243)</f>
        <v>745122</v>
      </c>
      <c r="N234" s="2">
        <f>SUM(N236:N243)</f>
        <v>105125</v>
      </c>
      <c r="O234" s="2">
        <f t="shared" si="39"/>
        <v>639997</v>
      </c>
      <c r="P234" s="2">
        <f t="shared" si="40"/>
        <v>4069460</v>
      </c>
    </row>
    <row r="235" spans="1:21" ht="12">
      <c r="A235" s="19"/>
      <c r="B235" s="17"/>
      <c r="D235" s="2"/>
      <c r="K235" s="2"/>
      <c r="L235" s="2"/>
      <c r="O235" s="2"/>
      <c r="P235" s="2"/>
      <c r="R235" s="3"/>
      <c r="S235" s="3"/>
      <c r="U235" s="3"/>
    </row>
    <row r="236" spans="1:16" ht="12">
      <c r="A236" s="18">
        <v>38210</v>
      </c>
      <c r="B236" s="16" t="s">
        <v>241</v>
      </c>
      <c r="C236" s="2">
        <v>7</v>
      </c>
      <c r="D236" s="2">
        <v>52056</v>
      </c>
      <c r="E236" s="2">
        <v>899</v>
      </c>
      <c r="F236" s="2">
        <v>4783</v>
      </c>
      <c r="G236" s="2">
        <v>259</v>
      </c>
      <c r="H236" s="2">
        <v>250</v>
      </c>
      <c r="I236" s="2">
        <v>10491</v>
      </c>
      <c r="J236" s="2">
        <v>59967</v>
      </c>
      <c r="K236" s="2">
        <v>82652</v>
      </c>
      <c r="L236" s="2">
        <f t="shared" si="38"/>
        <v>22685</v>
      </c>
      <c r="M236" s="2">
        <v>3176</v>
      </c>
      <c r="N236" s="2">
        <v>837</v>
      </c>
      <c r="O236" s="2">
        <f t="shared" si="39"/>
        <v>2339</v>
      </c>
      <c r="P236" s="2">
        <f t="shared" si="40"/>
        <v>20346</v>
      </c>
    </row>
    <row r="237" spans="1:16" ht="12">
      <c r="A237" s="18">
        <v>38220</v>
      </c>
      <c r="B237" s="16" t="s">
        <v>242</v>
      </c>
      <c r="C237" s="2">
        <v>77</v>
      </c>
      <c r="D237" s="2">
        <v>1110510</v>
      </c>
      <c r="E237" s="2">
        <v>140032</v>
      </c>
      <c r="F237" s="2">
        <v>583579</v>
      </c>
      <c r="G237" s="2">
        <v>4594</v>
      </c>
      <c r="H237" s="2">
        <v>4560</v>
      </c>
      <c r="I237" s="2">
        <v>621569</v>
      </c>
      <c r="J237" s="2">
        <v>10502828</v>
      </c>
      <c r="K237" s="2">
        <v>13182281</v>
      </c>
      <c r="L237" s="2">
        <f t="shared" si="38"/>
        <v>2679453</v>
      </c>
      <c r="M237" s="2">
        <v>529703</v>
      </c>
      <c r="N237" s="2">
        <v>40686</v>
      </c>
      <c r="O237" s="2">
        <f t="shared" si="39"/>
        <v>489017</v>
      </c>
      <c r="P237" s="2">
        <f t="shared" si="40"/>
        <v>2190436</v>
      </c>
    </row>
    <row r="238" spans="1:16" ht="12">
      <c r="A238" s="18">
        <v>38230</v>
      </c>
      <c r="B238" s="16" t="s">
        <v>243</v>
      </c>
      <c r="C238" s="2">
        <v>6</v>
      </c>
      <c r="D238" s="2">
        <v>1948701</v>
      </c>
      <c r="E238" s="2">
        <v>-73</v>
      </c>
      <c r="F238" s="2">
        <v>75760</v>
      </c>
      <c r="G238" s="2">
        <v>2079</v>
      </c>
      <c r="H238" s="2">
        <v>2077</v>
      </c>
      <c r="I238" s="2">
        <v>421349</v>
      </c>
      <c r="J238" s="2">
        <v>487345</v>
      </c>
      <c r="K238" s="2">
        <v>912789</v>
      </c>
      <c r="L238" s="2">
        <f t="shared" si="38"/>
        <v>425444</v>
      </c>
      <c r="M238" s="2">
        <v>7729</v>
      </c>
      <c r="N238" s="2">
        <v>0</v>
      </c>
      <c r="O238" s="2">
        <f t="shared" si="39"/>
        <v>7729</v>
      </c>
      <c r="P238" s="2">
        <f t="shared" si="40"/>
        <v>417715</v>
      </c>
    </row>
    <row r="239" spans="1:16" ht="12">
      <c r="A239" s="18">
        <v>38240</v>
      </c>
      <c r="B239" s="16" t="s">
        <v>244</v>
      </c>
      <c r="C239" s="2">
        <v>16</v>
      </c>
      <c r="D239" s="2">
        <v>28985</v>
      </c>
      <c r="E239" s="2">
        <v>2968</v>
      </c>
      <c r="F239" s="2">
        <v>733</v>
      </c>
      <c r="G239" s="2">
        <v>242</v>
      </c>
      <c r="H239" s="2">
        <v>232</v>
      </c>
      <c r="I239" s="2">
        <v>10029</v>
      </c>
      <c r="J239" s="2">
        <v>46857</v>
      </c>
      <c r="K239" s="2">
        <v>68372</v>
      </c>
      <c r="L239" s="2">
        <f t="shared" si="38"/>
        <v>21515</v>
      </c>
      <c r="M239" s="2">
        <v>2775</v>
      </c>
      <c r="N239" s="2">
        <v>0</v>
      </c>
      <c r="O239" s="2">
        <f t="shared" si="39"/>
        <v>2775</v>
      </c>
      <c r="P239" s="2">
        <f t="shared" si="40"/>
        <v>18740</v>
      </c>
    </row>
    <row r="240" spans="1:16" ht="12">
      <c r="A240" s="18">
        <v>38250</v>
      </c>
      <c r="B240" s="16" t="s">
        <v>245</v>
      </c>
      <c r="C240" s="2">
        <v>18</v>
      </c>
      <c r="D240" s="2">
        <v>1135817</v>
      </c>
      <c r="E240" s="2">
        <v>1066</v>
      </c>
      <c r="F240" s="2">
        <v>81524</v>
      </c>
      <c r="G240" s="2">
        <v>1347</v>
      </c>
      <c r="H240" s="2">
        <v>1337</v>
      </c>
      <c r="I240" s="2">
        <v>219315</v>
      </c>
      <c r="J240" s="2">
        <v>539176</v>
      </c>
      <c r="K240" s="2">
        <v>904509</v>
      </c>
      <c r="L240" s="2">
        <f t="shared" si="38"/>
        <v>365333</v>
      </c>
      <c r="M240" s="2">
        <v>17165</v>
      </c>
      <c r="N240" s="2">
        <v>32910</v>
      </c>
      <c r="O240" s="2">
        <f t="shared" si="39"/>
        <v>-15745</v>
      </c>
      <c r="P240" s="2">
        <f t="shared" si="40"/>
        <v>381078</v>
      </c>
    </row>
    <row r="241" spans="1:16" ht="12">
      <c r="A241" s="18">
        <v>38260</v>
      </c>
      <c r="B241" s="16" t="s">
        <v>246</v>
      </c>
      <c r="L241" s="2"/>
      <c r="O241" s="2"/>
      <c r="P241" s="2"/>
    </row>
    <row r="242" spans="1:16" ht="12">
      <c r="A242" s="20" t="s">
        <v>247</v>
      </c>
      <c r="B242" s="16" t="s">
        <v>248</v>
      </c>
      <c r="C242" s="2">
        <v>9</v>
      </c>
      <c r="D242" s="2">
        <v>285431</v>
      </c>
      <c r="E242" s="2">
        <v>3083</v>
      </c>
      <c r="F242" s="2">
        <v>-48506</v>
      </c>
      <c r="G242" s="2">
        <v>1689</v>
      </c>
      <c r="H242" s="2">
        <v>1686</v>
      </c>
      <c r="I242" s="2">
        <v>92622</v>
      </c>
      <c r="J242" s="2">
        <v>383375</v>
      </c>
      <c r="K242" s="2">
        <v>710078</v>
      </c>
      <c r="L242" s="2">
        <f t="shared" si="38"/>
        <v>326703</v>
      </c>
      <c r="M242" s="2">
        <v>11019</v>
      </c>
      <c r="N242" s="2">
        <v>356</v>
      </c>
      <c r="O242" s="2">
        <f t="shared" si="39"/>
        <v>10663</v>
      </c>
      <c r="P242" s="2">
        <f t="shared" si="40"/>
        <v>316040</v>
      </c>
    </row>
    <row r="243" spans="1:16" ht="12">
      <c r="A243" s="18">
        <v>38290</v>
      </c>
      <c r="B243" s="16" t="s">
        <v>249</v>
      </c>
      <c r="C243" s="2">
        <v>35</v>
      </c>
      <c r="D243" s="2">
        <v>2127271</v>
      </c>
      <c r="E243" s="2">
        <v>333081</v>
      </c>
      <c r="F243" s="2">
        <v>-5546</v>
      </c>
      <c r="G243" s="2">
        <v>4105</v>
      </c>
      <c r="H243" s="2">
        <v>4082</v>
      </c>
      <c r="I243" s="2">
        <v>454824</v>
      </c>
      <c r="J243" s="2">
        <v>1270754</v>
      </c>
      <c r="K243" s="2">
        <v>2139078</v>
      </c>
      <c r="L243" s="2">
        <f t="shared" si="38"/>
        <v>868324</v>
      </c>
      <c r="M243" s="2">
        <v>173555</v>
      </c>
      <c r="N243" s="2">
        <v>30336</v>
      </c>
      <c r="O243" s="2">
        <f t="shared" si="39"/>
        <v>143219</v>
      </c>
      <c r="P243" s="2">
        <f t="shared" si="40"/>
        <v>725105</v>
      </c>
    </row>
    <row r="244" spans="1:18" ht="12">
      <c r="A244" s="19"/>
      <c r="B244" s="17"/>
      <c r="K244" s="2"/>
      <c r="L244" s="2"/>
      <c r="O244" s="2"/>
      <c r="P244" s="2"/>
      <c r="R244" s="3"/>
    </row>
    <row r="245" spans="1:16" ht="12">
      <c r="A245" s="18">
        <v>383</v>
      </c>
      <c r="B245" s="16" t="s">
        <v>250</v>
      </c>
      <c r="C245" s="2">
        <f aca="true" t="shared" si="44" ref="C245:K245">SUM(C247:C255)</f>
        <v>157</v>
      </c>
      <c r="D245" s="2">
        <f t="shared" si="44"/>
        <v>12713877</v>
      </c>
      <c r="E245" s="2">
        <f t="shared" si="44"/>
        <v>1541464</v>
      </c>
      <c r="F245" s="2">
        <f t="shared" si="44"/>
        <v>90329</v>
      </c>
      <c r="G245" s="2">
        <f t="shared" si="44"/>
        <v>19354</v>
      </c>
      <c r="H245" s="2">
        <f t="shared" si="44"/>
        <v>19254</v>
      </c>
      <c r="I245" s="2">
        <f t="shared" si="44"/>
        <v>2384070</v>
      </c>
      <c r="J245" s="2">
        <f t="shared" si="44"/>
        <v>19596021</v>
      </c>
      <c r="K245" s="2">
        <f t="shared" si="44"/>
        <v>32780404</v>
      </c>
      <c r="L245" s="2">
        <f t="shared" si="38"/>
        <v>13184383</v>
      </c>
      <c r="M245" s="2">
        <f>SUM(M247:M255)</f>
        <v>1991656</v>
      </c>
      <c r="N245" s="2">
        <f>SUM(N247:N255)</f>
        <v>241694</v>
      </c>
      <c r="O245" s="2">
        <f t="shared" si="39"/>
        <v>1749962</v>
      </c>
      <c r="P245" s="2">
        <f t="shared" si="40"/>
        <v>11434421</v>
      </c>
    </row>
    <row r="246" spans="1:21" ht="12">
      <c r="A246" s="19"/>
      <c r="B246" s="17"/>
      <c r="D246" s="2"/>
      <c r="K246" s="2"/>
      <c r="L246" s="2"/>
      <c r="O246" s="2"/>
      <c r="P246" s="2"/>
      <c r="R246" s="3"/>
      <c r="S246" s="3"/>
      <c r="U246" s="3"/>
    </row>
    <row r="247" spans="1:16" ht="12">
      <c r="A247" s="18">
        <v>38310</v>
      </c>
      <c r="B247" s="16" t="s">
        <v>251</v>
      </c>
      <c r="C247" s="2">
        <v>22</v>
      </c>
      <c r="D247" s="2">
        <v>3032348</v>
      </c>
      <c r="E247" s="2">
        <v>104242</v>
      </c>
      <c r="F247" s="2">
        <v>146815</v>
      </c>
      <c r="G247" s="2">
        <v>3612</v>
      </c>
      <c r="H247" s="2">
        <v>3594</v>
      </c>
      <c r="I247" s="2">
        <v>781847</v>
      </c>
      <c r="J247" s="2">
        <v>4980511</v>
      </c>
      <c r="K247" s="2">
        <v>7783044</v>
      </c>
      <c r="L247" s="2">
        <f t="shared" si="38"/>
        <v>2802533</v>
      </c>
      <c r="M247" s="2">
        <v>444753</v>
      </c>
      <c r="N247" s="2">
        <v>122936</v>
      </c>
      <c r="O247" s="2">
        <f t="shared" si="39"/>
        <v>321817</v>
      </c>
      <c r="P247" s="2">
        <f t="shared" si="40"/>
        <v>2480716</v>
      </c>
    </row>
    <row r="248" spans="1:21" ht="12">
      <c r="A248" s="18">
        <v>38320</v>
      </c>
      <c r="B248" s="16" t="s">
        <v>252</v>
      </c>
      <c r="C248" s="2">
        <v>18</v>
      </c>
      <c r="D248" s="2">
        <v>657553</v>
      </c>
      <c r="E248" s="2">
        <v>82745</v>
      </c>
      <c r="F248" s="2">
        <v>-167674</v>
      </c>
      <c r="G248" s="2">
        <v>2135</v>
      </c>
      <c r="H248" s="2">
        <v>2133</v>
      </c>
      <c r="I248" s="2">
        <v>478348</v>
      </c>
      <c r="J248" s="2">
        <v>3467923</v>
      </c>
      <c r="K248" s="2">
        <v>5286558</v>
      </c>
      <c r="L248" s="2">
        <f t="shared" si="38"/>
        <v>1818635</v>
      </c>
      <c r="M248" s="2">
        <v>317539</v>
      </c>
      <c r="N248" s="2">
        <v>45798</v>
      </c>
      <c r="O248" s="2">
        <f t="shared" si="39"/>
        <v>271741</v>
      </c>
      <c r="P248" s="2">
        <f t="shared" si="40"/>
        <v>1546894</v>
      </c>
      <c r="U248" s="3"/>
    </row>
    <row r="249" spans="1:16" ht="12">
      <c r="A249" s="18">
        <v>38330</v>
      </c>
      <c r="B249" s="16" t="s">
        <v>253</v>
      </c>
      <c r="C249" s="2">
        <v>11</v>
      </c>
      <c r="D249" s="2">
        <v>1115294</v>
      </c>
      <c r="E249" s="2">
        <v>148354</v>
      </c>
      <c r="F249" s="2">
        <v>33641</v>
      </c>
      <c r="G249" s="2">
        <v>2802</v>
      </c>
      <c r="H249" s="2">
        <v>2793</v>
      </c>
      <c r="I249" s="2">
        <v>261894</v>
      </c>
      <c r="J249" s="2">
        <v>3730754</v>
      </c>
      <c r="K249" s="2">
        <v>7555679</v>
      </c>
      <c r="L249" s="2">
        <f t="shared" si="38"/>
        <v>3824925</v>
      </c>
      <c r="M249" s="2">
        <v>388726</v>
      </c>
      <c r="N249" s="2">
        <v>10642</v>
      </c>
      <c r="O249" s="2">
        <f t="shared" si="39"/>
        <v>378084</v>
      </c>
      <c r="P249" s="2">
        <f t="shared" si="40"/>
        <v>3446841</v>
      </c>
    </row>
    <row r="250" spans="1:16" ht="12">
      <c r="A250" s="18">
        <v>38331</v>
      </c>
      <c r="B250" s="16" t="s">
        <v>254</v>
      </c>
      <c r="C250" s="2">
        <v>38</v>
      </c>
      <c r="D250" s="2">
        <v>177088</v>
      </c>
      <c r="E250" s="2">
        <v>7861</v>
      </c>
      <c r="F250" s="2">
        <v>67993</v>
      </c>
      <c r="G250" s="2">
        <v>1585</v>
      </c>
      <c r="H250" s="2">
        <v>1546</v>
      </c>
      <c r="I250" s="2">
        <v>59022</v>
      </c>
      <c r="J250" s="2">
        <v>407106</v>
      </c>
      <c r="K250" s="2">
        <v>631422</v>
      </c>
      <c r="L250" s="2">
        <f t="shared" si="38"/>
        <v>224316</v>
      </c>
      <c r="M250" s="2">
        <v>67220</v>
      </c>
      <c r="N250" s="2">
        <v>1006</v>
      </c>
      <c r="O250" s="2">
        <f t="shared" si="39"/>
        <v>66214</v>
      </c>
      <c r="P250" s="2">
        <f t="shared" si="40"/>
        <v>158102</v>
      </c>
    </row>
    <row r="251" spans="1:16" ht="12">
      <c r="A251" s="18">
        <v>38332</v>
      </c>
      <c r="B251" s="16" t="s">
        <v>255</v>
      </c>
      <c r="C251" s="2">
        <v>25</v>
      </c>
      <c r="D251" s="2">
        <v>621889</v>
      </c>
      <c r="E251" s="2">
        <v>92589</v>
      </c>
      <c r="F251" s="2">
        <v>59886</v>
      </c>
      <c r="G251" s="2">
        <v>3062</v>
      </c>
      <c r="H251" s="2">
        <v>3052</v>
      </c>
      <c r="I251" s="2">
        <v>211809</v>
      </c>
      <c r="J251" s="2">
        <v>1551922</v>
      </c>
      <c r="K251" s="2">
        <v>3094858</v>
      </c>
      <c r="L251" s="2">
        <f t="shared" si="38"/>
        <v>1542936</v>
      </c>
      <c r="M251" s="2">
        <v>401044</v>
      </c>
      <c r="N251" s="2">
        <v>2014</v>
      </c>
      <c r="O251" s="2">
        <f t="shared" si="39"/>
        <v>399030</v>
      </c>
      <c r="P251" s="2">
        <f t="shared" si="40"/>
        <v>1143906</v>
      </c>
    </row>
    <row r="252" spans="1:16" ht="12">
      <c r="A252" s="18">
        <v>38340</v>
      </c>
      <c r="B252" s="16" t="s">
        <v>256</v>
      </c>
      <c r="C252" s="2">
        <v>14</v>
      </c>
      <c r="D252" s="2">
        <v>732785</v>
      </c>
      <c r="E252" s="2">
        <v>244982</v>
      </c>
      <c r="F252" s="2">
        <v>23622</v>
      </c>
      <c r="G252" s="2">
        <v>1502</v>
      </c>
      <c r="H252" s="2">
        <v>1495</v>
      </c>
      <c r="I252" s="2">
        <v>169470</v>
      </c>
      <c r="J252" s="2">
        <v>2478699</v>
      </c>
      <c r="K252" s="2">
        <v>3536989</v>
      </c>
      <c r="L252" s="2">
        <f t="shared" si="38"/>
        <v>1058290</v>
      </c>
      <c r="M252" s="2">
        <v>74888</v>
      </c>
      <c r="N252" s="2">
        <v>4218</v>
      </c>
      <c r="O252" s="2">
        <f t="shared" si="39"/>
        <v>70670</v>
      </c>
      <c r="P252" s="2">
        <f t="shared" si="40"/>
        <v>987620</v>
      </c>
    </row>
    <row r="253" spans="1:16" ht="12">
      <c r="A253" s="18">
        <v>38350</v>
      </c>
      <c r="B253" s="16" t="s">
        <v>257</v>
      </c>
      <c r="C253" s="2">
        <v>7</v>
      </c>
      <c r="D253" s="2">
        <v>4795508</v>
      </c>
      <c r="E253" s="2">
        <v>339223</v>
      </c>
      <c r="F253" s="2">
        <v>-2778</v>
      </c>
      <c r="G253" s="2">
        <v>780</v>
      </c>
      <c r="H253" s="2">
        <v>769</v>
      </c>
      <c r="I253" s="2">
        <v>61356</v>
      </c>
      <c r="J253" s="2">
        <v>465279</v>
      </c>
      <c r="K253" s="2">
        <v>757407</v>
      </c>
      <c r="L253" s="2">
        <f t="shared" si="38"/>
        <v>292128</v>
      </c>
      <c r="M253" s="2">
        <v>37343</v>
      </c>
      <c r="N253" s="2">
        <v>42881</v>
      </c>
      <c r="O253" s="2">
        <f t="shared" si="39"/>
        <v>-5538</v>
      </c>
      <c r="P253" s="2">
        <f t="shared" si="40"/>
        <v>297666</v>
      </c>
    </row>
    <row r="254" spans="1:16" ht="12">
      <c r="A254" s="18">
        <v>38360</v>
      </c>
      <c r="B254" s="16" t="s">
        <v>258</v>
      </c>
      <c r="C254" s="2">
        <v>9</v>
      </c>
      <c r="D254" s="2">
        <v>434784</v>
      </c>
      <c r="E254" s="2">
        <v>-39673</v>
      </c>
      <c r="F254" s="2">
        <v>15020</v>
      </c>
      <c r="G254" s="2">
        <v>1779</v>
      </c>
      <c r="H254" s="2">
        <v>1779</v>
      </c>
      <c r="I254" s="2">
        <v>223558</v>
      </c>
      <c r="J254" s="2">
        <v>1316644</v>
      </c>
      <c r="K254" s="2">
        <v>2538595</v>
      </c>
      <c r="L254" s="2">
        <f t="shared" si="38"/>
        <v>1221951</v>
      </c>
      <c r="M254" s="2">
        <v>226282</v>
      </c>
      <c r="N254" s="2">
        <v>7685</v>
      </c>
      <c r="O254" s="2">
        <f t="shared" si="39"/>
        <v>218597</v>
      </c>
      <c r="P254" s="2">
        <f t="shared" si="40"/>
        <v>1003354</v>
      </c>
    </row>
    <row r="255" spans="1:16" ht="12">
      <c r="A255" s="18">
        <v>38390</v>
      </c>
      <c r="B255" s="16" t="s">
        <v>259</v>
      </c>
      <c r="C255" s="2">
        <v>13</v>
      </c>
      <c r="D255" s="2">
        <v>1146628</v>
      </c>
      <c r="E255" s="2">
        <v>561141</v>
      </c>
      <c r="F255" s="2">
        <v>-86196</v>
      </c>
      <c r="G255" s="2">
        <v>2097</v>
      </c>
      <c r="H255" s="2">
        <v>2093</v>
      </c>
      <c r="I255" s="2">
        <v>136766</v>
      </c>
      <c r="J255" s="2">
        <v>1197183</v>
      </c>
      <c r="K255" s="2">
        <v>1595852</v>
      </c>
      <c r="L255" s="2">
        <f t="shared" si="38"/>
        <v>398669</v>
      </c>
      <c r="M255" s="2">
        <v>33861</v>
      </c>
      <c r="N255" s="2">
        <v>4514</v>
      </c>
      <c r="O255" s="2">
        <f t="shared" si="39"/>
        <v>29347</v>
      </c>
      <c r="P255" s="2">
        <f t="shared" si="40"/>
        <v>369322</v>
      </c>
    </row>
    <row r="256" spans="1:18" ht="12">
      <c r="A256" s="19"/>
      <c r="B256" s="17"/>
      <c r="D256" s="2"/>
      <c r="K256" s="2"/>
      <c r="L256" s="2"/>
      <c r="O256" s="2"/>
      <c r="P256" s="2"/>
      <c r="R256" s="3"/>
    </row>
    <row r="257" spans="1:16" ht="12">
      <c r="A257" s="18">
        <v>384</v>
      </c>
      <c r="B257" s="16" t="s">
        <v>260</v>
      </c>
      <c r="C257" s="2">
        <f aca="true" t="shared" si="45" ref="C257:K257">SUM(C259:C264)</f>
        <v>127</v>
      </c>
      <c r="D257" s="2">
        <f t="shared" si="45"/>
        <v>10302432</v>
      </c>
      <c r="E257" s="2">
        <f t="shared" si="45"/>
        <v>2301007</v>
      </c>
      <c r="F257" s="2">
        <f t="shared" si="45"/>
        <v>-331663</v>
      </c>
      <c r="G257" s="2">
        <f t="shared" si="45"/>
        <v>20003</v>
      </c>
      <c r="H257" s="2">
        <f t="shared" si="45"/>
        <v>19972</v>
      </c>
      <c r="I257" s="2">
        <f t="shared" si="45"/>
        <v>3065140</v>
      </c>
      <c r="J257" s="2">
        <f t="shared" si="45"/>
        <v>35413137</v>
      </c>
      <c r="K257" s="2">
        <f t="shared" si="45"/>
        <v>47399732</v>
      </c>
      <c r="L257" s="2">
        <f t="shared" si="38"/>
        <v>11986595</v>
      </c>
      <c r="M257" s="2">
        <f>SUM(M259:M264)</f>
        <v>1709557</v>
      </c>
      <c r="N257" s="2">
        <f>SUM(N259:N264)</f>
        <v>248692</v>
      </c>
      <c r="O257" s="2">
        <f t="shared" si="39"/>
        <v>1460865</v>
      </c>
      <c r="P257" s="2">
        <f t="shared" si="40"/>
        <v>10525730</v>
      </c>
    </row>
    <row r="258" spans="1:21" ht="12">
      <c r="A258" s="19"/>
      <c r="B258" s="17"/>
      <c r="D258" s="2"/>
      <c r="K258" s="2"/>
      <c r="L258" s="2"/>
      <c r="O258" s="2"/>
      <c r="P258" s="2"/>
      <c r="R258" s="3"/>
      <c r="S258" s="3"/>
      <c r="U258" s="3"/>
    </row>
    <row r="259" spans="1:16" ht="12">
      <c r="A259" s="18">
        <v>38410</v>
      </c>
      <c r="B259" s="16" t="s">
        <v>261</v>
      </c>
      <c r="L259" s="2"/>
      <c r="O259" s="2"/>
      <c r="P259" s="2"/>
    </row>
    <row r="260" spans="1:16" ht="12">
      <c r="A260" s="20" t="s">
        <v>262</v>
      </c>
      <c r="B260" s="16" t="s">
        <v>263</v>
      </c>
      <c r="C260" s="2">
        <v>4</v>
      </c>
      <c r="D260" s="2">
        <v>142880</v>
      </c>
      <c r="E260" s="2">
        <v>-801</v>
      </c>
      <c r="F260" s="2">
        <v>-121229</v>
      </c>
      <c r="G260" s="2">
        <v>5805</v>
      </c>
      <c r="H260" s="2">
        <v>5805</v>
      </c>
      <c r="I260" s="2">
        <v>803319</v>
      </c>
      <c r="J260" s="2">
        <v>474270</v>
      </c>
      <c r="K260" s="2">
        <v>716508</v>
      </c>
      <c r="L260" s="2">
        <f t="shared" si="38"/>
        <v>242238</v>
      </c>
      <c r="M260" s="2">
        <v>20118</v>
      </c>
      <c r="N260" s="2">
        <v>0</v>
      </c>
      <c r="O260" s="2">
        <f t="shared" si="39"/>
        <v>20118</v>
      </c>
      <c r="P260" s="2">
        <f t="shared" si="40"/>
        <v>222120</v>
      </c>
    </row>
    <row r="261" spans="1:16" ht="12">
      <c r="A261" s="18">
        <v>38440</v>
      </c>
      <c r="B261" s="16" t="s">
        <v>264</v>
      </c>
      <c r="C261" s="2">
        <v>83</v>
      </c>
      <c r="D261" s="2">
        <v>9067443</v>
      </c>
      <c r="E261" s="2">
        <v>2253439</v>
      </c>
      <c r="F261" s="2">
        <v>-141283</v>
      </c>
      <c r="G261" s="2">
        <v>10717</v>
      </c>
      <c r="H261" s="2">
        <v>10699</v>
      </c>
      <c r="I261" s="2">
        <v>2032503</v>
      </c>
      <c r="J261" s="2">
        <v>32141486</v>
      </c>
      <c r="K261" s="2">
        <v>43221484</v>
      </c>
      <c r="L261" s="2">
        <f t="shared" si="38"/>
        <v>11079998</v>
      </c>
      <c r="M261" s="2">
        <v>1522566</v>
      </c>
      <c r="N261" s="2">
        <v>247813</v>
      </c>
      <c r="O261" s="2">
        <f t="shared" si="39"/>
        <v>1274753</v>
      </c>
      <c r="P261" s="2">
        <f t="shared" si="40"/>
        <v>9805245</v>
      </c>
    </row>
    <row r="262" spans="1:16" ht="12">
      <c r="A262" s="18">
        <v>38450</v>
      </c>
      <c r="B262" s="16" t="s">
        <v>265</v>
      </c>
      <c r="C262" s="2">
        <v>7</v>
      </c>
      <c r="D262" s="2">
        <v>746641</v>
      </c>
      <c r="E262" s="2">
        <v>16570</v>
      </c>
      <c r="F262" s="2">
        <v>-105654</v>
      </c>
      <c r="G262" s="2">
        <v>589</v>
      </c>
      <c r="H262" s="2">
        <v>589</v>
      </c>
      <c r="I262" s="2">
        <v>72923</v>
      </c>
      <c r="J262" s="2">
        <v>1652127</v>
      </c>
      <c r="K262" s="2">
        <v>1942524</v>
      </c>
      <c r="L262" s="2">
        <f t="shared" si="38"/>
        <v>290397</v>
      </c>
      <c r="M262" s="2">
        <v>105173</v>
      </c>
      <c r="N262" s="2">
        <v>244</v>
      </c>
      <c r="O262" s="2">
        <f t="shared" si="39"/>
        <v>104929</v>
      </c>
      <c r="P262" s="2">
        <f t="shared" si="40"/>
        <v>185468</v>
      </c>
    </row>
    <row r="263" spans="1:16" ht="12">
      <c r="A263" s="18">
        <v>38460</v>
      </c>
      <c r="B263" s="16" t="s">
        <v>266</v>
      </c>
      <c r="C263" s="2">
        <v>13</v>
      </c>
      <c r="D263" s="2">
        <v>130781</v>
      </c>
      <c r="E263" s="2">
        <v>4711</v>
      </c>
      <c r="F263" s="2">
        <v>35138</v>
      </c>
      <c r="G263" s="2">
        <v>2418</v>
      </c>
      <c r="H263" s="2">
        <v>2418</v>
      </c>
      <c r="I263" s="2">
        <v>122308</v>
      </c>
      <c r="J263" s="2">
        <v>899140</v>
      </c>
      <c r="K263" s="2">
        <v>1161232</v>
      </c>
      <c r="L263" s="2">
        <f t="shared" si="38"/>
        <v>262092</v>
      </c>
      <c r="M263" s="2">
        <v>47451</v>
      </c>
      <c r="N263" s="2">
        <v>477</v>
      </c>
      <c r="O263" s="2">
        <f t="shared" si="39"/>
        <v>46974</v>
      </c>
      <c r="P263" s="2">
        <f t="shared" si="40"/>
        <v>215118</v>
      </c>
    </row>
    <row r="264" spans="1:21" ht="12">
      <c r="A264" s="18">
        <v>38490</v>
      </c>
      <c r="B264" s="16" t="s">
        <v>267</v>
      </c>
      <c r="C264" s="2">
        <v>20</v>
      </c>
      <c r="D264" s="2">
        <v>214687</v>
      </c>
      <c r="E264" s="2">
        <v>27088</v>
      </c>
      <c r="F264" s="2">
        <v>1365</v>
      </c>
      <c r="G264" s="2">
        <v>474</v>
      </c>
      <c r="H264" s="2">
        <v>461</v>
      </c>
      <c r="I264" s="2">
        <v>34087</v>
      </c>
      <c r="J264" s="2">
        <v>246114</v>
      </c>
      <c r="K264" s="2">
        <v>357984</v>
      </c>
      <c r="L264" s="2">
        <f t="shared" si="38"/>
        <v>111870</v>
      </c>
      <c r="M264" s="2">
        <v>14249</v>
      </c>
      <c r="N264" s="2">
        <v>158</v>
      </c>
      <c r="O264" s="2">
        <f t="shared" si="39"/>
        <v>14091</v>
      </c>
      <c r="P264" s="2">
        <f t="shared" si="40"/>
        <v>97779</v>
      </c>
      <c r="U264" s="3"/>
    </row>
    <row r="265" spans="1:21" ht="12">
      <c r="A265" s="19"/>
      <c r="B265" s="17"/>
      <c r="D265" s="2"/>
      <c r="K265" s="2"/>
      <c r="L265" s="2"/>
      <c r="O265" s="2"/>
      <c r="P265" s="2"/>
      <c r="R265" s="3"/>
      <c r="U265" s="3"/>
    </row>
    <row r="266" spans="1:16" ht="12">
      <c r="A266" s="18">
        <v>385</v>
      </c>
      <c r="B266" s="16" t="s">
        <v>268</v>
      </c>
      <c r="L266" s="2"/>
      <c r="O266" s="2"/>
      <c r="P266" s="2"/>
    </row>
    <row r="267" spans="1:16" ht="12">
      <c r="A267" s="20" t="s">
        <v>269</v>
      </c>
      <c r="B267" s="16" t="s">
        <v>270</v>
      </c>
      <c r="C267" s="2">
        <v>58</v>
      </c>
      <c r="D267" s="2">
        <v>2844129</v>
      </c>
      <c r="E267" s="2">
        <v>133914</v>
      </c>
      <c r="F267" s="2">
        <v>169272</v>
      </c>
      <c r="G267" s="2">
        <v>3971</v>
      </c>
      <c r="H267" s="2">
        <v>3875</v>
      </c>
      <c r="I267" s="2">
        <v>466875</v>
      </c>
      <c r="J267" s="2">
        <v>2544750</v>
      </c>
      <c r="K267" s="2">
        <v>4173264</v>
      </c>
      <c r="L267" s="2">
        <f t="shared" si="38"/>
        <v>1628514</v>
      </c>
      <c r="M267" s="2">
        <v>428353</v>
      </c>
      <c r="N267" s="2">
        <v>10105</v>
      </c>
      <c r="O267" s="2">
        <f t="shared" si="39"/>
        <v>418248</v>
      </c>
      <c r="P267" s="2">
        <f t="shared" si="40"/>
        <v>1210266</v>
      </c>
    </row>
    <row r="268" spans="1:16" ht="12">
      <c r="A268" s="17"/>
      <c r="B268" s="17"/>
      <c r="L268" s="2"/>
      <c r="O268" s="2"/>
      <c r="P268" s="2"/>
    </row>
    <row r="269" spans="1:16" ht="12">
      <c r="A269" s="18">
        <v>38510</v>
      </c>
      <c r="B269" s="16" t="s">
        <v>271</v>
      </c>
      <c r="C269" s="2">
        <v>54</v>
      </c>
      <c r="D269" s="2">
        <v>2836929</v>
      </c>
      <c r="E269" s="2">
        <v>133223</v>
      </c>
      <c r="F269" s="2">
        <v>169889</v>
      </c>
      <c r="G269" s="2">
        <v>3822</v>
      </c>
      <c r="H269" s="2">
        <v>3729</v>
      </c>
      <c r="I269" s="2">
        <v>454036</v>
      </c>
      <c r="J269" s="2">
        <v>2511773</v>
      </c>
      <c r="K269" s="2">
        <v>4111326</v>
      </c>
      <c r="L269" s="2">
        <f t="shared" si="38"/>
        <v>1599553</v>
      </c>
      <c r="M269" s="2">
        <v>421691</v>
      </c>
      <c r="N269" s="2">
        <v>9994</v>
      </c>
      <c r="O269" s="2">
        <f t="shared" si="39"/>
        <v>411697</v>
      </c>
      <c r="P269" s="2">
        <f t="shared" si="40"/>
        <v>1187856</v>
      </c>
    </row>
    <row r="270" spans="1:16" ht="12">
      <c r="A270" s="20" t="s">
        <v>272</v>
      </c>
      <c r="B270" s="16" t="s">
        <v>273</v>
      </c>
      <c r="C270" s="2">
        <v>4</v>
      </c>
      <c r="D270" s="2">
        <v>7200</v>
      </c>
      <c r="E270" s="2">
        <v>691</v>
      </c>
      <c r="F270" s="2">
        <v>-617</v>
      </c>
      <c r="G270" s="2">
        <v>149</v>
      </c>
      <c r="H270" s="2">
        <v>146</v>
      </c>
      <c r="I270" s="2">
        <v>12839</v>
      </c>
      <c r="J270" s="2">
        <v>32977</v>
      </c>
      <c r="K270" s="2">
        <v>61938</v>
      </c>
      <c r="L270" s="2">
        <f>K270-J270</f>
        <v>28961</v>
      </c>
      <c r="M270" s="2">
        <v>6662</v>
      </c>
      <c r="N270" s="2">
        <v>111</v>
      </c>
      <c r="O270" s="2">
        <f>M270-N270</f>
        <v>6551</v>
      </c>
      <c r="P270" s="2">
        <f>L270-O270</f>
        <v>22410</v>
      </c>
    </row>
    <row r="271" spans="1:16" ht="12">
      <c r="A271" s="17"/>
      <c r="B271" s="17"/>
      <c r="L271" s="2"/>
      <c r="O271" s="2"/>
      <c r="P271" s="2"/>
    </row>
    <row r="272" spans="1:16" ht="12">
      <c r="A272" s="18">
        <v>39</v>
      </c>
      <c r="B272" s="16" t="s">
        <v>274</v>
      </c>
      <c r="C272" s="2">
        <f aca="true" t="shared" si="46" ref="C272:K272">C274+C277</f>
        <v>86</v>
      </c>
      <c r="D272" s="2">
        <f t="shared" si="46"/>
        <v>1938794</v>
      </c>
      <c r="E272" s="2">
        <f t="shared" si="46"/>
        <v>282233</v>
      </c>
      <c r="F272" s="2">
        <f t="shared" si="46"/>
        <v>240013</v>
      </c>
      <c r="G272" s="2">
        <f t="shared" si="46"/>
        <v>14489</v>
      </c>
      <c r="H272" s="2">
        <f t="shared" si="46"/>
        <v>14444</v>
      </c>
      <c r="I272" s="2">
        <f t="shared" si="46"/>
        <v>940831</v>
      </c>
      <c r="J272" s="2">
        <f t="shared" si="46"/>
        <v>5132409</v>
      </c>
      <c r="K272" s="2">
        <f t="shared" si="46"/>
        <v>9622561</v>
      </c>
      <c r="L272" s="2">
        <f>K272-J272</f>
        <v>4490152</v>
      </c>
      <c r="M272" s="2">
        <f>M274+M277</f>
        <v>884196</v>
      </c>
      <c r="N272" s="2">
        <f>N274+N277</f>
        <v>55266</v>
      </c>
      <c r="O272" s="2">
        <f>M272-N272</f>
        <v>828930</v>
      </c>
      <c r="P272" s="2">
        <f>L272-O272</f>
        <v>3661222</v>
      </c>
    </row>
    <row r="273" spans="1:21" ht="12">
      <c r="A273" s="19"/>
      <c r="B273" s="17"/>
      <c r="D273" s="2"/>
      <c r="K273" s="2"/>
      <c r="L273" s="2"/>
      <c r="O273" s="2"/>
      <c r="P273" s="2"/>
      <c r="R273" s="3"/>
      <c r="S273" s="3"/>
      <c r="U273" s="3"/>
    </row>
    <row r="274" spans="1:16" ht="12">
      <c r="A274" s="18">
        <v>392</v>
      </c>
      <c r="B274" s="16" t="s">
        <v>275</v>
      </c>
      <c r="C274" s="2">
        <v>38</v>
      </c>
      <c r="D274" s="2">
        <v>1164424</v>
      </c>
      <c r="E274" s="2">
        <v>125666</v>
      </c>
      <c r="F274" s="2">
        <v>80759</v>
      </c>
      <c r="G274" s="2">
        <v>11242</v>
      </c>
      <c r="H274" s="2">
        <v>11205</v>
      </c>
      <c r="I274" s="2">
        <v>600312</v>
      </c>
      <c r="J274" s="2">
        <v>3288259</v>
      </c>
      <c r="K274" s="2">
        <v>6546736</v>
      </c>
      <c r="L274" s="2">
        <f>K274-J274</f>
        <v>3258477</v>
      </c>
      <c r="M274" s="2">
        <v>598685</v>
      </c>
      <c r="N274" s="2">
        <v>34758</v>
      </c>
      <c r="O274" s="2">
        <f>M274-N274</f>
        <v>563927</v>
      </c>
      <c r="P274" s="2">
        <f>L274-O274</f>
        <v>2694550</v>
      </c>
    </row>
    <row r="275" spans="1:16" ht="12">
      <c r="A275" s="17"/>
      <c r="B275" s="17"/>
      <c r="L275" s="2"/>
      <c r="O275" s="2"/>
      <c r="P275" s="2"/>
    </row>
    <row r="276" spans="1:16" ht="12">
      <c r="A276" s="20" t="s">
        <v>276</v>
      </c>
      <c r="B276" s="17"/>
      <c r="L276" s="2"/>
      <c r="O276" s="2"/>
      <c r="P276" s="2"/>
    </row>
    <row r="277" spans="1:16" ht="12">
      <c r="A277" s="20" t="s">
        <v>277</v>
      </c>
      <c r="B277" s="16" t="s">
        <v>278</v>
      </c>
      <c r="C277" s="2">
        <f aca="true" t="shared" si="47" ref="C277:K277">SUM(C279:C284)</f>
        <v>48</v>
      </c>
      <c r="D277" s="2">
        <f t="shared" si="47"/>
        <v>774370</v>
      </c>
      <c r="E277" s="2">
        <f t="shared" si="47"/>
        <v>156567</v>
      </c>
      <c r="F277" s="2">
        <f t="shared" si="47"/>
        <v>159254</v>
      </c>
      <c r="G277" s="2">
        <f t="shared" si="47"/>
        <v>3247</v>
      </c>
      <c r="H277" s="2">
        <f t="shared" si="47"/>
        <v>3239</v>
      </c>
      <c r="I277" s="2">
        <f t="shared" si="47"/>
        <v>340519</v>
      </c>
      <c r="J277" s="2">
        <f t="shared" si="47"/>
        <v>1844150</v>
      </c>
      <c r="K277" s="2">
        <f t="shared" si="47"/>
        <v>3075825</v>
      </c>
      <c r="L277" s="2">
        <f>K277-J277</f>
        <v>1231675</v>
      </c>
      <c r="M277" s="2">
        <f>SUM(M279:M284)</f>
        <v>285511</v>
      </c>
      <c r="N277" s="2">
        <f>SUM(N279:N284)</f>
        <v>20508</v>
      </c>
      <c r="O277" s="2">
        <f>M277-N277</f>
        <v>265003</v>
      </c>
      <c r="P277" s="2">
        <f>L277-O277</f>
        <v>966672</v>
      </c>
    </row>
    <row r="278" spans="1:16" ht="12">
      <c r="A278" s="17"/>
      <c r="B278" s="17"/>
      <c r="L278" s="2"/>
      <c r="O278" s="2"/>
      <c r="P278" s="2"/>
    </row>
    <row r="279" spans="1:16" ht="12">
      <c r="A279" s="18">
        <v>39370</v>
      </c>
      <c r="B279" s="16" t="s">
        <v>279</v>
      </c>
      <c r="C279" s="2">
        <v>7</v>
      </c>
      <c r="D279" s="2">
        <v>239999</v>
      </c>
      <c r="E279" s="2">
        <v>65199</v>
      </c>
      <c r="F279" s="2">
        <v>37691</v>
      </c>
      <c r="G279" s="2">
        <v>952</v>
      </c>
      <c r="H279" s="2">
        <v>947</v>
      </c>
      <c r="I279" s="2">
        <v>136138</v>
      </c>
      <c r="J279" s="2">
        <v>437844</v>
      </c>
      <c r="K279" s="2">
        <v>751265</v>
      </c>
      <c r="L279" s="2">
        <f aca="true" t="shared" si="48" ref="L279:L284">K279-J279</f>
        <v>313421</v>
      </c>
      <c r="M279" s="2">
        <v>116339</v>
      </c>
      <c r="N279" s="2">
        <v>217</v>
      </c>
      <c r="O279" s="2">
        <f aca="true" t="shared" si="49" ref="O279:O284">M279-N279</f>
        <v>116122</v>
      </c>
      <c r="P279" s="2">
        <f aca="true" t="shared" si="50" ref="P279:P284">L279-O279</f>
        <v>197299</v>
      </c>
    </row>
    <row r="280" spans="1:16" ht="12">
      <c r="A280" s="18">
        <v>39390</v>
      </c>
      <c r="B280" s="16" t="s">
        <v>280</v>
      </c>
      <c r="C280" s="2">
        <v>5</v>
      </c>
      <c r="D280" s="2">
        <v>141504</v>
      </c>
      <c r="E280" s="2">
        <v>30265</v>
      </c>
      <c r="F280" s="2">
        <v>18905</v>
      </c>
      <c r="G280" s="2">
        <v>188</v>
      </c>
      <c r="H280" s="2">
        <v>188</v>
      </c>
      <c r="I280" s="2">
        <v>14231</v>
      </c>
      <c r="J280" s="2">
        <v>186383</v>
      </c>
      <c r="K280" s="2">
        <v>250413</v>
      </c>
      <c r="L280" s="2">
        <f t="shared" si="48"/>
        <v>64030</v>
      </c>
      <c r="M280" s="2">
        <v>2697</v>
      </c>
      <c r="N280" s="2">
        <v>0</v>
      </c>
      <c r="O280" s="2">
        <f t="shared" si="49"/>
        <v>2697</v>
      </c>
      <c r="P280" s="2">
        <f t="shared" si="50"/>
        <v>61333</v>
      </c>
    </row>
    <row r="281" spans="1:16" ht="12">
      <c r="A281" s="18">
        <v>39420</v>
      </c>
      <c r="B281" s="16" t="s">
        <v>281</v>
      </c>
      <c r="C281" s="2">
        <v>8</v>
      </c>
      <c r="D281" s="2">
        <v>14236</v>
      </c>
      <c r="E281" s="2">
        <v>1080</v>
      </c>
      <c r="F281" s="2">
        <v>5619</v>
      </c>
      <c r="G281" s="2">
        <v>114</v>
      </c>
      <c r="H281" s="2">
        <v>114</v>
      </c>
      <c r="I281" s="2">
        <v>4096</v>
      </c>
      <c r="J281" s="2">
        <v>169756</v>
      </c>
      <c r="K281" s="2">
        <v>234395</v>
      </c>
      <c r="L281" s="2">
        <f t="shared" si="48"/>
        <v>64639</v>
      </c>
      <c r="M281" s="2">
        <v>33085</v>
      </c>
      <c r="N281" s="2">
        <v>0</v>
      </c>
      <c r="O281" s="2">
        <f t="shared" si="49"/>
        <v>33085</v>
      </c>
      <c r="P281" s="2">
        <f t="shared" si="50"/>
        <v>31554</v>
      </c>
    </row>
    <row r="282" spans="1:16" ht="12">
      <c r="A282" s="18">
        <v>39430</v>
      </c>
      <c r="B282" s="16" t="s">
        <v>282</v>
      </c>
      <c r="C282" s="2">
        <v>6</v>
      </c>
      <c r="D282" s="2">
        <v>37245</v>
      </c>
      <c r="E282" s="2">
        <v>4162</v>
      </c>
      <c r="F282" s="2">
        <v>48517</v>
      </c>
      <c r="G282" s="2">
        <v>236</v>
      </c>
      <c r="H282" s="2">
        <v>236</v>
      </c>
      <c r="I282" s="2">
        <v>17310</v>
      </c>
      <c r="J282" s="2">
        <v>129161</v>
      </c>
      <c r="K282" s="2">
        <v>227849</v>
      </c>
      <c r="L282" s="2">
        <f t="shared" si="48"/>
        <v>98688</v>
      </c>
      <c r="M282" s="2">
        <v>15731</v>
      </c>
      <c r="N282" s="2">
        <v>135</v>
      </c>
      <c r="O282" s="2">
        <f t="shared" si="49"/>
        <v>15596</v>
      </c>
      <c r="P282" s="2">
        <f t="shared" si="50"/>
        <v>83092</v>
      </c>
    </row>
    <row r="283" spans="1:16" ht="12">
      <c r="A283" s="18">
        <v>39490</v>
      </c>
      <c r="B283" s="16" t="s">
        <v>283</v>
      </c>
      <c r="C283" s="2">
        <v>9</v>
      </c>
      <c r="D283" s="2">
        <v>163475</v>
      </c>
      <c r="E283" s="2">
        <v>9549</v>
      </c>
      <c r="F283" s="2">
        <v>32611</v>
      </c>
      <c r="G283" s="2">
        <v>691</v>
      </c>
      <c r="H283" s="2">
        <v>688</v>
      </c>
      <c r="I283" s="2">
        <v>78315</v>
      </c>
      <c r="J283" s="2">
        <v>410314</v>
      </c>
      <c r="K283" s="2">
        <v>779884</v>
      </c>
      <c r="L283" s="2">
        <f t="shared" si="48"/>
        <v>369570</v>
      </c>
      <c r="M283" s="2">
        <v>70071</v>
      </c>
      <c r="N283" s="2">
        <v>18556</v>
      </c>
      <c r="O283" s="2">
        <f t="shared" si="49"/>
        <v>51515</v>
      </c>
      <c r="P283" s="2">
        <f t="shared" si="50"/>
        <v>318055</v>
      </c>
    </row>
    <row r="284" spans="1:16" ht="12">
      <c r="A284" s="20" t="s">
        <v>272</v>
      </c>
      <c r="B284" s="16" t="s">
        <v>273</v>
      </c>
      <c r="C284" s="2">
        <v>13</v>
      </c>
      <c r="D284" s="2">
        <v>177911</v>
      </c>
      <c r="E284" s="2">
        <v>46312</v>
      </c>
      <c r="F284" s="2">
        <v>15911</v>
      </c>
      <c r="G284" s="2">
        <v>1066</v>
      </c>
      <c r="H284" s="2">
        <v>1066</v>
      </c>
      <c r="I284" s="2">
        <v>90429</v>
      </c>
      <c r="J284" s="2">
        <v>510692</v>
      </c>
      <c r="K284" s="2">
        <v>832019</v>
      </c>
      <c r="L284" s="2">
        <f t="shared" si="48"/>
        <v>321327</v>
      </c>
      <c r="M284" s="2">
        <v>47588</v>
      </c>
      <c r="N284" s="2">
        <v>1600</v>
      </c>
      <c r="O284" s="2">
        <f t="shared" si="49"/>
        <v>45988</v>
      </c>
      <c r="P284" s="2">
        <f t="shared" si="50"/>
        <v>275339</v>
      </c>
    </row>
  </sheetData>
  <mergeCells count="2">
    <mergeCell ref="B1:O1"/>
    <mergeCell ref="N4:P4"/>
  </mergeCells>
  <printOptions/>
  <pageMargins left="0.75" right="0.75" top="1" bottom="1" header="0.5" footer="0.5"/>
  <pageSetup horizontalDpi="600" verticalDpi="600" orientation="portrait" scale="30" r:id="rId1"/>
  <rowBreaks count="1" manualBreakCount="1">
    <brk id="185" max="15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</dc:creator>
  <cp:keywords/>
  <dc:description/>
  <cp:lastModifiedBy>wa</cp:lastModifiedBy>
  <cp:lastPrinted>2006-02-22T07:10:51Z</cp:lastPrinted>
  <dcterms:modified xsi:type="dcterms:W3CDTF">2006-02-22T08:00:46Z</dcterms:modified>
  <cp:category/>
  <cp:version/>
  <cp:contentType/>
  <cp:contentStatus/>
</cp:coreProperties>
</file>