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JUL,2025\"/>
    </mc:Choice>
  </mc:AlternateContent>
  <xr:revisionPtr revIDLastSave="0" documentId="13_ncr:1_{4C493AE8-C784-4587-963F-0482E6A9E69C}" xr6:coauthVersionLast="47" xr6:coauthVersionMax="47" xr10:uidLastSave="{00000000-0000-0000-0000-000000000000}"/>
  <bookViews>
    <workbookView xWindow="-110" yWindow="-110" windowWidth="19420" windowHeight="11020" tabRatio="603" xr2:uid="{00000000-000D-0000-FFFF-FFFF00000000}"/>
  </bookViews>
  <sheets>
    <sheet name="Sheet1" sheetId="1" r:id="rId1"/>
  </sheets>
  <definedNames>
    <definedName name="_xlnm.Print_Area" localSheetId="0">Sheet1!$A$1:$R$97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Q80" i="1"/>
  <c r="P80" i="1"/>
  <c r="L86" i="1"/>
  <c r="K86" i="1"/>
  <c r="L79" i="1"/>
  <c r="K79" i="1"/>
  <c r="L72" i="1"/>
  <c r="K72" i="1"/>
  <c r="L65" i="1"/>
  <c r="K65" i="1"/>
  <c r="L58" i="1"/>
  <c r="K58" i="1"/>
  <c r="L36" i="1"/>
  <c r="L35" i="1" s="1"/>
  <c r="L34" i="1" s="1"/>
  <c r="K36" i="1"/>
  <c r="K35" i="1" s="1"/>
  <c r="K34" i="1" s="1"/>
  <c r="L28" i="1"/>
  <c r="K28" i="1"/>
  <c r="L22" i="1"/>
  <c r="K22" i="1"/>
  <c r="K93" i="1" s="1"/>
  <c r="L10" i="1"/>
  <c r="K10" i="1"/>
  <c r="F86" i="1"/>
  <c r="E86" i="1"/>
  <c r="I86" i="1"/>
  <c r="H86" i="1"/>
  <c r="F79" i="1"/>
  <c r="E79" i="1"/>
  <c r="I79" i="1"/>
  <c r="H79" i="1"/>
  <c r="F72" i="1"/>
  <c r="E72" i="1"/>
  <c r="I72" i="1"/>
  <c r="H72" i="1"/>
  <c r="F65" i="1"/>
  <c r="E65" i="1"/>
  <c r="I65" i="1"/>
  <c r="H65" i="1"/>
  <c r="F58" i="1"/>
  <c r="E58" i="1"/>
  <c r="I58" i="1"/>
  <c r="H58" i="1"/>
  <c r="F40" i="1"/>
  <c r="E40" i="1"/>
  <c r="I40" i="1"/>
  <c r="H40" i="1"/>
  <c r="F36" i="1"/>
  <c r="E36" i="1"/>
  <c r="I36" i="1"/>
  <c r="H36" i="1"/>
  <c r="F28" i="1"/>
  <c r="F22" i="1" s="1"/>
  <c r="E28" i="1"/>
  <c r="E22" i="1" s="1"/>
  <c r="I28" i="1"/>
  <c r="H28" i="1"/>
  <c r="H22" i="1" s="1"/>
  <c r="I22" i="1"/>
  <c r="F10" i="1"/>
  <c r="E10" i="1"/>
  <c r="I10" i="1"/>
  <c r="H10" i="1"/>
  <c r="E35" i="1" l="1"/>
  <c r="E34" i="1" s="1"/>
  <c r="E93" i="1" s="1"/>
  <c r="F35" i="1"/>
  <c r="F34" i="1" s="1"/>
  <c r="I35" i="1"/>
  <c r="I34" i="1" s="1"/>
  <c r="I93" i="1" s="1"/>
  <c r="L93" i="1"/>
  <c r="F93" i="1"/>
  <c r="H35" i="1"/>
  <c r="H34" i="1" s="1"/>
  <c r="H93" i="1" s="1"/>
  <c r="R8" i="1"/>
  <c r="R63" i="1" l="1"/>
  <c r="Q63" i="1"/>
  <c r="N79" i="1" l="1"/>
  <c r="Q46" i="1" l="1"/>
  <c r="R46" i="1" l="1"/>
  <c r="N16" i="1" l="1"/>
  <c r="O63" i="1" l="1"/>
  <c r="N63" i="1"/>
  <c r="N70" i="1" l="1"/>
  <c r="Q16" i="1" l="1"/>
  <c r="P16" i="1"/>
  <c r="O70" i="1"/>
  <c r="R16" i="1"/>
  <c r="M16" i="1" l="1"/>
  <c r="O16" i="1" l="1"/>
  <c r="M73" i="1" l="1"/>
  <c r="M87" i="1"/>
  <c r="N91" i="1"/>
  <c r="N73" i="1"/>
  <c r="Q43" i="1"/>
  <c r="N39" i="1"/>
  <c r="M11" i="1"/>
  <c r="R43" i="1" l="1"/>
  <c r="N93" i="1" l="1"/>
  <c r="Q93" i="1" l="1"/>
  <c r="R93" i="1" l="1"/>
  <c r="O93" i="1"/>
  <c r="O8" i="1" l="1"/>
  <c r="Q91" i="1" l="1"/>
  <c r="Q90" i="1"/>
  <c r="Q89" i="1"/>
  <c r="Q88" i="1"/>
  <c r="Q87" i="1"/>
  <c r="Q84" i="1"/>
  <c r="Q83" i="1"/>
  <c r="Q82" i="1"/>
  <c r="Q81" i="1"/>
  <c r="Q77" i="1"/>
  <c r="Q76" i="1"/>
  <c r="Q75" i="1"/>
  <c r="Q74" i="1"/>
  <c r="R73" i="1"/>
  <c r="Q73" i="1"/>
  <c r="Q70" i="1"/>
  <c r="Q69" i="1"/>
  <c r="R68" i="1"/>
  <c r="Q68" i="1"/>
  <c r="R67" i="1"/>
  <c r="Q67" i="1"/>
  <c r="R66" i="1"/>
  <c r="Q66" i="1"/>
  <c r="R62" i="1"/>
  <c r="Q62" i="1"/>
  <c r="R61" i="1"/>
  <c r="Q61" i="1"/>
  <c r="R60" i="1"/>
  <c r="Q60" i="1"/>
  <c r="R59" i="1"/>
  <c r="Q59" i="1"/>
  <c r="O62" i="1"/>
  <c r="N62" i="1"/>
  <c r="O61" i="1"/>
  <c r="N61" i="1"/>
  <c r="O60" i="1"/>
  <c r="N60" i="1"/>
  <c r="O59" i="1"/>
  <c r="N59" i="1"/>
  <c r="Q47" i="1"/>
  <c r="Q45" i="1"/>
  <c r="Q44" i="1"/>
  <c r="Q42" i="1"/>
  <c r="Q41" i="1"/>
  <c r="Q39" i="1"/>
  <c r="Q38" i="1"/>
  <c r="Q37" i="1"/>
  <c r="Q32" i="1"/>
  <c r="Q31" i="1"/>
  <c r="Q30" i="1"/>
  <c r="Q29" i="1"/>
  <c r="Q27" i="1"/>
  <c r="Q26" i="1"/>
  <c r="Q25" i="1"/>
  <c r="Q24" i="1"/>
  <c r="Q23" i="1"/>
  <c r="Q20" i="1"/>
  <c r="Q19" i="1"/>
  <c r="Q18" i="1"/>
  <c r="Q17" i="1"/>
  <c r="Q15" i="1"/>
  <c r="Q14" i="1"/>
  <c r="Q13" i="1"/>
  <c r="Q11" i="1"/>
  <c r="N47" i="1"/>
  <c r="N46" i="1"/>
  <c r="N45" i="1"/>
  <c r="N44" i="1"/>
  <c r="N43" i="1"/>
  <c r="N42" i="1"/>
  <c r="N41" i="1"/>
  <c r="N38" i="1"/>
  <c r="N37" i="1"/>
  <c r="N32" i="1"/>
  <c r="N31" i="1"/>
  <c r="N30" i="1"/>
  <c r="N29" i="1"/>
  <c r="N27" i="1"/>
  <c r="N26" i="1"/>
  <c r="N25" i="1"/>
  <c r="N24" i="1"/>
  <c r="N23" i="1"/>
  <c r="N20" i="1"/>
  <c r="N19" i="1"/>
  <c r="N18" i="1"/>
  <c r="N17" i="1"/>
  <c r="N15" i="1"/>
  <c r="N14" i="1"/>
  <c r="N13" i="1"/>
  <c r="N11" i="1"/>
  <c r="P69" i="1" l="1"/>
  <c r="P68" i="1"/>
  <c r="P67" i="1"/>
  <c r="P66" i="1"/>
  <c r="N69" i="1"/>
  <c r="M69" i="1"/>
  <c r="O68" i="1"/>
  <c r="N68" i="1"/>
  <c r="M68" i="1"/>
  <c r="O67" i="1"/>
  <c r="N67" i="1"/>
  <c r="M67" i="1"/>
  <c r="O66" i="1"/>
  <c r="N66" i="1"/>
  <c r="M66" i="1"/>
  <c r="R91" i="1" l="1"/>
  <c r="R90" i="1"/>
  <c r="R89" i="1"/>
  <c r="R88" i="1"/>
  <c r="R87" i="1"/>
  <c r="R84" i="1"/>
  <c r="R83" i="1"/>
  <c r="R82" i="1"/>
  <c r="R81" i="1"/>
  <c r="R77" i="1"/>
  <c r="R76" i="1"/>
  <c r="R75" i="1"/>
  <c r="R74" i="1"/>
  <c r="R70" i="1"/>
  <c r="R69" i="1" l="1"/>
  <c r="O69" i="1"/>
  <c r="R44" i="1"/>
  <c r="O44" i="1"/>
  <c r="O45" i="1"/>
  <c r="R45" i="1"/>
  <c r="O46" i="1"/>
  <c r="O47" i="1"/>
  <c r="R47" i="1"/>
  <c r="O41" i="1"/>
  <c r="R41" i="1"/>
  <c r="R42" i="1"/>
  <c r="O42" i="1"/>
  <c r="O43" i="1"/>
  <c r="O37" i="1"/>
  <c r="R37" i="1"/>
  <c r="R38" i="1"/>
  <c r="O38" i="1"/>
  <c r="R39" i="1"/>
  <c r="O39" i="1"/>
  <c r="R32" i="1"/>
  <c r="O32" i="1"/>
  <c r="R29" i="1"/>
  <c r="O29" i="1"/>
  <c r="R31" i="1"/>
  <c r="O31" i="1"/>
  <c r="O30" i="1"/>
  <c r="R30" i="1"/>
  <c r="O27" i="1"/>
  <c r="R27" i="1"/>
  <c r="R24" i="1"/>
  <c r="O24" i="1"/>
  <c r="R26" i="1"/>
  <c r="O26" i="1"/>
  <c r="O23" i="1"/>
  <c r="R23" i="1"/>
  <c r="R25" i="1"/>
  <c r="O25" i="1"/>
  <c r="R20" i="1"/>
  <c r="O20" i="1"/>
  <c r="O13" i="1"/>
  <c r="R13" i="1"/>
  <c r="O17" i="1"/>
  <c r="R17" i="1"/>
  <c r="R14" i="1"/>
  <c r="O14" i="1"/>
  <c r="R18" i="1"/>
  <c r="O18" i="1"/>
  <c r="R15" i="1"/>
  <c r="O15" i="1"/>
  <c r="R19" i="1"/>
  <c r="O19" i="1"/>
  <c r="R11" i="1"/>
  <c r="O11" i="1"/>
  <c r="O40" i="1"/>
  <c r="N40" i="1"/>
  <c r="O36" i="1"/>
  <c r="O28" i="1"/>
  <c r="N28" i="1"/>
  <c r="N36" i="1" l="1"/>
  <c r="N35" i="1"/>
  <c r="Q36" i="1"/>
  <c r="N22" i="1"/>
  <c r="R36" i="1"/>
  <c r="O35" i="1"/>
  <c r="O22" i="1"/>
  <c r="N34" i="1" l="1"/>
  <c r="O34" i="1"/>
  <c r="R86" i="1" l="1"/>
  <c r="Q86" i="1"/>
  <c r="R79" i="1"/>
  <c r="Q79" i="1"/>
  <c r="R72" i="1"/>
  <c r="R65" i="1"/>
  <c r="Q65" i="1"/>
  <c r="R58" i="1"/>
  <c r="Q58" i="1"/>
  <c r="Q72" i="1" l="1"/>
  <c r="R40" i="1"/>
  <c r="R22" i="1"/>
  <c r="R28" i="1"/>
  <c r="Q40" i="1"/>
  <c r="Q22" i="1"/>
  <c r="Q28" i="1"/>
  <c r="R34" i="1" l="1"/>
  <c r="R35" i="1"/>
  <c r="Q35" i="1"/>
  <c r="Q34" i="1"/>
  <c r="P60" i="1" l="1"/>
  <c r="M88" i="1" l="1"/>
  <c r="N89" i="1"/>
  <c r="M18" i="1"/>
  <c r="P13" i="1"/>
  <c r="P14" i="1"/>
  <c r="P15" i="1"/>
  <c r="P17" i="1"/>
  <c r="P18" i="1"/>
  <c r="P19" i="1"/>
  <c r="P11" i="1"/>
  <c r="M13" i="1" l="1"/>
  <c r="M14" i="1"/>
  <c r="M15" i="1"/>
  <c r="M17" i="1"/>
  <c r="M19" i="1"/>
  <c r="N10" i="1" l="1"/>
  <c r="N86" i="1"/>
  <c r="O90" i="1"/>
  <c r="O88" i="1"/>
  <c r="O87" i="1"/>
  <c r="N8" i="1"/>
  <c r="O75" i="1"/>
  <c r="Q8" i="1"/>
  <c r="N90" i="1"/>
  <c r="N88" i="1"/>
  <c r="N87" i="1"/>
  <c r="N84" i="1"/>
  <c r="N83" i="1"/>
  <c r="N82" i="1"/>
  <c r="N81" i="1"/>
  <c r="N77" i="1"/>
  <c r="N76" i="1"/>
  <c r="N75" i="1"/>
  <c r="N74" i="1"/>
  <c r="P90" i="1"/>
  <c r="M90" i="1"/>
  <c r="P74" i="1"/>
  <c r="P76" i="1"/>
  <c r="P82" i="1"/>
  <c r="P59" i="1"/>
  <c r="M81" i="1"/>
  <c r="P91" i="1"/>
  <c r="M91" i="1"/>
  <c r="P75" i="1"/>
  <c r="M75" i="1"/>
  <c r="M60" i="1"/>
  <c r="M74" i="1"/>
  <c r="P81" i="1"/>
  <c r="M59" i="1"/>
  <c r="M82" i="1"/>
  <c r="P88" i="1"/>
  <c r="M76" i="1"/>
  <c r="P73" i="1"/>
  <c r="P87" i="1"/>
  <c r="O73" i="1"/>
  <c r="O81" i="1"/>
  <c r="O77" i="1"/>
  <c r="R10" i="1"/>
  <c r="O83" i="1"/>
  <c r="O89" i="1"/>
  <c r="O91" i="1" l="1"/>
  <c r="O84" i="1"/>
  <c r="O82" i="1"/>
  <c r="O72" i="1"/>
  <c r="O76" i="1"/>
  <c r="O74" i="1"/>
  <c r="N72" i="1"/>
  <c r="O65" i="1"/>
  <c r="N65" i="1"/>
  <c r="O10" i="1"/>
  <c r="Q10" i="1"/>
  <c r="O86" i="1" l="1"/>
  <c r="O79" i="1"/>
  <c r="N58" i="1" l="1"/>
  <c r="O58" i="1" l="1"/>
</calcChain>
</file>

<file path=xl/sharedStrings.xml><?xml version="1.0" encoding="utf-8"?>
<sst xmlns="http://schemas.openxmlformats.org/spreadsheetml/2006/main" count="396" uniqueCount="109">
  <si>
    <t xml:space="preserve"> </t>
  </si>
  <si>
    <t>SL.</t>
  </si>
  <si>
    <t>NO.</t>
  </si>
  <si>
    <t xml:space="preserve">     G R A N D      T O T A L</t>
  </si>
  <si>
    <t>A.</t>
  </si>
  <si>
    <t>FOOD GROUP</t>
  </si>
  <si>
    <t xml:space="preserve">   - </t>
  </si>
  <si>
    <t>-</t>
  </si>
  <si>
    <t xml:space="preserve"> 1. MILK,CREAM &amp; MILK FOOD FOR INFANTS</t>
  </si>
  <si>
    <t xml:space="preserve">  MT</t>
  </si>
  <si>
    <t xml:space="preserve"> 2. WHEAT UNMILLED</t>
  </si>
  <si>
    <t xml:space="preserve"> 3. DRY FRUITS &amp; NUTS</t>
  </si>
  <si>
    <t xml:space="preserve"> 4. TEA    </t>
  </si>
  <si>
    <t xml:space="preserve"> 5. SPICES</t>
  </si>
  <si>
    <t xml:space="preserve"> 6. SOYABEAN OIL</t>
  </si>
  <si>
    <t xml:space="preserve"> 7. PALM OIL   </t>
  </si>
  <si>
    <t xml:space="preserve"> 8. SUGAR</t>
  </si>
  <si>
    <t>10. ALL OTHERS FOOD ITEMS</t>
  </si>
  <si>
    <t>B.</t>
  </si>
  <si>
    <t>MACHINERY GROUP</t>
  </si>
  <si>
    <t>11. POWER GENERATING MACHINERY</t>
  </si>
  <si>
    <t>12. OFFICE MACHINE INCL.DATA PROC EQUIP;</t>
  </si>
  <si>
    <t>13. TEXTILE MACHINERY</t>
  </si>
  <si>
    <t>14. CONSTRUCTION &amp; MINING MACHINERY</t>
  </si>
  <si>
    <t>15. ELECTRICAL MACHINERY &amp; APPARATUS</t>
  </si>
  <si>
    <t>16. TELE COM</t>
  </si>
  <si>
    <t xml:space="preserve">    A. MOBILE PHONE</t>
  </si>
  <si>
    <t xml:space="preserve">    B. OTHER APPARATUS</t>
  </si>
  <si>
    <t>17. AGRICULTURAL MACHINERY &amp; IMPLEMENTS</t>
  </si>
  <si>
    <t>18. OTHER MACHINERY</t>
  </si>
  <si>
    <t>C.</t>
  </si>
  <si>
    <t>TRANSPORT GROUP</t>
  </si>
  <si>
    <t>19.  ROAD MOTOR VEH. (BUILD UNIT,CKD/SKD)</t>
  </si>
  <si>
    <t>19.1 CBU</t>
  </si>
  <si>
    <t xml:space="preserve">   A.BUSES,TRUCKS &amp; OTH. HEAVY VEHICLES</t>
  </si>
  <si>
    <t xml:space="preserve">   B.MOTOR CARS</t>
  </si>
  <si>
    <t xml:space="preserve">   C.MOTOR CYCLES</t>
  </si>
  <si>
    <t>19.2 CKD/SKD</t>
  </si>
  <si>
    <t>19.3 PARTS &amp; ACCESSORIES</t>
  </si>
  <si>
    <t>19.4 OTHERS</t>
  </si>
  <si>
    <t>20.AIRCRAFTS, SHIPS AND BOATS</t>
  </si>
  <si>
    <t>21.OTHERS TRANSPORT EQUIPMENTS</t>
  </si>
  <si>
    <t>P.T.O.</t>
  </si>
  <si>
    <t>D.</t>
  </si>
  <si>
    <t xml:space="preserve">PETROLEUM GROUP   </t>
  </si>
  <si>
    <t xml:space="preserve">22. PETROLEUM PRODUCTS  </t>
  </si>
  <si>
    <t xml:space="preserve">23. PETROLEUM CRUDE     </t>
  </si>
  <si>
    <t xml:space="preserve">E. </t>
  </si>
  <si>
    <t>TEXTILE GROUP</t>
  </si>
  <si>
    <t xml:space="preserve"> - </t>
  </si>
  <si>
    <t>F.</t>
  </si>
  <si>
    <t>AGRICULTURAL AND OTHER CHEMICALS GROUP</t>
  </si>
  <si>
    <t xml:space="preserve"> MT</t>
  </si>
  <si>
    <t>G.</t>
  </si>
  <si>
    <t>METAL GROUP</t>
  </si>
  <si>
    <t>KG</t>
  </si>
  <si>
    <t>H.</t>
  </si>
  <si>
    <t>MISCELLANEOUS GROUP</t>
  </si>
  <si>
    <t xml:space="preserve"> NO</t>
  </si>
  <si>
    <t>ALL OTHERS ITEMS</t>
  </si>
  <si>
    <t xml:space="preserve">   (**)QUANTITY DATA HAS BEEN ESTIMATED WHERE EVER IT IS FOUND NECESSARY.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</si>
  <si>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</si>
  <si>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</si>
  <si>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</si>
  <si>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</si>
  <si>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</si>
  <si>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</si>
  <si>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</si>
  <si>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</si>
  <si>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</si>
  <si>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</si>
  <si>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</si>
  <si>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 xml:space="preserve"> RUPEES  </t>
  </si>
  <si>
    <t>VALUE = ( RUPEES IN MILLION )</t>
  </si>
  <si>
    <t xml:space="preserve"> 9. PULSES  (LEGUMINOUS VEGETABLES)</t>
  </si>
  <si>
    <t>24.NATURAL GAS, LIQUIFIED</t>
  </si>
  <si>
    <t>25. PETROLEUM GAS, LIQUIFIED</t>
  </si>
  <si>
    <t>26. OTHERS</t>
  </si>
  <si>
    <t>27. RAW COTTON</t>
  </si>
  <si>
    <t>28. SYNTHETIC FIBRE</t>
  </si>
  <si>
    <t>29. SYNTHETIC &amp; ARTIFICIAL SILK YARN</t>
  </si>
  <si>
    <t>30. WORN CLOTHING</t>
  </si>
  <si>
    <t>31. OTHR TEXTILE ITEMS</t>
  </si>
  <si>
    <t>32. FERTILIZER MANUFACTURED</t>
  </si>
  <si>
    <t>33. INSECTICIDES</t>
  </si>
  <si>
    <t>34. PLASTIC MATERIALS</t>
  </si>
  <si>
    <t>35. MEDICINAL PRODUCTS</t>
  </si>
  <si>
    <t>36. OTHERS</t>
  </si>
  <si>
    <t>37. GOLD</t>
  </si>
  <si>
    <t>38. IRON AND STEEL SCRAP</t>
  </si>
  <si>
    <t>39. IRON AND STEEL</t>
  </si>
  <si>
    <t>40. ALUMINIUM WROUGHT &amp; WORKED</t>
  </si>
  <si>
    <t>41. ALL OTHER METALS &amp; ARTICALS</t>
  </si>
  <si>
    <t>42. RUBBER CRUDE INCL. SYNTH/RECLAIMED</t>
  </si>
  <si>
    <t>43. RUBBER TYRES &amp; TUBES</t>
  </si>
  <si>
    <t>44. WOOD &amp; CORK</t>
  </si>
  <si>
    <t>45. JUTE</t>
  </si>
  <si>
    <t>46. PAPER &amp; PAPER BOARD &amp; MANUF.THEREOF</t>
  </si>
  <si>
    <t xml:space="preserve">               ( U.S DOLLARS IN THOUSAND )</t>
  </si>
  <si>
    <t xml:space="preserve">        </t>
  </si>
  <si>
    <t>STATEMENT SHOWING IMPORTS OF SELECTED COMMODITIES DURING THE MONTH OF JULY, 2025</t>
  </si>
  <si>
    <t xml:space="preserve">                   JULY, 2025  ( R)</t>
  </si>
  <si>
    <t xml:space="preserve">                   JULY,2024</t>
  </si>
  <si>
    <t xml:space="preserve">                          % CHANGE IN JULY,2025 OVER</t>
  </si>
  <si>
    <t>JULY,2024</t>
  </si>
  <si>
    <t xml:space="preserve">                   JUNE, 2025  ( F)</t>
  </si>
  <si>
    <t xml:space="preserve">        JUNE,2025</t>
  </si>
  <si>
    <t xml:space="preserve">              2.   SOME DIFFERENCE MAY OCCUR IN PERCENTAGE CHANGE WITH  RESPECT TO RUPEES &amp; DOLLARS.</t>
  </si>
  <si>
    <t>NOTE:-  1.   THE DATA FOR THE MONTH OF JUNE, 2025 AND JULY, 2024 HAVE BEEN REVISED BY DRS (FBR) AND RECEIVED FROM THE SOURCE PAKISTAN SINGLE WINDOW (PSW)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</si>
</sst>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0_)"/>
    <numFmt numFmtId="167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16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</cellStyleXfs>
  <cellXfs count="91">
    <xf numFmtId="0" fontId="0" fillId="0" borderId="0" xfId="0"/>
    <xf numFmtId="3" fontId="8" fillId="0" borderId="0" xfId="0" applyNumberFormat="1" applyFont="1"/>
    <xf numFmtId="0" fontId="8" fillId="0" borderId="0" xfId="0" applyFont="1"/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left"/>
    </xf>
    <xf numFmtId="37" fontId="8" fillId="0" borderId="1" xfId="0" applyNumberFormat="1" applyFont="1" applyBorder="1" applyAlignment="1">
      <alignment horizontal="center"/>
    </xf>
    <xf numFmtId="37" fontId="8" fillId="0" borderId="5" xfId="0" applyNumberFormat="1" applyFont="1" applyBorder="1" applyAlignment="1">
      <alignment horizontal="left"/>
    </xf>
    <xf numFmtId="0" fontId="8" fillId="0" borderId="6" xfId="0" applyFont="1" applyBorder="1"/>
    <xf numFmtId="37" fontId="8" fillId="0" borderId="12" xfId="0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center"/>
    </xf>
    <xf numFmtId="37" fontId="8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0" fillId="0" borderId="0" xfId="1" applyNumberFormat="1" applyFont="1" applyFill="1"/>
    <xf numFmtId="3" fontId="10" fillId="0" borderId="0" xfId="1" applyNumberFormat="1" applyFont="1" applyFill="1" applyAlignment="1">
      <alignment horizontal="center"/>
    </xf>
    <xf numFmtId="0" fontId="8" fillId="0" borderId="15" xfId="0" applyFont="1" applyBorder="1"/>
    <xf numFmtId="3" fontId="10" fillId="0" borderId="0" xfId="1" applyNumberFormat="1" applyFont="1" applyFill="1" applyAlignment="1">
      <alignment horizontal="right"/>
    </xf>
    <xf numFmtId="1" fontId="8" fillId="0" borderId="0" xfId="0" applyNumberFormat="1" applyFont="1"/>
    <xf numFmtId="2" fontId="8" fillId="0" borderId="0" xfId="0" applyNumberFormat="1" applyFont="1"/>
    <xf numFmtId="2" fontId="8" fillId="0" borderId="0" xfId="0" applyNumberFormat="1" applyFont="1" applyAlignment="1">
      <alignment horizontal="left"/>
    </xf>
    <xf numFmtId="37" fontId="8" fillId="0" borderId="3" xfId="0" applyNumberFormat="1" applyFont="1" applyBorder="1"/>
    <xf numFmtId="37" fontId="8" fillId="0" borderId="4" xfId="0" applyNumberFormat="1" applyFont="1" applyBorder="1"/>
    <xf numFmtId="37" fontId="8" fillId="0" borderId="14" xfId="0" applyNumberFormat="1" applyFont="1" applyBorder="1"/>
    <xf numFmtId="37" fontId="8" fillId="0" borderId="3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/>
    <xf numFmtId="37" fontId="8" fillId="0" borderId="4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0" fontId="8" fillId="0" borderId="8" xfId="0" applyFont="1" applyBorder="1"/>
    <xf numFmtId="3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7" fontId="8" fillId="0" borderId="6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right"/>
    </xf>
    <xf numFmtId="37" fontId="8" fillId="0" borderId="8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left"/>
    </xf>
    <xf numFmtId="0" fontId="8" fillId="0" borderId="10" xfId="0" applyFont="1" applyBorder="1"/>
    <xf numFmtId="3" fontId="8" fillId="0" borderId="13" xfId="0" applyNumberFormat="1" applyFont="1" applyBorder="1" applyAlignment="1">
      <alignment horizontal="right"/>
    </xf>
    <xf numFmtId="37" fontId="8" fillId="0" borderId="13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2" fontId="8" fillId="0" borderId="9" xfId="0" applyNumberFormat="1" applyFont="1" applyBorder="1" applyAlignment="1">
      <alignment horizontal="right"/>
    </xf>
    <xf numFmtId="2" fontId="8" fillId="0" borderId="13" xfId="0" applyNumberFormat="1" applyFont="1" applyBorder="1" applyAlignment="1">
      <alignment horizontal="right"/>
    </xf>
    <xf numFmtId="37" fontId="8" fillId="0" borderId="12" xfId="0" applyNumberFormat="1" applyFont="1" applyBorder="1" applyAlignment="1">
      <alignment horizontal="right"/>
    </xf>
    <xf numFmtId="37" fontId="8" fillId="0" borderId="3" xfId="0" applyNumberFormat="1" applyFont="1" applyBorder="1" applyAlignment="1">
      <alignment horizontal="right"/>
    </xf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1" fontId="10" fillId="0" borderId="0" xfId="0" applyNumberFormat="1" applyFont="1"/>
    <xf numFmtId="37" fontId="8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8" fillId="0" borderId="11" xfId="0" quotePrefix="1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right"/>
    </xf>
    <xf numFmtId="37" fontId="10" fillId="0" borderId="11" xfId="0" applyNumberFormat="1" applyFont="1" applyBorder="1"/>
    <xf numFmtId="3" fontId="10" fillId="0" borderId="11" xfId="0" quotePrefix="1" applyNumberFormat="1" applyFont="1" applyBorder="1" applyAlignment="1">
      <alignment horizontal="right"/>
    </xf>
    <xf numFmtId="37" fontId="10" fillId="0" borderId="11" xfId="0" quotePrefix="1" applyNumberFormat="1" applyFont="1" applyBorder="1" applyAlignment="1">
      <alignment horizontal="right"/>
    </xf>
    <xf numFmtId="3" fontId="10" fillId="0" borderId="11" xfId="0" quotePrefix="1" applyNumberFormat="1" applyFont="1" applyBorder="1"/>
    <xf numFmtId="166" fontId="10" fillId="0" borderId="11" xfId="0" applyNumberFormat="1" applyFont="1" applyBorder="1"/>
    <xf numFmtId="2" fontId="10" fillId="0" borderId="11" xfId="0" applyNumberFormat="1" applyFont="1" applyBorder="1"/>
    <xf numFmtId="0" fontId="10" fillId="0" borderId="11" xfId="0" quotePrefix="1" applyFont="1" applyBorder="1"/>
    <xf numFmtId="37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3" fontId="8" fillId="0" borderId="0" xfId="0" quotePrefix="1" applyNumberFormat="1" applyFont="1"/>
    <xf numFmtId="166" fontId="8" fillId="0" borderId="0" xfId="0" applyNumberFormat="1" applyFont="1"/>
    <xf numFmtId="167" fontId="0" fillId="0" borderId="0" xfId="1" applyNumberFormat="1" applyFont="1" applyFill="1"/>
    <xf numFmtId="3" fontId="10" fillId="0" borderId="0" xfId="1" quotePrefix="1" applyNumberFormat="1" applyFont="1" applyFill="1" applyAlignment="1">
      <alignment horizontal="right"/>
    </xf>
    <xf numFmtId="0" fontId="8" fillId="0" borderId="11" xfId="0" applyFont="1" applyBorder="1"/>
    <xf numFmtId="3" fontId="8" fillId="0" borderId="11" xfId="0" applyNumberFormat="1" applyFont="1" applyBorder="1"/>
    <xf numFmtId="3" fontId="8" fillId="0" borderId="11" xfId="0" quotePrefix="1" applyNumberFormat="1" applyFont="1" applyBorder="1"/>
    <xf numFmtId="2" fontId="8" fillId="0" borderId="11" xfId="0" applyNumberFormat="1" applyFont="1" applyBorder="1"/>
    <xf numFmtId="0" fontId="8" fillId="0" borderId="11" xfId="0" quotePrefix="1" applyFont="1" applyBorder="1"/>
    <xf numFmtId="167" fontId="10" fillId="0" borderId="0" xfId="1" applyNumberFormat="1" applyFont="1" applyAlignment="1">
      <alignment horizontal="center" vertical="center"/>
    </xf>
    <xf numFmtId="0" fontId="12" fillId="0" borderId="0" xfId="0" applyFont="1"/>
    <xf numFmtId="37" fontId="12" fillId="0" borderId="0" xfId="0" applyNumberFormat="1" applyFont="1" applyAlignment="1">
      <alignment horizontal="left"/>
    </xf>
    <xf numFmtId="37" fontId="9" fillId="0" borderId="0" xfId="0" applyNumberFormat="1" applyFont="1" applyAlignment="1">
      <alignment horizontal="center"/>
    </xf>
    <xf numFmtId="37" fontId="8" fillId="0" borderId="3" xfId="0" applyNumberFormat="1" applyFont="1" applyBorder="1" applyAlignment="1">
      <alignment horizontal="center"/>
    </xf>
    <xf numFmtId="37" fontId="8" fillId="0" borderId="4" xfId="0" applyNumberFormat="1" applyFont="1" applyBorder="1" applyAlignment="1">
      <alignment horizontal="center"/>
    </xf>
    <xf numFmtId="37" fontId="8" fillId="0" borderId="14" xfId="0" applyNumberFormat="1" applyFont="1" applyBorder="1" applyAlignment="1">
      <alignment horizontal="center"/>
    </xf>
    <xf numFmtId="37" fontId="8" fillId="0" borderId="2" xfId="0" applyNumberFormat="1" applyFont="1" applyBorder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37" fontId="8" fillId="0" borderId="12" xfId="0" applyNumberFormat="1" applyFont="1" applyBorder="1" applyAlignment="1">
      <alignment horizontal="center" vertical="center"/>
    </xf>
    <xf numFmtId="37" fontId="8" fillId="0" borderId="3" xfId="0" applyNumberFormat="1" applyFont="1" applyBorder="1"/>
    <xf numFmtId="37" fontId="8" fillId="0" borderId="4" xfId="0" applyNumberFormat="1" applyFont="1" applyBorder="1"/>
    <xf numFmtId="37" fontId="8" fillId="0" borderId="14" xfId="0" applyNumberFormat="1" applyFont="1" applyBorder="1"/>
    <xf numFmtId="37" fontId="8" fillId="0" borderId="7" xfId="0" applyNumberFormat="1" applyFont="1" applyBorder="1" applyAlignment="1">
      <alignment horizontal="center" vertical="center"/>
    </xf>
    <xf numFmtId="37" fontId="8" fillId="0" borderId="15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37" fontId="8" fillId="0" borderId="10" xfId="0" applyNumberFormat="1" applyFont="1" applyBorder="1" applyAlignment="1">
      <alignment horizontal="center" vertical="center"/>
    </xf>
  </cellXfs>
  <cellStyles count="37">
    <cellStyle name="Comma" xfId="1" builtinId="3"/>
    <cellStyle name="Comma [0] 2" xfId="15" xr:uid="{00000000-0005-0000-0000-000001000000}"/>
    <cellStyle name="Comma [0] 3" xfId="18" xr:uid="{00000000-0005-0000-0000-000002000000}"/>
    <cellStyle name="Comma 10" xfId="22" xr:uid="{00000000-0005-0000-0000-000003000000}"/>
    <cellStyle name="Comma 11" xfId="24" xr:uid="{525A0D61-14D0-4706-ADC4-D1BEC0E2C339}"/>
    <cellStyle name="Comma 12" xfId="25" xr:uid="{FB1FA3C7-3A52-46EB-8E1D-64043601688B}"/>
    <cellStyle name="Comma 13" xfId="26" xr:uid="{E556CFD8-9BDC-47F0-BB4A-F4A2543D326C}"/>
    <cellStyle name="Comma 14" xfId="27" xr:uid="{18F0A786-C9A9-4F9E-9995-2236EEE6C01C}"/>
    <cellStyle name="Comma 15" xfId="28" xr:uid="{CFF17F71-19D0-42C2-A43C-6267955B9B74}"/>
    <cellStyle name="Comma 16" xfId="29" xr:uid="{E5726228-2BAD-49C4-BCE8-33CFC56C8A79}"/>
    <cellStyle name="Comma 17" xfId="30" xr:uid="{F8C50AEE-63CB-4CA6-ABAD-78AC43569979}"/>
    <cellStyle name="Comma 18" xfId="31" xr:uid="{563CBBFD-535D-4B23-B433-04C4D3901E64}"/>
    <cellStyle name="Comma 19" xfId="32" xr:uid="{219B6C32-FFC3-464C-9667-B8D6CBF113C6}"/>
    <cellStyle name="Comma 2" xfId="2" xr:uid="{00000000-0005-0000-0000-000004000000}"/>
    <cellStyle name="Comma 2 2" xfId="8" xr:uid="{00000000-0005-0000-0000-000005000000}"/>
    <cellStyle name="Comma 20" xfId="33" xr:uid="{9964D69B-C6A9-44EF-888E-D84192E02727}"/>
    <cellStyle name="Comma 21" xfId="34" xr:uid="{224D7DFE-CAB4-42E9-9736-C781834AD473}"/>
    <cellStyle name="Comma 22" xfId="35" xr:uid="{A0BF0E97-80ED-4A58-9D68-E741203DABAF}"/>
    <cellStyle name="Comma 3" xfId="3" xr:uid="{00000000-0005-0000-0000-000006000000}"/>
    <cellStyle name="Comma 3 2" xfId="9" xr:uid="{00000000-0005-0000-0000-000007000000}"/>
    <cellStyle name="Comma 4" xfId="4" xr:uid="{00000000-0005-0000-0000-000008000000}"/>
    <cellStyle name="Comma 4 2" xfId="5" xr:uid="{00000000-0005-0000-0000-000009000000}"/>
    <cellStyle name="Comma 4 2 2" xfId="11" xr:uid="{00000000-0005-0000-0000-00000A000000}"/>
    <cellStyle name="Comma 4 3" xfId="10" xr:uid="{00000000-0005-0000-0000-00000B000000}"/>
    <cellStyle name="Comma 5" xfId="6" xr:uid="{00000000-0005-0000-0000-00000C000000}"/>
    <cellStyle name="Comma 5 2" xfId="12" xr:uid="{00000000-0005-0000-0000-00000D000000}"/>
    <cellStyle name="Comma 6" xfId="16" xr:uid="{00000000-0005-0000-0000-00000E000000}"/>
    <cellStyle name="Comma 7" xfId="19" xr:uid="{00000000-0005-0000-0000-00000F000000}"/>
    <cellStyle name="Comma 8" xfId="20" xr:uid="{00000000-0005-0000-0000-000010000000}"/>
    <cellStyle name="Comma 9" xfId="21" xr:uid="{00000000-0005-0000-0000-000011000000}"/>
    <cellStyle name="Normal" xfId="0" builtinId="0"/>
    <cellStyle name="Normal 2" xfId="7" xr:uid="{00000000-0005-0000-0000-000013000000}"/>
    <cellStyle name="Normal 2 2" xfId="13" xr:uid="{00000000-0005-0000-0000-000014000000}"/>
    <cellStyle name="Normal 3" xfId="23" xr:uid="{DCECD750-1BBD-4B2C-9A49-2942DFF6DAD3}"/>
    <cellStyle name="Normal 4" xfId="36" xr:uid="{A572AE13-A83B-429F-945F-355D43DFCBB1}"/>
    <cellStyle name="Normal 6" xfId="14" xr:uid="{00000000-0005-0000-0000-000015000000}"/>
    <cellStyle name="Normal 6 2" xfId="17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"/>
  <sheetViews>
    <sheetView tabSelected="1" topLeftCell="A87" zoomScale="60" zoomScaleNormal="60" zoomScaleSheetLayoutView="70" workbookViewId="0">
      <selection activeCell="B96" sqref="B96"/>
    </sheetView>
  </sheetViews>
  <sheetFormatPr defaultColWidth="11.54296875" defaultRowHeight="18.5" x14ac:dyDescent="0.45"/>
  <cols>
    <col min="1" max="1" width="4.54296875" style="2" customWidth="1"/>
    <col min="2" max="2" width="53.54296875" style="2" customWidth="1"/>
    <col min="3" max="3" width="5.26953125" style="2" customWidth="1"/>
    <col min="4" max="4" width="16" style="2" bestFit="1" customWidth="1"/>
    <col min="5" max="5" width="18" style="1" customWidth="1"/>
    <col min="6" max="6" width="20.54296875" style="2" bestFit="1" customWidth="1"/>
    <col min="7" max="7" width="23.7265625" style="2" customWidth="1"/>
    <col min="8" max="8" width="19" style="1" bestFit="1" customWidth="1"/>
    <col min="9" max="9" width="23" style="2" customWidth="1"/>
    <col min="10" max="10" width="18.453125" style="2" customWidth="1"/>
    <col min="11" max="11" width="16.1796875" style="1" bestFit="1" customWidth="1"/>
    <col min="12" max="12" width="18.453125" style="2" customWidth="1"/>
    <col min="13" max="13" width="14.54296875" style="2" customWidth="1"/>
    <col min="14" max="14" width="16.26953125" style="18" customWidth="1"/>
    <col min="15" max="15" width="20.54296875" style="18" customWidth="1"/>
    <col min="16" max="16" width="16.54296875" style="2" customWidth="1"/>
    <col min="17" max="17" width="16.1796875" style="2" customWidth="1"/>
    <col min="18" max="18" width="17.81640625" style="2" customWidth="1"/>
    <col min="19" max="19" width="18.26953125" style="1" bestFit="1" customWidth="1"/>
    <col min="20" max="21" width="18.26953125" style="17" bestFit="1" customWidth="1"/>
    <col min="22" max="22" width="12.54296875" style="17" customWidth="1"/>
    <col min="23" max="31" width="12.54296875" style="2" customWidth="1"/>
    <col min="32" max="16384" width="11.54296875" style="2"/>
  </cols>
  <sheetData>
    <row r="1" spans="1:21" x14ac:dyDescent="0.45">
      <c r="A1" s="77" t="s">
        <v>100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1" x14ac:dyDescent="0.45">
      <c r="O2" s="19" t="s">
        <v>73</v>
      </c>
    </row>
    <row r="3" spans="1:21" x14ac:dyDescent="0.45">
      <c r="O3" s="19" t="s">
        <v>98</v>
      </c>
    </row>
    <row r="4" spans="1:21" x14ac:dyDescent="0.45">
      <c r="A4" s="15"/>
      <c r="B4" s="81" t="s">
        <v>64</v>
      </c>
      <c r="C4" s="5" t="s">
        <v>61</v>
      </c>
      <c r="D4" s="84" t="s">
        <v>101</v>
      </c>
      <c r="E4" s="85"/>
      <c r="F4" s="86"/>
      <c r="G4" s="84" t="s">
        <v>105</v>
      </c>
      <c r="H4" s="85"/>
      <c r="I4" s="86"/>
      <c r="J4" s="20" t="s">
        <v>102</v>
      </c>
      <c r="K4" s="21"/>
      <c r="L4" s="22"/>
      <c r="M4" s="23"/>
      <c r="N4" s="24" t="s">
        <v>103</v>
      </c>
      <c r="O4" s="25"/>
      <c r="P4" s="26"/>
      <c r="Q4" s="26"/>
      <c r="R4" s="27" t="s">
        <v>99</v>
      </c>
      <c r="S4" s="28"/>
    </row>
    <row r="5" spans="1:21" x14ac:dyDescent="0.45">
      <c r="A5" s="7" t="s">
        <v>1</v>
      </c>
      <c r="B5" s="82"/>
      <c r="C5" s="3" t="s">
        <v>62</v>
      </c>
      <c r="D5" s="6" t="s">
        <v>63</v>
      </c>
      <c r="E5" s="87" t="s">
        <v>67</v>
      </c>
      <c r="F5" s="88"/>
      <c r="G5" s="6"/>
      <c r="H5" s="87" t="s">
        <v>67</v>
      </c>
      <c r="I5" s="88"/>
      <c r="J5" s="29"/>
      <c r="K5" s="87" t="s">
        <v>67</v>
      </c>
      <c r="L5" s="88"/>
      <c r="M5" s="78" t="s">
        <v>106</v>
      </c>
      <c r="N5" s="79"/>
      <c r="O5" s="80"/>
      <c r="P5" s="78" t="s">
        <v>104</v>
      </c>
      <c r="Q5" s="79"/>
      <c r="R5" s="79"/>
      <c r="S5" s="30"/>
      <c r="T5" s="31"/>
      <c r="U5" s="31"/>
    </row>
    <row r="6" spans="1:21" x14ac:dyDescent="0.45">
      <c r="A6" s="32" t="s">
        <v>2</v>
      </c>
      <c r="B6" s="82"/>
      <c r="C6" s="3" t="s">
        <v>65</v>
      </c>
      <c r="D6" s="33" t="s">
        <v>66</v>
      </c>
      <c r="E6" s="89"/>
      <c r="F6" s="90"/>
      <c r="G6" s="33" t="s">
        <v>66</v>
      </c>
      <c r="H6" s="89"/>
      <c r="I6" s="90"/>
      <c r="J6" s="34" t="s">
        <v>66</v>
      </c>
      <c r="K6" s="89"/>
      <c r="L6" s="90"/>
      <c r="M6" s="34" t="s">
        <v>66</v>
      </c>
      <c r="N6" s="78" t="s">
        <v>67</v>
      </c>
      <c r="O6" s="80"/>
      <c r="P6" s="34" t="s">
        <v>66</v>
      </c>
      <c r="Q6" s="78" t="s">
        <v>67</v>
      </c>
      <c r="R6" s="79"/>
      <c r="S6" s="28"/>
      <c r="T6" s="35"/>
      <c r="U6" s="35"/>
    </row>
    <row r="7" spans="1:21" x14ac:dyDescent="0.45">
      <c r="A7" s="36"/>
      <c r="B7" s="83"/>
      <c r="C7" s="9" t="s">
        <v>68</v>
      </c>
      <c r="D7" s="8"/>
      <c r="E7" s="37" t="s">
        <v>69</v>
      </c>
      <c r="F7" s="38" t="s">
        <v>70</v>
      </c>
      <c r="G7" s="8"/>
      <c r="H7" s="37" t="s">
        <v>69</v>
      </c>
      <c r="I7" s="38" t="s">
        <v>70</v>
      </c>
      <c r="J7" s="39"/>
      <c r="K7" s="37" t="s">
        <v>69</v>
      </c>
      <c r="L7" s="38" t="s">
        <v>71</v>
      </c>
      <c r="M7" s="39"/>
      <c r="N7" s="40" t="s">
        <v>72</v>
      </c>
      <c r="O7" s="41" t="s">
        <v>71</v>
      </c>
      <c r="P7" s="42"/>
      <c r="Q7" s="39" t="s">
        <v>72</v>
      </c>
      <c r="R7" s="43" t="s">
        <v>71</v>
      </c>
      <c r="S7" s="28"/>
      <c r="T7" s="35"/>
      <c r="U7" s="35"/>
    </row>
    <row r="8" spans="1:21" ht="21" x14ac:dyDescent="0.5">
      <c r="A8" s="4"/>
      <c r="B8" s="4" t="s">
        <v>3</v>
      </c>
      <c r="D8" s="13"/>
      <c r="E8" s="11">
        <v>1669239</v>
      </c>
      <c r="F8" s="11">
        <v>5865815.3567250138</v>
      </c>
      <c r="G8" s="13"/>
      <c r="H8" s="11">
        <v>1516458.0747690001</v>
      </c>
      <c r="I8" s="11">
        <v>5353336.2451439975</v>
      </c>
      <c r="J8" s="13"/>
      <c r="K8" s="13">
        <v>1328237.133687</v>
      </c>
      <c r="L8" s="13">
        <v>4764467.1645917343</v>
      </c>
      <c r="M8" s="44"/>
      <c r="N8" s="44">
        <f>ROUND(E8/H8*100-100,2)</f>
        <v>10.07</v>
      </c>
      <c r="O8" s="44">
        <f>ROUND(F8/I8*100-100,2)</f>
        <v>9.57</v>
      </c>
      <c r="P8" s="45"/>
      <c r="Q8" s="44">
        <f>ROUND(E8/K8*100-100,2)</f>
        <v>25.67</v>
      </c>
      <c r="R8" s="44">
        <f>ROUND(F8/L8*100-100,2)</f>
        <v>23.12</v>
      </c>
      <c r="S8" s="11"/>
      <c r="T8" s="46"/>
      <c r="U8" s="46"/>
    </row>
    <row r="9" spans="1:21" ht="21" x14ac:dyDescent="0.5">
      <c r="A9" s="4"/>
      <c r="D9" s="13"/>
      <c r="E9" s="13"/>
      <c r="F9" s="13"/>
      <c r="G9" s="13"/>
      <c r="H9" s="13"/>
      <c r="I9" s="13"/>
      <c r="J9" s="13"/>
      <c r="K9" s="13"/>
      <c r="L9" s="13"/>
      <c r="M9" s="44"/>
      <c r="N9" s="44"/>
      <c r="O9" s="44"/>
      <c r="P9" s="44"/>
      <c r="Q9" s="44"/>
      <c r="R9" s="44"/>
      <c r="S9" s="11"/>
      <c r="T9" s="46"/>
      <c r="U9" s="46"/>
    </row>
    <row r="10" spans="1:21" ht="21" x14ac:dyDescent="0.5">
      <c r="A10" s="4" t="s">
        <v>4</v>
      </c>
      <c r="B10" s="4" t="s">
        <v>5</v>
      </c>
      <c r="C10" s="47"/>
      <c r="D10" s="48"/>
      <c r="E10" s="13">
        <f t="shared" ref="E10:L10" si="0">SUM(E11:E20)</f>
        <v>211729.485239</v>
      </c>
      <c r="F10" s="13">
        <f t="shared" si="0"/>
        <v>743879.40107548947</v>
      </c>
      <c r="G10" s="48"/>
      <c r="H10" s="13">
        <f t="shared" si="0"/>
        <v>150405.92568799999</v>
      </c>
      <c r="I10" s="13">
        <f t="shared" si="0"/>
        <v>530998.9402855552</v>
      </c>
      <c r="J10" s="48"/>
      <c r="K10" s="13">
        <f t="shared" si="0"/>
        <v>143116.465639</v>
      </c>
      <c r="L10" s="13">
        <f t="shared" si="0"/>
        <v>513389.09759999992</v>
      </c>
      <c r="M10" s="49"/>
      <c r="N10" s="44">
        <f>ROUND(E10/H10*100-100,2)</f>
        <v>40.770000000000003</v>
      </c>
      <c r="O10" s="44">
        <f>ROUND(F10/I10*100-100,2)</f>
        <v>40.090000000000003</v>
      </c>
      <c r="P10" s="49"/>
      <c r="Q10" s="44">
        <f>ROUND(E10/K10*100-100,2)</f>
        <v>47.94</v>
      </c>
      <c r="R10" s="44">
        <f>ROUND(F10/L10*100-100,2)</f>
        <v>44.9</v>
      </c>
      <c r="S10" s="50"/>
      <c r="T10" s="51"/>
      <c r="U10" s="51"/>
    </row>
    <row r="11" spans="1:21" ht="21" x14ac:dyDescent="0.5">
      <c r="A11" s="4" t="s">
        <v>0</v>
      </c>
      <c r="B11" s="4" t="s">
        <v>8</v>
      </c>
      <c r="C11" s="3" t="s">
        <v>9</v>
      </c>
      <c r="D11" s="13">
        <v>6553.5188399999997</v>
      </c>
      <c r="E11" s="13">
        <v>4275.9614949999996</v>
      </c>
      <c r="F11" s="11">
        <v>15022.99205290031</v>
      </c>
      <c r="G11" s="13">
        <v>4370.9799699999994</v>
      </c>
      <c r="H11" s="13">
        <v>3570.2183100000002</v>
      </c>
      <c r="I11" s="11">
        <v>12604.733172351327</v>
      </c>
      <c r="J11" s="13">
        <v>3728.4618716999998</v>
      </c>
      <c r="K11" s="13">
        <v>2174.181771</v>
      </c>
      <c r="L11" s="13">
        <v>7798.5780600000035</v>
      </c>
      <c r="M11" s="44">
        <f>ROUND(D11/G11*100-100,2)</f>
        <v>49.93</v>
      </c>
      <c r="N11" s="44">
        <f t="shared" ref="N11" si="1">ROUND(E11/H11*100-100,2)</f>
        <v>19.77</v>
      </c>
      <c r="O11" s="44">
        <f t="shared" ref="O11:O20" si="2">ROUND(F11/I11*100-100,2)</f>
        <v>19.190000000000001</v>
      </c>
      <c r="P11" s="44">
        <f>ROUND(D11/J11*100-100,2)</f>
        <v>75.77</v>
      </c>
      <c r="Q11" s="44">
        <f t="shared" ref="Q11" si="3">ROUND(E11/K11*100-100,2)</f>
        <v>96.67</v>
      </c>
      <c r="R11" s="44">
        <f t="shared" ref="R11:R20" si="4">ROUND(F11/L11*100-100,2)</f>
        <v>92.64</v>
      </c>
      <c r="S11" s="51"/>
      <c r="T11" s="51"/>
      <c r="U11" s="51"/>
    </row>
    <row r="12" spans="1:21" ht="21" x14ac:dyDescent="0.5">
      <c r="A12" s="4" t="s">
        <v>0</v>
      </c>
      <c r="B12" s="4" t="s">
        <v>10</v>
      </c>
      <c r="C12" s="3" t="s">
        <v>9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3">
        <v>0</v>
      </c>
      <c r="K12" s="13">
        <v>0</v>
      </c>
      <c r="L12" s="13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51"/>
      <c r="T12" s="51"/>
      <c r="U12" s="51"/>
    </row>
    <row r="13" spans="1:21" ht="21" x14ac:dyDescent="0.5">
      <c r="A13" s="4" t="s">
        <v>0</v>
      </c>
      <c r="B13" s="4" t="s">
        <v>11</v>
      </c>
      <c r="C13" s="3" t="s">
        <v>9</v>
      </c>
      <c r="D13" s="11">
        <v>7978.9999289999987</v>
      </c>
      <c r="E13" s="13">
        <v>2361.137647</v>
      </c>
      <c r="F13" s="11">
        <v>8294.5382925007798</v>
      </c>
      <c r="G13" s="11">
        <v>5777.0406600000006</v>
      </c>
      <c r="H13" s="13">
        <v>1695.825699</v>
      </c>
      <c r="I13" s="11">
        <v>5983.1582393374883</v>
      </c>
      <c r="J13" s="13">
        <v>5312.8418870000005</v>
      </c>
      <c r="K13" s="13">
        <v>1617.6047639999999</v>
      </c>
      <c r="L13" s="13">
        <v>5802.2721599999995</v>
      </c>
      <c r="M13" s="44">
        <f t="shared" ref="M13:N19" si="5">ROUND(D13/G13*100-100,2)</f>
        <v>38.119999999999997</v>
      </c>
      <c r="N13" s="44">
        <f t="shared" si="5"/>
        <v>39.229999999999997</v>
      </c>
      <c r="O13" s="44">
        <f t="shared" si="2"/>
        <v>38.630000000000003</v>
      </c>
      <c r="P13" s="44">
        <f t="shared" ref="P13:Q19" si="6">ROUND(D13/J13*100-100,2)</f>
        <v>50.18</v>
      </c>
      <c r="Q13" s="44">
        <f t="shared" si="6"/>
        <v>45.97</v>
      </c>
      <c r="R13" s="44">
        <f t="shared" si="4"/>
        <v>42.95</v>
      </c>
      <c r="S13" s="51"/>
      <c r="T13" s="51"/>
      <c r="U13" s="51"/>
    </row>
    <row r="14" spans="1:21" ht="21" x14ac:dyDescent="0.5">
      <c r="A14" s="4" t="s">
        <v>0</v>
      </c>
      <c r="B14" s="4" t="s">
        <v>12</v>
      </c>
      <c r="C14" s="3" t="s">
        <v>9</v>
      </c>
      <c r="D14" s="13">
        <v>19030.287539999998</v>
      </c>
      <c r="E14" s="13">
        <v>11955.321462</v>
      </c>
      <c r="F14" s="11">
        <v>41993.685287491906</v>
      </c>
      <c r="G14" s="13">
        <v>19834.106920000002</v>
      </c>
      <c r="H14" s="13">
        <v>14106.174761</v>
      </c>
      <c r="I14" s="11">
        <v>49784.107430108372</v>
      </c>
      <c r="J14" s="13">
        <v>17481.346708000001</v>
      </c>
      <c r="K14" s="13">
        <v>11675.319041999999</v>
      </c>
      <c r="L14" s="13">
        <v>41882.370039999987</v>
      </c>
      <c r="M14" s="44">
        <f t="shared" si="5"/>
        <v>-4.05</v>
      </c>
      <c r="N14" s="44">
        <f t="shared" si="5"/>
        <v>-15.25</v>
      </c>
      <c r="O14" s="44">
        <f t="shared" si="2"/>
        <v>-15.65</v>
      </c>
      <c r="P14" s="44">
        <f t="shared" si="6"/>
        <v>8.86</v>
      </c>
      <c r="Q14" s="44">
        <f t="shared" si="6"/>
        <v>2.4</v>
      </c>
      <c r="R14" s="44">
        <f t="shared" si="4"/>
        <v>0.27</v>
      </c>
      <c r="S14" s="51"/>
      <c r="T14" s="51"/>
      <c r="U14" s="51"/>
    </row>
    <row r="15" spans="1:21" ht="21" x14ac:dyDescent="0.5">
      <c r="A15" s="4" t="s">
        <v>0</v>
      </c>
      <c r="B15" s="4" t="s">
        <v>13</v>
      </c>
      <c r="C15" s="3" t="s">
        <v>9</v>
      </c>
      <c r="D15" s="13">
        <v>19565.430874999998</v>
      </c>
      <c r="E15" s="13">
        <v>6773.9995989999998</v>
      </c>
      <c r="F15" s="11">
        <v>23796.124376378462</v>
      </c>
      <c r="G15" s="13">
        <v>15066.417665000001</v>
      </c>
      <c r="H15" s="13">
        <v>4685.3216389999998</v>
      </c>
      <c r="I15" s="11">
        <v>16545.161479829796</v>
      </c>
      <c r="J15" s="13">
        <v>17227.898487999999</v>
      </c>
      <c r="K15" s="13">
        <v>5574.7521120000001</v>
      </c>
      <c r="L15" s="13">
        <v>19997.109869999997</v>
      </c>
      <c r="M15" s="44">
        <f t="shared" si="5"/>
        <v>29.86</v>
      </c>
      <c r="N15" s="44">
        <f t="shared" si="5"/>
        <v>44.58</v>
      </c>
      <c r="O15" s="44">
        <f t="shared" si="2"/>
        <v>43.83</v>
      </c>
      <c r="P15" s="44">
        <f t="shared" si="6"/>
        <v>13.57</v>
      </c>
      <c r="Q15" s="44">
        <f t="shared" si="6"/>
        <v>21.51</v>
      </c>
      <c r="R15" s="44">
        <f t="shared" si="4"/>
        <v>19</v>
      </c>
      <c r="S15" s="51"/>
      <c r="T15" s="51"/>
      <c r="U15" s="51"/>
    </row>
    <row r="16" spans="1:21" ht="21" x14ac:dyDescent="0.5">
      <c r="A16" s="4" t="s">
        <v>0</v>
      </c>
      <c r="B16" s="4" t="s">
        <v>14</v>
      </c>
      <c r="C16" s="3" t="s">
        <v>9</v>
      </c>
      <c r="D16" s="13">
        <v>29150.16</v>
      </c>
      <c r="E16" s="13">
        <v>9062.2735169999996</v>
      </c>
      <c r="F16" s="11">
        <v>31839.766711646094</v>
      </c>
      <c r="G16" s="13">
        <v>20305.560000000001</v>
      </c>
      <c r="H16" s="13">
        <v>6296.5574569999999</v>
      </c>
      <c r="I16" s="11">
        <v>22185.077744021619</v>
      </c>
      <c r="J16" s="13">
        <v>1000</v>
      </c>
      <c r="K16" s="13">
        <v>283.115522</v>
      </c>
      <c r="L16" s="13">
        <v>1016.0620200000001</v>
      </c>
      <c r="M16" s="44">
        <f t="shared" ref="M16" si="7">ROUND(D16/G16*100-100,2)</f>
        <v>43.56</v>
      </c>
      <c r="N16" s="44">
        <f>ROUND(E16/H16*100-100,2)</f>
        <v>43.92</v>
      </c>
      <c r="O16" s="44">
        <f t="shared" ref="O16" si="8">ROUND(F16/I16*100-100,2)</f>
        <v>43.52</v>
      </c>
      <c r="P16" s="44">
        <f t="shared" ref="P16" si="9">ROUND(D16/J16*100-100,2)</f>
        <v>2815.02</v>
      </c>
      <c r="Q16" s="44">
        <f t="shared" ref="Q16" si="10">ROUND(E16/K16*100-100,2)</f>
        <v>3100.91</v>
      </c>
      <c r="R16" s="44">
        <f t="shared" ref="R16" si="11">ROUND(F16/L16*100-100,2)</f>
        <v>3033.64</v>
      </c>
      <c r="S16" s="51"/>
      <c r="T16" s="51"/>
      <c r="U16" s="51"/>
    </row>
    <row r="17" spans="1:21" ht="21" x14ac:dyDescent="0.5">
      <c r="A17" s="4" t="s">
        <v>0</v>
      </c>
      <c r="B17" s="4" t="s">
        <v>15</v>
      </c>
      <c r="C17" s="3" t="s">
        <v>9</v>
      </c>
      <c r="D17" s="13">
        <v>286835.50199999998</v>
      </c>
      <c r="E17" s="13">
        <v>86012.920381000004</v>
      </c>
      <c r="F17" s="11">
        <v>302148.77627865801</v>
      </c>
      <c r="G17" s="13">
        <v>175754.35897999999</v>
      </c>
      <c r="H17" s="13">
        <v>55473.598716</v>
      </c>
      <c r="I17" s="11">
        <v>195832.50543723768</v>
      </c>
      <c r="J17" s="13">
        <v>256460.19</v>
      </c>
      <c r="K17" s="13">
        <v>66792.059057000006</v>
      </c>
      <c r="L17" s="13">
        <v>239600.33292000002</v>
      </c>
      <c r="M17" s="44">
        <f t="shared" si="5"/>
        <v>63.2</v>
      </c>
      <c r="N17" s="44">
        <f t="shared" si="5"/>
        <v>55.05</v>
      </c>
      <c r="O17" s="44">
        <f t="shared" si="2"/>
        <v>54.29</v>
      </c>
      <c r="P17" s="44">
        <f t="shared" si="6"/>
        <v>11.84</v>
      </c>
      <c r="Q17" s="44">
        <f t="shared" si="6"/>
        <v>28.78</v>
      </c>
      <c r="R17" s="44">
        <f t="shared" si="4"/>
        <v>26.11</v>
      </c>
      <c r="S17" s="51"/>
      <c r="T17" s="51"/>
      <c r="U17" s="51"/>
    </row>
    <row r="18" spans="1:21" ht="21" x14ac:dyDescent="0.5">
      <c r="A18" s="4" t="s">
        <v>0</v>
      </c>
      <c r="B18" s="4" t="s">
        <v>16</v>
      </c>
      <c r="C18" s="3" t="s">
        <v>9</v>
      </c>
      <c r="D18" s="13">
        <v>395.00099999999998</v>
      </c>
      <c r="E18" s="13">
        <v>110.338908</v>
      </c>
      <c r="F18" s="11">
        <v>388.00306542245642</v>
      </c>
      <c r="G18" s="13">
        <v>166.642</v>
      </c>
      <c r="H18" s="13">
        <v>60.624366999999999</v>
      </c>
      <c r="I18" s="11">
        <v>213.65533546595074</v>
      </c>
      <c r="J18" s="13">
        <v>280.00400000000002</v>
      </c>
      <c r="K18" s="13">
        <v>82.734083999999996</v>
      </c>
      <c r="L18" s="13">
        <v>296.81334999999996</v>
      </c>
      <c r="M18" s="44">
        <f t="shared" si="5"/>
        <v>137.04</v>
      </c>
      <c r="N18" s="44">
        <f t="shared" si="5"/>
        <v>82</v>
      </c>
      <c r="O18" s="44">
        <f t="shared" si="2"/>
        <v>81.599999999999994</v>
      </c>
      <c r="P18" s="44">
        <f t="shared" si="6"/>
        <v>41.07</v>
      </c>
      <c r="Q18" s="44">
        <f t="shared" si="6"/>
        <v>33.369999999999997</v>
      </c>
      <c r="R18" s="44">
        <f t="shared" si="4"/>
        <v>30.72</v>
      </c>
      <c r="S18" s="51"/>
      <c r="T18" s="51"/>
      <c r="U18" s="51"/>
    </row>
    <row r="19" spans="1:21" ht="21" x14ac:dyDescent="0.5">
      <c r="A19" s="4" t="s">
        <v>0</v>
      </c>
      <c r="B19" s="4" t="s">
        <v>74</v>
      </c>
      <c r="C19" s="3" t="s">
        <v>9</v>
      </c>
      <c r="D19" s="13">
        <v>110097.912</v>
      </c>
      <c r="E19" s="13">
        <v>21009.832600000002</v>
      </c>
      <c r="F19" s="11">
        <v>73836.527092885211</v>
      </c>
      <c r="G19" s="13">
        <v>63997.131799999996</v>
      </c>
      <c r="H19" s="13">
        <v>13101.145042</v>
      </c>
      <c r="I19" s="11">
        <v>46267.327735668179</v>
      </c>
      <c r="J19" s="13">
        <v>96223.451000000001</v>
      </c>
      <c r="K19" s="13">
        <v>18551.477004</v>
      </c>
      <c r="L19" s="13">
        <v>66551.649439999906</v>
      </c>
      <c r="M19" s="44">
        <f t="shared" si="5"/>
        <v>72.040000000000006</v>
      </c>
      <c r="N19" s="44">
        <f t="shared" si="5"/>
        <v>60.37</v>
      </c>
      <c r="O19" s="44">
        <f t="shared" si="2"/>
        <v>59.59</v>
      </c>
      <c r="P19" s="44">
        <f t="shared" si="6"/>
        <v>14.42</v>
      </c>
      <c r="Q19" s="44">
        <f t="shared" si="6"/>
        <v>13.25</v>
      </c>
      <c r="R19" s="44">
        <f t="shared" si="4"/>
        <v>10.95</v>
      </c>
      <c r="S19" s="51"/>
      <c r="T19" s="51"/>
      <c r="U19" s="51"/>
    </row>
    <row r="20" spans="1:21" ht="21" x14ac:dyDescent="0.5">
      <c r="A20" s="4"/>
      <c r="B20" s="4" t="s">
        <v>17</v>
      </c>
      <c r="C20" s="3" t="s">
        <v>6</v>
      </c>
      <c r="D20" s="49" t="s">
        <v>7</v>
      </c>
      <c r="E20" s="13">
        <v>70167.699630000003</v>
      </c>
      <c r="F20" s="11">
        <v>246558.98791760622</v>
      </c>
      <c r="G20" s="49" t="s">
        <v>7</v>
      </c>
      <c r="H20" s="13">
        <v>51416.459696999998</v>
      </c>
      <c r="I20" s="11">
        <v>181583.2137115348</v>
      </c>
      <c r="J20" s="49" t="s">
        <v>7</v>
      </c>
      <c r="K20" s="13">
        <v>36365.222283000003</v>
      </c>
      <c r="L20" s="13">
        <v>130443.90974000005</v>
      </c>
      <c r="M20" s="49" t="s">
        <v>7</v>
      </c>
      <c r="N20" s="44">
        <f>ROUND(E20/H20*100-100,2)</f>
        <v>36.47</v>
      </c>
      <c r="O20" s="44">
        <f t="shared" si="2"/>
        <v>35.78</v>
      </c>
      <c r="P20" s="49" t="s">
        <v>7</v>
      </c>
      <c r="Q20" s="44">
        <f>ROUND(E20/K20*100-100,2)</f>
        <v>92.95</v>
      </c>
      <c r="R20" s="44">
        <f t="shared" si="4"/>
        <v>89.02</v>
      </c>
      <c r="S20" s="50"/>
      <c r="T20" s="51"/>
      <c r="U20" s="51"/>
    </row>
    <row r="21" spans="1:21" ht="21" x14ac:dyDescent="0.5">
      <c r="A21" s="4"/>
      <c r="B21" s="4"/>
      <c r="C21" s="3"/>
      <c r="D21" s="44"/>
      <c r="E21" s="13"/>
      <c r="F21" s="13"/>
      <c r="G21" s="44"/>
      <c r="H21" s="13"/>
      <c r="I21" s="13"/>
      <c r="J21" s="44"/>
      <c r="K21" s="13"/>
      <c r="L21" s="13"/>
      <c r="M21" s="44"/>
      <c r="N21" s="44"/>
      <c r="O21" s="44"/>
      <c r="P21" s="44"/>
      <c r="Q21" s="44"/>
      <c r="R21" s="44"/>
      <c r="S21" s="50"/>
      <c r="T21" s="51"/>
      <c r="U21" s="51"/>
    </row>
    <row r="22" spans="1:21" ht="21" x14ac:dyDescent="0.5">
      <c r="A22" s="4" t="s">
        <v>18</v>
      </c>
      <c r="B22" s="4" t="s">
        <v>19</v>
      </c>
      <c r="C22" s="3"/>
      <c r="D22" s="49"/>
      <c r="E22" s="13">
        <f t="shared" ref="E22:L22" si="12">SUM(E23:E28,E31:E32)</f>
        <v>264027.617899</v>
      </c>
      <c r="F22" s="13">
        <f t="shared" si="12"/>
        <v>927534.14338095603</v>
      </c>
      <c r="G22" s="49"/>
      <c r="H22" s="13">
        <f t="shared" si="12"/>
        <v>302202.129778</v>
      </c>
      <c r="I22" s="13">
        <f t="shared" si="12"/>
        <v>1066751.8854959821</v>
      </c>
      <c r="J22" s="49"/>
      <c r="K22" s="13">
        <f t="shared" si="12"/>
        <v>199862.00910699999</v>
      </c>
      <c r="L22" s="13">
        <f t="shared" si="12"/>
        <v>716944.93959999946</v>
      </c>
      <c r="M22" s="49"/>
      <c r="N22" s="44">
        <f t="shared" ref="N22:N32" si="13">ROUND(E22/H22*100-100,2)</f>
        <v>-12.63</v>
      </c>
      <c r="O22" s="44">
        <f t="shared" ref="O22:O32" si="14">ROUND(F22/I22*100-100,2)</f>
        <v>-13.05</v>
      </c>
      <c r="P22" s="49"/>
      <c r="Q22" s="44">
        <f t="shared" ref="Q22:Q32" si="15">ROUND(E22/K22*100-100,2)</f>
        <v>32.1</v>
      </c>
      <c r="R22" s="44">
        <f t="shared" ref="R22:R32" si="16">ROUND(F22/L22*100-100,2)</f>
        <v>29.37</v>
      </c>
      <c r="S22" s="51"/>
      <c r="T22" s="51"/>
      <c r="U22" s="51"/>
    </row>
    <row r="23" spans="1:21" ht="21" x14ac:dyDescent="0.5">
      <c r="A23" s="4" t="s">
        <v>0</v>
      </c>
      <c r="B23" s="4" t="s">
        <v>20</v>
      </c>
      <c r="C23" s="3" t="s">
        <v>6</v>
      </c>
      <c r="D23" s="49" t="s">
        <v>7</v>
      </c>
      <c r="E23" s="13">
        <v>16195.287361000001</v>
      </c>
      <c r="F23" s="11">
        <v>56875.619402260534</v>
      </c>
      <c r="G23" s="49" t="s">
        <v>7</v>
      </c>
      <c r="H23" s="13">
        <v>13328.786819000001</v>
      </c>
      <c r="I23" s="11">
        <v>47066.478168825503</v>
      </c>
      <c r="J23" s="49" t="s">
        <v>7</v>
      </c>
      <c r="K23" s="13">
        <v>9754.9294719999998</v>
      </c>
      <c r="L23" s="13">
        <v>34995.189700000003</v>
      </c>
      <c r="M23" s="49" t="s">
        <v>7</v>
      </c>
      <c r="N23" s="44">
        <f t="shared" si="13"/>
        <v>21.51</v>
      </c>
      <c r="O23" s="44">
        <f t="shared" si="14"/>
        <v>20.84</v>
      </c>
      <c r="P23" s="49" t="s">
        <v>7</v>
      </c>
      <c r="Q23" s="44">
        <f t="shared" si="15"/>
        <v>66.02</v>
      </c>
      <c r="R23" s="44">
        <f t="shared" si="16"/>
        <v>62.52</v>
      </c>
      <c r="S23" s="51"/>
      <c r="T23" s="51"/>
      <c r="U23" s="51"/>
    </row>
    <row r="24" spans="1:21" ht="21" x14ac:dyDescent="0.5">
      <c r="A24" s="4" t="s">
        <v>0</v>
      </c>
      <c r="B24" s="4" t="s">
        <v>21</v>
      </c>
      <c r="C24" s="3" t="s">
        <v>6</v>
      </c>
      <c r="D24" s="49" t="s">
        <v>7</v>
      </c>
      <c r="E24" s="13">
        <v>17851.758542</v>
      </c>
      <c r="F24" s="11">
        <v>62742.507370521969</v>
      </c>
      <c r="G24" s="49" t="s">
        <v>7</v>
      </c>
      <c r="H24" s="13">
        <v>11115.410327</v>
      </c>
      <c r="I24" s="11">
        <v>39259.224923028778</v>
      </c>
      <c r="J24" s="49" t="s">
        <v>7</v>
      </c>
      <c r="K24" s="13">
        <v>8837.0220570000001</v>
      </c>
      <c r="L24" s="13">
        <v>31699.651050000019</v>
      </c>
      <c r="M24" s="49" t="s">
        <v>7</v>
      </c>
      <c r="N24" s="44">
        <f t="shared" si="13"/>
        <v>60.6</v>
      </c>
      <c r="O24" s="44">
        <f t="shared" si="14"/>
        <v>59.82</v>
      </c>
      <c r="P24" s="49" t="s">
        <v>7</v>
      </c>
      <c r="Q24" s="44">
        <f t="shared" si="15"/>
        <v>102.01</v>
      </c>
      <c r="R24" s="44">
        <f t="shared" si="16"/>
        <v>97.93</v>
      </c>
      <c r="S24" s="51"/>
      <c r="T24" s="51"/>
      <c r="U24" s="51"/>
    </row>
    <row r="25" spans="1:21" ht="21" x14ac:dyDescent="0.5">
      <c r="A25" s="4" t="s">
        <v>0</v>
      </c>
      <c r="B25" s="4" t="s">
        <v>22</v>
      </c>
      <c r="C25" s="3" t="s">
        <v>6</v>
      </c>
      <c r="D25" s="49" t="s">
        <v>7</v>
      </c>
      <c r="E25" s="13">
        <v>19089.232830000001</v>
      </c>
      <c r="F25" s="11">
        <v>67106.957227642066</v>
      </c>
      <c r="G25" s="49" t="s">
        <v>7</v>
      </c>
      <c r="H25" s="13">
        <v>16697.963513999999</v>
      </c>
      <c r="I25" s="11">
        <v>58943.540912788114</v>
      </c>
      <c r="J25" s="49" t="s">
        <v>7</v>
      </c>
      <c r="K25" s="13">
        <v>8683.301571</v>
      </c>
      <c r="L25" s="13">
        <v>31151.154350000012</v>
      </c>
      <c r="M25" s="49" t="s">
        <v>7</v>
      </c>
      <c r="N25" s="44">
        <f t="shared" si="13"/>
        <v>14.32</v>
      </c>
      <c r="O25" s="44">
        <f t="shared" si="14"/>
        <v>13.85</v>
      </c>
      <c r="P25" s="49" t="s">
        <v>7</v>
      </c>
      <c r="Q25" s="44">
        <f t="shared" si="15"/>
        <v>119.84</v>
      </c>
      <c r="R25" s="44">
        <f t="shared" si="16"/>
        <v>115.42</v>
      </c>
      <c r="S25" s="51"/>
      <c r="T25" s="51"/>
      <c r="U25" s="51"/>
    </row>
    <row r="26" spans="1:21" ht="21" x14ac:dyDescent="0.5">
      <c r="A26" s="4" t="s">
        <v>0</v>
      </c>
      <c r="B26" s="4" t="s">
        <v>23</v>
      </c>
      <c r="C26" s="3" t="s">
        <v>6</v>
      </c>
      <c r="D26" s="49" t="s">
        <v>7</v>
      </c>
      <c r="E26" s="13">
        <v>3128.4137169999999</v>
      </c>
      <c r="F26" s="11">
        <v>10990.370926487185</v>
      </c>
      <c r="G26" s="49" t="s">
        <v>7</v>
      </c>
      <c r="H26" s="13">
        <v>3172.4514399999998</v>
      </c>
      <c r="I26" s="11">
        <v>11199.001408527063</v>
      </c>
      <c r="J26" s="49" t="s">
        <v>7</v>
      </c>
      <c r="K26" s="13">
        <v>2813.7779089999999</v>
      </c>
      <c r="L26" s="13">
        <v>10094.030319999991</v>
      </c>
      <c r="M26" s="49" t="s">
        <v>7</v>
      </c>
      <c r="N26" s="44">
        <f t="shared" si="13"/>
        <v>-1.39</v>
      </c>
      <c r="O26" s="44">
        <f t="shared" si="14"/>
        <v>-1.86</v>
      </c>
      <c r="P26" s="49" t="s">
        <v>7</v>
      </c>
      <c r="Q26" s="44">
        <f t="shared" si="15"/>
        <v>11.18</v>
      </c>
      <c r="R26" s="44">
        <f t="shared" si="16"/>
        <v>8.8800000000000008</v>
      </c>
      <c r="S26" s="51"/>
      <c r="T26" s="51"/>
      <c r="U26" s="51"/>
    </row>
    <row r="27" spans="1:21" ht="21" x14ac:dyDescent="0.5">
      <c r="A27" s="4" t="s">
        <v>0</v>
      </c>
      <c r="B27" s="4" t="s">
        <v>24</v>
      </c>
      <c r="C27" s="3" t="s">
        <v>6</v>
      </c>
      <c r="D27" s="49" t="s">
        <v>7</v>
      </c>
      <c r="E27" s="13">
        <v>83232.418126999997</v>
      </c>
      <c r="F27" s="11">
        <v>292371.01316765719</v>
      </c>
      <c r="G27" s="49" t="s">
        <v>7</v>
      </c>
      <c r="H27" s="13">
        <v>131998.688265</v>
      </c>
      <c r="I27" s="11">
        <v>465905.10909432184</v>
      </c>
      <c r="J27" s="49" t="s">
        <v>7</v>
      </c>
      <c r="K27" s="13">
        <v>97564.338317000002</v>
      </c>
      <c r="L27" s="13">
        <v>349992.4354099998</v>
      </c>
      <c r="M27" s="49" t="s">
        <v>7</v>
      </c>
      <c r="N27" s="44">
        <f t="shared" si="13"/>
        <v>-36.94</v>
      </c>
      <c r="O27" s="44">
        <f t="shared" si="14"/>
        <v>-37.25</v>
      </c>
      <c r="P27" s="49" t="s">
        <v>7</v>
      </c>
      <c r="Q27" s="44">
        <f t="shared" si="15"/>
        <v>-14.69</v>
      </c>
      <c r="R27" s="44">
        <f t="shared" si="16"/>
        <v>-16.46</v>
      </c>
      <c r="S27" s="51"/>
      <c r="T27" s="51"/>
      <c r="U27" s="51"/>
    </row>
    <row r="28" spans="1:21" ht="21" x14ac:dyDescent="0.5">
      <c r="A28" s="4" t="s">
        <v>0</v>
      </c>
      <c r="B28" s="4" t="s">
        <v>25</v>
      </c>
      <c r="C28" s="3" t="s">
        <v>6</v>
      </c>
      <c r="D28" s="49" t="s">
        <v>7</v>
      </c>
      <c r="E28" s="13">
        <f t="shared" ref="E28:L28" si="17">SUM(E29:E30)</f>
        <v>54657.877829000005</v>
      </c>
      <c r="F28" s="13">
        <f t="shared" si="17"/>
        <v>191999.40010275706</v>
      </c>
      <c r="G28" s="49" t="s">
        <v>7</v>
      </c>
      <c r="H28" s="13">
        <f t="shared" si="17"/>
        <v>58712.603581000003</v>
      </c>
      <c r="I28" s="13">
        <f t="shared" si="17"/>
        <v>207199.68904221908</v>
      </c>
      <c r="J28" s="49" t="s">
        <v>7</v>
      </c>
      <c r="K28" s="13">
        <f t="shared" si="17"/>
        <v>28641.699759000003</v>
      </c>
      <c r="L28" s="13">
        <f t="shared" si="17"/>
        <v>102734.47738999987</v>
      </c>
      <c r="M28" s="49" t="s">
        <v>7</v>
      </c>
      <c r="N28" s="44">
        <f t="shared" si="13"/>
        <v>-6.91</v>
      </c>
      <c r="O28" s="44">
        <f t="shared" si="14"/>
        <v>-7.34</v>
      </c>
      <c r="P28" s="49" t="s">
        <v>7</v>
      </c>
      <c r="Q28" s="44">
        <f t="shared" si="15"/>
        <v>90.83</v>
      </c>
      <c r="R28" s="44">
        <f t="shared" si="16"/>
        <v>86.89</v>
      </c>
      <c r="S28" s="51"/>
      <c r="T28" s="51"/>
      <c r="U28" s="51"/>
    </row>
    <row r="29" spans="1:21" ht="21" x14ac:dyDescent="0.5">
      <c r="A29" s="4"/>
      <c r="B29" s="4" t="s">
        <v>26</v>
      </c>
      <c r="C29" s="3" t="s">
        <v>6</v>
      </c>
      <c r="D29" s="49" t="s">
        <v>7</v>
      </c>
      <c r="E29" s="13">
        <v>41384.864606000003</v>
      </c>
      <c r="F29" s="11">
        <v>145344.90833594085</v>
      </c>
      <c r="G29" s="49" t="s">
        <v>7</v>
      </c>
      <c r="H29" s="13">
        <v>39457.454037000003</v>
      </c>
      <c r="I29" s="11">
        <v>139200.8165000772</v>
      </c>
      <c r="J29" s="49" t="s">
        <v>7</v>
      </c>
      <c r="K29" s="13">
        <v>17957.997981</v>
      </c>
      <c r="L29" s="13">
        <v>64412.877609999887</v>
      </c>
      <c r="M29" s="49" t="s">
        <v>7</v>
      </c>
      <c r="N29" s="44">
        <f t="shared" si="13"/>
        <v>4.88</v>
      </c>
      <c r="O29" s="44">
        <f t="shared" si="14"/>
        <v>4.41</v>
      </c>
      <c r="P29" s="49" t="s">
        <v>7</v>
      </c>
      <c r="Q29" s="44">
        <f t="shared" si="15"/>
        <v>130.44999999999999</v>
      </c>
      <c r="R29" s="44">
        <f t="shared" si="16"/>
        <v>125.65</v>
      </c>
      <c r="S29" s="51"/>
      <c r="T29" s="51"/>
      <c r="U29" s="51"/>
    </row>
    <row r="30" spans="1:21" ht="21" x14ac:dyDescent="0.5">
      <c r="A30" s="4"/>
      <c r="B30" s="4" t="s">
        <v>27</v>
      </c>
      <c r="C30" s="3" t="s">
        <v>6</v>
      </c>
      <c r="D30" s="49" t="s">
        <v>7</v>
      </c>
      <c r="E30" s="13">
        <v>13273.013223</v>
      </c>
      <c r="F30" s="11">
        <v>46654.491766816216</v>
      </c>
      <c r="G30" s="49" t="s">
        <v>7</v>
      </c>
      <c r="H30" s="13">
        <v>19255.149544</v>
      </c>
      <c r="I30" s="11">
        <v>67998.872542141879</v>
      </c>
      <c r="J30" s="49" t="s">
        <v>7</v>
      </c>
      <c r="K30" s="13">
        <v>10683.701778000001</v>
      </c>
      <c r="L30" s="13">
        <v>38321.59977999999</v>
      </c>
      <c r="M30" s="49" t="s">
        <v>7</v>
      </c>
      <c r="N30" s="44">
        <f t="shared" si="13"/>
        <v>-31.07</v>
      </c>
      <c r="O30" s="44">
        <f t="shared" si="14"/>
        <v>-31.39</v>
      </c>
      <c r="P30" s="49" t="s">
        <v>7</v>
      </c>
      <c r="Q30" s="44">
        <f t="shared" si="15"/>
        <v>24.24</v>
      </c>
      <c r="R30" s="44">
        <f t="shared" si="16"/>
        <v>21.74</v>
      </c>
      <c r="S30" s="51"/>
      <c r="T30" s="51"/>
      <c r="U30" s="51"/>
    </row>
    <row r="31" spans="1:21" ht="21" x14ac:dyDescent="0.5">
      <c r="A31" s="4" t="s">
        <v>0</v>
      </c>
      <c r="B31" s="4" t="s">
        <v>28</v>
      </c>
      <c r="C31" s="3" t="s">
        <v>6</v>
      </c>
      <c r="D31" s="49" t="s">
        <v>7</v>
      </c>
      <c r="E31" s="13">
        <v>4100.8775150000001</v>
      </c>
      <c r="F31" s="11">
        <v>14410.687113047888</v>
      </c>
      <c r="G31" s="49" t="s">
        <v>7</v>
      </c>
      <c r="H31" s="13">
        <v>3025.4409519999999</v>
      </c>
      <c r="I31" s="11">
        <v>10678.642015199342</v>
      </c>
      <c r="J31" s="49" t="s">
        <v>7</v>
      </c>
      <c r="K31" s="13">
        <v>1794.1285820000001</v>
      </c>
      <c r="L31" s="13">
        <v>6435.1446000000014</v>
      </c>
      <c r="M31" s="49" t="s">
        <v>7</v>
      </c>
      <c r="N31" s="44">
        <f t="shared" si="13"/>
        <v>35.549999999999997</v>
      </c>
      <c r="O31" s="44">
        <f t="shared" si="14"/>
        <v>34.950000000000003</v>
      </c>
      <c r="P31" s="49" t="s">
        <v>7</v>
      </c>
      <c r="Q31" s="44">
        <f t="shared" si="15"/>
        <v>128.57</v>
      </c>
      <c r="R31" s="44">
        <f t="shared" si="16"/>
        <v>123.94</v>
      </c>
      <c r="S31" s="51"/>
      <c r="T31" s="51"/>
      <c r="U31" s="51"/>
    </row>
    <row r="32" spans="1:21" ht="21" x14ac:dyDescent="0.5">
      <c r="B32" s="4" t="s">
        <v>29</v>
      </c>
      <c r="C32" s="3" t="s">
        <v>6</v>
      </c>
      <c r="D32" s="49" t="s">
        <v>7</v>
      </c>
      <c r="E32" s="13">
        <v>65771.751978</v>
      </c>
      <c r="F32" s="11">
        <v>231037.58807058207</v>
      </c>
      <c r="G32" s="49" t="s">
        <v>7</v>
      </c>
      <c r="H32" s="13">
        <v>64150.784879999999</v>
      </c>
      <c r="I32" s="11">
        <v>226500.19993107236</v>
      </c>
      <c r="J32" s="49" t="s">
        <v>7</v>
      </c>
      <c r="K32" s="13">
        <v>41772.811439999998</v>
      </c>
      <c r="L32" s="13">
        <v>149842.85677999986</v>
      </c>
      <c r="M32" s="49" t="s">
        <v>7</v>
      </c>
      <c r="N32" s="44">
        <f t="shared" si="13"/>
        <v>2.5299999999999998</v>
      </c>
      <c r="O32" s="44">
        <f t="shared" si="14"/>
        <v>2</v>
      </c>
      <c r="P32" s="49" t="s">
        <v>7</v>
      </c>
      <c r="Q32" s="44">
        <f t="shared" si="15"/>
        <v>57.45</v>
      </c>
      <c r="R32" s="44">
        <f t="shared" si="16"/>
        <v>54.19</v>
      </c>
      <c r="S32" s="51"/>
      <c r="T32" s="51"/>
      <c r="U32" s="51"/>
    </row>
    <row r="33" spans="1:21" ht="21" x14ac:dyDescent="0.5">
      <c r="B33" s="4"/>
      <c r="C33" s="3"/>
      <c r="D33" s="45"/>
      <c r="E33" s="13"/>
      <c r="F33" s="11"/>
      <c r="G33" s="45"/>
      <c r="H33" s="13"/>
      <c r="I33" s="13"/>
      <c r="J33" s="45"/>
      <c r="K33" s="13"/>
      <c r="L33" s="13"/>
      <c r="M33" s="45"/>
      <c r="N33" s="44"/>
      <c r="O33" s="44"/>
      <c r="P33" s="45"/>
      <c r="Q33" s="44"/>
      <c r="R33" s="44"/>
      <c r="S33" s="51"/>
      <c r="T33" s="51"/>
      <c r="U33" s="51"/>
    </row>
    <row r="34" spans="1:21" ht="21" x14ac:dyDescent="0.5">
      <c r="A34" s="2" t="s">
        <v>30</v>
      </c>
      <c r="B34" s="4" t="s">
        <v>31</v>
      </c>
      <c r="C34" s="3"/>
      <c r="D34" s="49"/>
      <c r="E34" s="13">
        <f t="shared" ref="E34:F34" si="18">SUM(E35,E46,E47)</f>
        <v>87458.412016000002</v>
      </c>
      <c r="F34" s="13">
        <f t="shared" si="18"/>
        <v>307091.39072418201</v>
      </c>
      <c r="G34" s="49"/>
      <c r="H34" s="13">
        <f t="shared" ref="H34:I34" si="19">SUM(H35,H46,H47)</f>
        <v>88250.137237000003</v>
      </c>
      <c r="I34" s="13">
        <f t="shared" si="19"/>
        <v>311529.14691346505</v>
      </c>
      <c r="J34" s="49"/>
      <c r="K34" s="13">
        <f t="shared" ref="K34:L34" si="20">SUM(K35,K46,K47)</f>
        <v>32042.078760999997</v>
      </c>
      <c r="L34" s="13">
        <f t="shared" si="20"/>
        <v>114937.07096000001</v>
      </c>
      <c r="M34" s="49"/>
      <c r="N34" s="44">
        <f t="shared" ref="N34:N47" si="21">ROUND(E34/H34*100-100,2)</f>
        <v>-0.9</v>
      </c>
      <c r="O34" s="44">
        <f t="shared" ref="O34:O47" si="22">ROUND(F34/I34*100-100,2)</f>
        <v>-1.42</v>
      </c>
      <c r="P34" s="49"/>
      <c r="Q34" s="44">
        <f t="shared" ref="Q34:Q47" si="23">ROUND(E34/K34*100-100,2)</f>
        <v>172.95</v>
      </c>
      <c r="R34" s="44">
        <f t="shared" ref="R34:R47" si="24">ROUND(F34/L34*100-100,2)</f>
        <v>167.18</v>
      </c>
      <c r="S34" s="51"/>
      <c r="T34" s="51"/>
      <c r="U34" s="51"/>
    </row>
    <row r="35" spans="1:21" ht="21" x14ac:dyDescent="0.5">
      <c r="B35" s="4" t="s">
        <v>32</v>
      </c>
      <c r="C35" s="3" t="s">
        <v>6</v>
      </c>
      <c r="D35" s="49" t="s">
        <v>7</v>
      </c>
      <c r="E35" s="13">
        <f t="shared" ref="E35:F35" si="25">SUM(E36,E40,E44,E45)</f>
        <v>77290.800967000003</v>
      </c>
      <c r="F35" s="13">
        <f t="shared" si="25"/>
        <v>271395.06867958221</v>
      </c>
      <c r="G35" s="49" t="s">
        <v>7</v>
      </c>
      <c r="H35" s="13">
        <f t="shared" ref="H35:I35" si="26">SUM(H36,H40,H44,H45)</f>
        <v>79863.638701999997</v>
      </c>
      <c r="I35" s="13">
        <f t="shared" si="26"/>
        <v>281919.66165512585</v>
      </c>
      <c r="J35" s="49" t="s">
        <v>7</v>
      </c>
      <c r="K35" s="13">
        <f t="shared" ref="K35:L35" si="27">SUM(K36,K40,K44,K45)</f>
        <v>31060.066478999997</v>
      </c>
      <c r="L35" s="13">
        <f t="shared" si="27"/>
        <v>111414.49031000001</v>
      </c>
      <c r="M35" s="49" t="s">
        <v>7</v>
      </c>
      <c r="N35" s="44">
        <f t="shared" si="21"/>
        <v>-3.22</v>
      </c>
      <c r="O35" s="44">
        <f t="shared" si="22"/>
        <v>-3.73</v>
      </c>
      <c r="P35" s="49" t="s">
        <v>7</v>
      </c>
      <c r="Q35" s="44">
        <f t="shared" si="23"/>
        <v>148.84</v>
      </c>
      <c r="R35" s="44">
        <f t="shared" si="24"/>
        <v>143.59</v>
      </c>
      <c r="S35" s="51"/>
      <c r="T35" s="51"/>
      <c r="U35" s="51"/>
    </row>
    <row r="36" spans="1:21" ht="21" x14ac:dyDescent="0.5">
      <c r="B36" s="4" t="s">
        <v>33</v>
      </c>
      <c r="C36" s="3" t="s">
        <v>6</v>
      </c>
      <c r="D36" s="49" t="s">
        <v>7</v>
      </c>
      <c r="E36" s="13">
        <f t="shared" ref="E36:F36" si="28">SUM(E37:E39)</f>
        <v>11998.142244000001</v>
      </c>
      <c r="F36" s="13">
        <f t="shared" si="28"/>
        <v>42168.22590579361</v>
      </c>
      <c r="G36" s="49" t="s">
        <v>7</v>
      </c>
      <c r="H36" s="13">
        <f t="shared" ref="H36:I36" si="29">SUM(H37:H39)</f>
        <v>9504.0683519999984</v>
      </c>
      <c r="I36" s="13">
        <f t="shared" si="29"/>
        <v>33556.614456841744</v>
      </c>
      <c r="J36" s="49" t="s">
        <v>7</v>
      </c>
      <c r="K36" s="13">
        <f t="shared" ref="K36:L36" si="30">SUM(K37:K39)</f>
        <v>7250.6161419999999</v>
      </c>
      <c r="L36" s="13">
        <f t="shared" si="30"/>
        <v>26006.679930000002</v>
      </c>
      <c r="M36" s="49" t="s">
        <v>7</v>
      </c>
      <c r="N36" s="44">
        <f t="shared" si="21"/>
        <v>26.24</v>
      </c>
      <c r="O36" s="44">
        <f t="shared" si="22"/>
        <v>25.66</v>
      </c>
      <c r="P36" s="49" t="s">
        <v>7</v>
      </c>
      <c r="Q36" s="44">
        <f t="shared" si="23"/>
        <v>65.48</v>
      </c>
      <c r="R36" s="44">
        <f t="shared" si="24"/>
        <v>62.14</v>
      </c>
      <c r="S36" s="51"/>
      <c r="T36" s="51"/>
      <c r="U36" s="51"/>
    </row>
    <row r="37" spans="1:21" ht="21" x14ac:dyDescent="0.5">
      <c r="B37" s="4" t="s">
        <v>34</v>
      </c>
      <c r="C37" s="3" t="s">
        <v>6</v>
      </c>
      <c r="D37" s="49" t="s">
        <v>7</v>
      </c>
      <c r="E37" s="13">
        <v>2602.329753</v>
      </c>
      <c r="F37" s="11">
        <v>9152.3018411146295</v>
      </c>
      <c r="G37" s="49" t="s">
        <v>7</v>
      </c>
      <c r="H37" s="13">
        <v>3673.6932470000002</v>
      </c>
      <c r="I37" s="11">
        <v>12970.658632726989</v>
      </c>
      <c r="J37" s="49" t="s">
        <v>7</v>
      </c>
      <c r="K37" s="13">
        <v>741.88858000000005</v>
      </c>
      <c r="L37" s="13">
        <v>2661.0428000000002</v>
      </c>
      <c r="M37" s="49" t="s">
        <v>7</v>
      </c>
      <c r="N37" s="44">
        <f t="shared" si="21"/>
        <v>-29.16</v>
      </c>
      <c r="O37" s="44">
        <f t="shared" si="22"/>
        <v>-29.44</v>
      </c>
      <c r="P37" s="49" t="s">
        <v>7</v>
      </c>
      <c r="Q37" s="44">
        <f t="shared" si="23"/>
        <v>250.77</v>
      </c>
      <c r="R37" s="44">
        <f t="shared" si="24"/>
        <v>243.94</v>
      </c>
      <c r="S37" s="51"/>
      <c r="T37" s="51"/>
      <c r="U37" s="51"/>
    </row>
    <row r="38" spans="1:21" ht="21" x14ac:dyDescent="0.5">
      <c r="B38" s="4" t="s">
        <v>35</v>
      </c>
      <c r="C38" s="3" t="s">
        <v>6</v>
      </c>
      <c r="D38" s="49" t="s">
        <v>7</v>
      </c>
      <c r="E38" s="13">
        <v>9335.4046870000002</v>
      </c>
      <c r="F38" s="11">
        <v>32803.416046605751</v>
      </c>
      <c r="G38" s="49" t="s">
        <v>7</v>
      </c>
      <c r="H38" s="13">
        <v>5756.995347</v>
      </c>
      <c r="I38" s="11">
        <v>20326.859168857649</v>
      </c>
      <c r="J38" s="49" t="s">
        <v>7</v>
      </c>
      <c r="K38" s="13">
        <v>6483.9552899999999</v>
      </c>
      <c r="L38" s="13">
        <v>23256.759200000004</v>
      </c>
      <c r="M38" s="49" t="s">
        <v>7</v>
      </c>
      <c r="N38" s="44">
        <f t="shared" si="21"/>
        <v>62.16</v>
      </c>
      <c r="O38" s="44">
        <f t="shared" si="22"/>
        <v>61.38</v>
      </c>
      <c r="P38" s="49" t="s">
        <v>7</v>
      </c>
      <c r="Q38" s="44">
        <f t="shared" si="23"/>
        <v>43.98</v>
      </c>
      <c r="R38" s="44">
        <f t="shared" si="24"/>
        <v>41.05</v>
      </c>
      <c r="S38" s="51"/>
      <c r="T38" s="51"/>
      <c r="U38" s="51"/>
    </row>
    <row r="39" spans="1:21" ht="21" x14ac:dyDescent="0.5">
      <c r="B39" s="4" t="s">
        <v>36</v>
      </c>
      <c r="C39" s="3" t="s">
        <v>6</v>
      </c>
      <c r="D39" s="49" t="s">
        <v>7</v>
      </c>
      <c r="E39" s="13">
        <v>60.407803999999999</v>
      </c>
      <c r="F39" s="11">
        <v>212.50801807322497</v>
      </c>
      <c r="G39" s="49" t="s">
        <v>7</v>
      </c>
      <c r="H39" s="13">
        <v>73.379757999999995</v>
      </c>
      <c r="I39" s="11">
        <v>259.0966552571013</v>
      </c>
      <c r="J39" s="49" t="s">
        <v>7</v>
      </c>
      <c r="K39" s="13">
        <v>24.772272000000001</v>
      </c>
      <c r="L39" s="13">
        <v>88.877929999999992</v>
      </c>
      <c r="M39" s="49" t="s">
        <v>7</v>
      </c>
      <c r="N39" s="44">
        <f>ROUND(E39/H39*100-100,2)</f>
        <v>-17.68</v>
      </c>
      <c r="O39" s="44">
        <f t="shared" si="22"/>
        <v>-17.98</v>
      </c>
      <c r="P39" s="49" t="s">
        <v>7</v>
      </c>
      <c r="Q39" s="44">
        <f t="shared" si="23"/>
        <v>143.85</v>
      </c>
      <c r="R39" s="44">
        <f t="shared" si="24"/>
        <v>139.1</v>
      </c>
      <c r="S39" s="51"/>
      <c r="T39" s="51"/>
      <c r="U39" s="51"/>
    </row>
    <row r="40" spans="1:21" ht="21" x14ac:dyDescent="0.5">
      <c r="B40" s="4" t="s">
        <v>37</v>
      </c>
      <c r="C40" s="3" t="s">
        <v>6</v>
      </c>
      <c r="D40" s="49" t="s">
        <v>7</v>
      </c>
      <c r="E40" s="13">
        <f t="shared" ref="E40:I40" si="31">SUM(E41:E43)</f>
        <v>54096.270799000005</v>
      </c>
      <c r="F40" s="13">
        <f t="shared" si="31"/>
        <v>189899.53845935734</v>
      </c>
      <c r="G40" s="49" t="s">
        <v>7</v>
      </c>
      <c r="H40" s="13">
        <f t="shared" si="31"/>
        <v>62116.174911000002</v>
      </c>
      <c r="I40" s="13">
        <f t="shared" si="31"/>
        <v>219260.24509710036</v>
      </c>
      <c r="J40" s="49" t="s">
        <v>7</v>
      </c>
      <c r="K40" s="13">
        <v>15676.154103999999</v>
      </c>
      <c r="L40" s="13">
        <v>56231.393489999995</v>
      </c>
      <c r="M40" s="49" t="s">
        <v>7</v>
      </c>
      <c r="N40" s="44">
        <f t="shared" si="21"/>
        <v>-12.91</v>
      </c>
      <c r="O40" s="44">
        <f t="shared" si="22"/>
        <v>-13.39</v>
      </c>
      <c r="P40" s="49" t="s">
        <v>7</v>
      </c>
      <c r="Q40" s="44">
        <f t="shared" si="23"/>
        <v>245.09</v>
      </c>
      <c r="R40" s="44">
        <f t="shared" si="24"/>
        <v>237.71</v>
      </c>
      <c r="S40" s="51"/>
      <c r="T40" s="51"/>
      <c r="U40" s="51"/>
    </row>
    <row r="41" spans="1:21" ht="21" x14ac:dyDescent="0.5">
      <c r="B41" s="4" t="s">
        <v>34</v>
      </c>
      <c r="C41" s="3" t="s">
        <v>6</v>
      </c>
      <c r="D41" s="49" t="s">
        <v>7</v>
      </c>
      <c r="E41" s="13">
        <v>14471.440431000001</v>
      </c>
      <c r="F41" s="11">
        <v>50780.538187435697</v>
      </c>
      <c r="G41" s="49" t="s">
        <v>7</v>
      </c>
      <c r="H41" s="13">
        <v>17261.167692999999</v>
      </c>
      <c r="I41" s="11">
        <v>60935.370900697038</v>
      </c>
      <c r="J41" s="49" t="s">
        <v>7</v>
      </c>
      <c r="K41" s="13">
        <v>5357.010303</v>
      </c>
      <c r="L41" s="13">
        <v>19216.468780000003</v>
      </c>
      <c r="M41" s="49" t="s">
        <v>7</v>
      </c>
      <c r="N41" s="44">
        <f t="shared" si="21"/>
        <v>-16.16</v>
      </c>
      <c r="O41" s="44">
        <f t="shared" si="22"/>
        <v>-16.66</v>
      </c>
      <c r="P41" s="49" t="s">
        <v>7</v>
      </c>
      <c r="Q41" s="44">
        <f t="shared" si="23"/>
        <v>170.14</v>
      </c>
      <c r="R41" s="44">
        <f t="shared" si="24"/>
        <v>164.26</v>
      </c>
      <c r="S41" s="51"/>
      <c r="T41" s="51"/>
      <c r="U41" s="51"/>
    </row>
    <row r="42" spans="1:21" ht="21" x14ac:dyDescent="0.5">
      <c r="B42" s="4" t="s">
        <v>35</v>
      </c>
      <c r="C42" s="3" t="s">
        <v>6</v>
      </c>
      <c r="D42" s="49" t="s">
        <v>7</v>
      </c>
      <c r="E42" s="13">
        <v>38227.66171</v>
      </c>
      <c r="F42" s="11">
        <v>134211.23458204261</v>
      </c>
      <c r="G42" s="49" t="s">
        <v>7</v>
      </c>
      <c r="H42" s="13">
        <v>43424.345846999997</v>
      </c>
      <c r="I42" s="11">
        <v>153277.3799013008</v>
      </c>
      <c r="J42" s="49" t="s">
        <v>7</v>
      </c>
      <c r="K42" s="13">
        <v>9541.8325220000006</v>
      </c>
      <c r="L42" s="13">
        <v>34226.72531999999</v>
      </c>
      <c r="M42" s="49" t="s">
        <v>7</v>
      </c>
      <c r="N42" s="44">
        <f t="shared" si="21"/>
        <v>-11.97</v>
      </c>
      <c r="O42" s="44">
        <f t="shared" si="22"/>
        <v>-12.44</v>
      </c>
      <c r="P42" s="49" t="s">
        <v>7</v>
      </c>
      <c r="Q42" s="44">
        <f t="shared" si="23"/>
        <v>300.63</v>
      </c>
      <c r="R42" s="44">
        <f t="shared" si="24"/>
        <v>292.12</v>
      </c>
      <c r="S42" s="51"/>
      <c r="T42" s="51"/>
      <c r="U42" s="51"/>
    </row>
    <row r="43" spans="1:21" ht="21" x14ac:dyDescent="0.5">
      <c r="B43" s="4" t="s">
        <v>36</v>
      </c>
      <c r="C43" s="3" t="s">
        <v>6</v>
      </c>
      <c r="D43" s="49" t="s">
        <v>7</v>
      </c>
      <c r="E43" s="13">
        <v>1397.1686580000001</v>
      </c>
      <c r="F43" s="11">
        <v>4907.7656898790228</v>
      </c>
      <c r="G43" s="49" t="s">
        <v>7</v>
      </c>
      <c r="H43" s="13">
        <v>1430.6613709999999</v>
      </c>
      <c r="I43" s="11">
        <v>5047.494295102515</v>
      </c>
      <c r="J43" s="49" t="s">
        <v>7</v>
      </c>
      <c r="K43" s="13">
        <v>777.31127900000001</v>
      </c>
      <c r="L43" s="13">
        <v>2788.1993900000007</v>
      </c>
      <c r="M43" s="49" t="s">
        <v>7</v>
      </c>
      <c r="N43" s="44">
        <f t="shared" si="21"/>
        <v>-2.34</v>
      </c>
      <c r="O43" s="44">
        <f t="shared" si="22"/>
        <v>-2.77</v>
      </c>
      <c r="P43" s="49" t="s">
        <v>7</v>
      </c>
      <c r="Q43" s="44">
        <f t="shared" ref="Q43" si="32">ROUND(E43/K43*100-100,2)</f>
        <v>79.739999999999995</v>
      </c>
      <c r="R43" s="44">
        <f t="shared" ref="R43" si="33">ROUND(F43/L43*100-100,2)</f>
        <v>76.02</v>
      </c>
      <c r="S43" s="51"/>
      <c r="T43" s="51"/>
      <c r="U43" s="51"/>
    </row>
    <row r="44" spans="1:21" ht="21" x14ac:dyDescent="0.5">
      <c r="B44" s="4" t="s">
        <v>38</v>
      </c>
      <c r="C44" s="3" t="s">
        <v>6</v>
      </c>
      <c r="D44" s="49" t="s">
        <v>7</v>
      </c>
      <c r="E44" s="13">
        <v>9421.3701689999998</v>
      </c>
      <c r="F44" s="11">
        <v>33095.500095003415</v>
      </c>
      <c r="G44" s="49" t="s">
        <v>7</v>
      </c>
      <c r="H44" s="13">
        <v>7743.6302649999998</v>
      </c>
      <c r="I44" s="11">
        <v>27338.799052595736</v>
      </c>
      <c r="J44" s="49" t="s">
        <v>7</v>
      </c>
      <c r="K44" s="13">
        <v>7467.82665</v>
      </c>
      <c r="L44" s="13">
        <v>26790.120880000006</v>
      </c>
      <c r="M44" s="49" t="s">
        <v>7</v>
      </c>
      <c r="N44" s="44">
        <f t="shared" si="21"/>
        <v>21.67</v>
      </c>
      <c r="O44" s="44">
        <f t="shared" si="22"/>
        <v>21.06</v>
      </c>
      <c r="P44" s="49" t="s">
        <v>7</v>
      </c>
      <c r="Q44" s="44">
        <f t="shared" si="23"/>
        <v>26.16</v>
      </c>
      <c r="R44" s="44">
        <f t="shared" si="24"/>
        <v>23.54</v>
      </c>
      <c r="S44" s="51"/>
      <c r="T44" s="51"/>
      <c r="U44" s="51"/>
    </row>
    <row r="45" spans="1:21" ht="21" x14ac:dyDescent="0.5">
      <c r="B45" s="4" t="s">
        <v>39</v>
      </c>
      <c r="C45" s="3" t="s">
        <v>6</v>
      </c>
      <c r="D45" s="49" t="s">
        <v>7</v>
      </c>
      <c r="E45" s="13">
        <v>1775.0177550000001</v>
      </c>
      <c r="F45" s="11">
        <v>6231.804219427876</v>
      </c>
      <c r="G45" s="49" t="s">
        <v>7</v>
      </c>
      <c r="H45" s="13">
        <v>499.765174</v>
      </c>
      <c r="I45" s="11">
        <v>1764.0030485880156</v>
      </c>
      <c r="J45" s="49" t="s">
        <v>7</v>
      </c>
      <c r="K45" s="13">
        <v>665.46958299999994</v>
      </c>
      <c r="L45" s="13">
        <v>2386.2960099999996</v>
      </c>
      <c r="M45" s="49" t="s">
        <v>7</v>
      </c>
      <c r="N45" s="44">
        <f t="shared" si="21"/>
        <v>255.17</v>
      </c>
      <c r="O45" s="44">
        <f t="shared" si="22"/>
        <v>253.28</v>
      </c>
      <c r="P45" s="49" t="s">
        <v>7</v>
      </c>
      <c r="Q45" s="44">
        <f t="shared" si="23"/>
        <v>166.73</v>
      </c>
      <c r="R45" s="44">
        <f t="shared" si="24"/>
        <v>161.15</v>
      </c>
      <c r="S45" s="51"/>
      <c r="T45" s="51"/>
      <c r="U45" s="51"/>
    </row>
    <row r="46" spans="1:21" ht="21" x14ac:dyDescent="0.5">
      <c r="B46" s="4" t="s">
        <v>40</v>
      </c>
      <c r="C46" s="3" t="s">
        <v>6</v>
      </c>
      <c r="D46" s="49" t="s">
        <v>7</v>
      </c>
      <c r="E46" s="13">
        <v>3277.3990170000002</v>
      </c>
      <c r="F46" s="11">
        <v>11533.810420970374</v>
      </c>
      <c r="G46" s="49" t="s">
        <v>7</v>
      </c>
      <c r="H46" s="13">
        <v>7203.5365419999998</v>
      </c>
      <c r="I46" s="11">
        <v>25432.487186578706</v>
      </c>
      <c r="J46" s="49" t="s">
        <v>7</v>
      </c>
      <c r="K46" s="13">
        <v>19.136918000000001</v>
      </c>
      <c r="L46" s="13">
        <v>68.595609999999994</v>
      </c>
      <c r="M46" s="49" t="s">
        <v>7</v>
      </c>
      <c r="N46" s="44">
        <f t="shared" si="21"/>
        <v>-54.5</v>
      </c>
      <c r="O46" s="44">
        <f t="shared" si="22"/>
        <v>-54.65</v>
      </c>
      <c r="P46" s="49" t="s">
        <v>7</v>
      </c>
      <c r="Q46" s="44">
        <f t="shared" ref="Q46" si="34">ROUND(E46/K46*100-100,2)</f>
        <v>17026.05</v>
      </c>
      <c r="R46" s="44">
        <f t="shared" ref="R46" si="35">ROUND(F46/L46*100-100,2)</f>
        <v>16714.21</v>
      </c>
      <c r="S46" s="51"/>
      <c r="T46" s="51"/>
      <c r="U46" s="51"/>
    </row>
    <row r="47" spans="1:21" ht="21" x14ac:dyDescent="0.5">
      <c r="B47" s="4" t="s">
        <v>41</v>
      </c>
      <c r="C47" s="3" t="s">
        <v>6</v>
      </c>
      <c r="D47" s="49" t="s">
        <v>7</v>
      </c>
      <c r="E47" s="13">
        <v>6890.2120320000004</v>
      </c>
      <c r="F47" s="11">
        <v>24162.511623629449</v>
      </c>
      <c r="G47" s="49" t="s">
        <v>7</v>
      </c>
      <c r="H47" s="13">
        <v>1182.9619929999999</v>
      </c>
      <c r="I47" s="11">
        <v>4176.9980717605458</v>
      </c>
      <c r="J47" s="49" t="s">
        <v>7</v>
      </c>
      <c r="K47" s="13">
        <v>962.87536399999999</v>
      </c>
      <c r="L47" s="13">
        <v>3453.98504</v>
      </c>
      <c r="M47" s="49" t="s">
        <v>7</v>
      </c>
      <c r="N47" s="44">
        <f t="shared" si="21"/>
        <v>482.45</v>
      </c>
      <c r="O47" s="44">
        <f t="shared" si="22"/>
        <v>478.47</v>
      </c>
      <c r="P47" s="49" t="s">
        <v>7</v>
      </c>
      <c r="Q47" s="44">
        <f t="shared" si="23"/>
        <v>615.59</v>
      </c>
      <c r="R47" s="44">
        <f t="shared" si="24"/>
        <v>599.54999999999995</v>
      </c>
      <c r="S47" s="51"/>
      <c r="T47" s="51"/>
      <c r="U47" s="51"/>
    </row>
    <row r="48" spans="1:21" ht="21" x14ac:dyDescent="0.5">
      <c r="A48" s="52"/>
      <c r="B48" s="53"/>
      <c r="C48" s="54"/>
      <c r="D48" s="55"/>
      <c r="E48" s="56"/>
      <c r="F48" s="55"/>
      <c r="G48" s="55"/>
      <c r="H48" s="56"/>
      <c r="I48" s="55"/>
      <c r="J48" s="57"/>
      <c r="K48" s="58"/>
      <c r="L48" s="57"/>
      <c r="M48" s="59"/>
      <c r="N48" s="60"/>
      <c r="O48" s="60"/>
      <c r="P48" s="61"/>
      <c r="Q48" s="59"/>
      <c r="R48" s="59"/>
      <c r="S48" s="50"/>
      <c r="T48" s="51"/>
      <c r="U48" s="51"/>
    </row>
    <row r="49" spans="1:21" x14ac:dyDescent="0.45">
      <c r="A49" s="62"/>
      <c r="B49" s="4"/>
      <c r="C49" s="47"/>
      <c r="D49" s="10"/>
      <c r="E49" s="63"/>
      <c r="F49" s="10"/>
      <c r="G49" s="10"/>
      <c r="H49" s="63"/>
      <c r="I49" s="10"/>
      <c r="J49" s="64"/>
      <c r="K49" s="65"/>
      <c r="L49" s="64"/>
      <c r="M49" s="66"/>
      <c r="P49" s="66" t="s">
        <v>42</v>
      </c>
      <c r="Q49" s="66"/>
      <c r="R49" s="66"/>
      <c r="S49" s="30"/>
      <c r="T49" s="31"/>
      <c r="U49" s="31"/>
    </row>
    <row r="50" spans="1:21" x14ac:dyDescent="0.45">
      <c r="A50" s="62"/>
      <c r="B50" s="67"/>
      <c r="C50" s="67"/>
      <c r="D50" s="67"/>
      <c r="E50" s="63"/>
      <c r="F50" s="10"/>
      <c r="G50" s="10"/>
      <c r="H50" s="63"/>
      <c r="I50" s="10"/>
      <c r="J50" s="64"/>
      <c r="K50" s="65"/>
      <c r="L50" s="64"/>
      <c r="M50" s="66"/>
      <c r="P50" s="66"/>
      <c r="Q50" s="66"/>
      <c r="R50" s="66"/>
      <c r="S50" s="30"/>
      <c r="T50" s="31"/>
      <c r="U50" s="31"/>
    </row>
    <row r="51" spans="1:21" x14ac:dyDescent="0.45">
      <c r="A51" s="77" t="s">
        <v>100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30"/>
      <c r="T51" s="31"/>
      <c r="U51" s="31"/>
    </row>
    <row r="52" spans="1:21" x14ac:dyDescent="0.45">
      <c r="O52" s="19" t="s">
        <v>73</v>
      </c>
      <c r="S52" s="30"/>
      <c r="T52" s="31"/>
      <c r="U52" s="31"/>
    </row>
    <row r="53" spans="1:21" x14ac:dyDescent="0.45">
      <c r="O53" s="19" t="s">
        <v>98</v>
      </c>
      <c r="S53" s="30"/>
      <c r="T53" s="31"/>
      <c r="U53" s="31"/>
    </row>
    <row r="54" spans="1:21" x14ac:dyDescent="0.45">
      <c r="A54" s="15"/>
      <c r="B54" s="81" t="s">
        <v>64</v>
      </c>
      <c r="C54" s="5" t="s">
        <v>61</v>
      </c>
      <c r="D54" s="84" t="s">
        <v>101</v>
      </c>
      <c r="E54" s="85"/>
      <c r="F54" s="86"/>
      <c r="G54" s="84" t="s">
        <v>105</v>
      </c>
      <c r="H54" s="85"/>
      <c r="I54" s="86"/>
      <c r="J54" s="20" t="s">
        <v>102</v>
      </c>
      <c r="K54" s="21"/>
      <c r="L54" s="22"/>
      <c r="M54" s="23"/>
      <c r="N54" s="24" t="s">
        <v>103</v>
      </c>
      <c r="O54" s="25"/>
      <c r="P54" s="26"/>
      <c r="Q54" s="26"/>
      <c r="R54" s="27" t="s">
        <v>99</v>
      </c>
      <c r="S54" s="30"/>
      <c r="T54" s="31"/>
      <c r="U54" s="31"/>
    </row>
    <row r="55" spans="1:21" x14ac:dyDescent="0.45">
      <c r="A55" s="7" t="s">
        <v>1</v>
      </c>
      <c r="B55" s="82"/>
      <c r="C55" s="3" t="s">
        <v>62</v>
      </c>
      <c r="D55" s="6" t="s">
        <v>63</v>
      </c>
      <c r="E55" s="87" t="s">
        <v>67</v>
      </c>
      <c r="F55" s="88"/>
      <c r="G55" s="6"/>
      <c r="H55" s="87" t="s">
        <v>67</v>
      </c>
      <c r="I55" s="88"/>
      <c r="J55" s="29"/>
      <c r="K55" s="87" t="s">
        <v>67</v>
      </c>
      <c r="L55" s="88"/>
      <c r="M55" s="78" t="s">
        <v>106</v>
      </c>
      <c r="N55" s="79"/>
      <c r="O55" s="80"/>
      <c r="P55" s="78" t="s">
        <v>104</v>
      </c>
      <c r="Q55" s="79"/>
      <c r="R55" s="79"/>
      <c r="S55" s="30"/>
      <c r="T55" s="31"/>
      <c r="U55" s="31"/>
    </row>
    <row r="56" spans="1:21" x14ac:dyDescent="0.45">
      <c r="A56" s="32" t="s">
        <v>2</v>
      </c>
      <c r="B56" s="82"/>
      <c r="C56" s="3" t="s">
        <v>65</v>
      </c>
      <c r="D56" s="33" t="s">
        <v>66</v>
      </c>
      <c r="E56" s="89"/>
      <c r="F56" s="90"/>
      <c r="G56" s="33" t="s">
        <v>66</v>
      </c>
      <c r="H56" s="89"/>
      <c r="I56" s="90"/>
      <c r="J56" s="34" t="s">
        <v>66</v>
      </c>
      <c r="K56" s="89"/>
      <c r="L56" s="90"/>
      <c r="M56" s="34" t="s">
        <v>66</v>
      </c>
      <c r="N56" s="78" t="s">
        <v>67</v>
      </c>
      <c r="O56" s="80"/>
      <c r="P56" s="34" t="s">
        <v>66</v>
      </c>
      <c r="Q56" s="78" t="s">
        <v>67</v>
      </c>
      <c r="R56" s="79"/>
      <c r="S56" s="30"/>
      <c r="T56" s="31"/>
      <c r="U56" s="31"/>
    </row>
    <row r="57" spans="1:21" x14ac:dyDescent="0.45">
      <c r="A57" s="36"/>
      <c r="B57" s="83"/>
      <c r="C57" s="9" t="s">
        <v>68</v>
      </c>
      <c r="D57" s="8"/>
      <c r="E57" s="37" t="s">
        <v>69</v>
      </c>
      <c r="F57" s="38" t="s">
        <v>70</v>
      </c>
      <c r="G57" s="8"/>
      <c r="H57" s="37" t="s">
        <v>69</v>
      </c>
      <c r="I57" s="38" t="s">
        <v>70</v>
      </c>
      <c r="J57" s="39"/>
      <c r="K57" s="37" t="s">
        <v>69</v>
      </c>
      <c r="L57" s="38" t="s">
        <v>71</v>
      </c>
      <c r="M57" s="39"/>
      <c r="N57" s="40" t="s">
        <v>72</v>
      </c>
      <c r="O57" s="41" t="s">
        <v>71</v>
      </c>
      <c r="P57" s="42"/>
      <c r="Q57" s="39" t="s">
        <v>72</v>
      </c>
      <c r="R57" s="43" t="s">
        <v>71</v>
      </c>
      <c r="S57" s="30"/>
      <c r="T57" s="31"/>
      <c r="U57" s="31"/>
    </row>
    <row r="58" spans="1:21" ht="21" x14ac:dyDescent="0.5">
      <c r="A58" s="4" t="s">
        <v>43</v>
      </c>
      <c r="B58" s="4" t="s">
        <v>44</v>
      </c>
      <c r="C58" s="3"/>
      <c r="D58" s="12"/>
      <c r="E58" s="13">
        <f t="shared" ref="E58:L58" si="36">SUM(E59:E63)</f>
        <v>382708.219713</v>
      </c>
      <c r="F58" s="13">
        <f t="shared" si="36"/>
        <v>1345796.735816743</v>
      </c>
      <c r="G58" s="14"/>
      <c r="H58" s="13">
        <f t="shared" si="36"/>
        <v>371273.00908599998</v>
      </c>
      <c r="I58" s="13">
        <f t="shared" si="36"/>
        <v>1310653.9454433713</v>
      </c>
      <c r="J58" s="12"/>
      <c r="K58" s="13">
        <f t="shared" si="36"/>
        <v>352537.27755100001</v>
      </c>
      <c r="L58" s="13">
        <f t="shared" si="36"/>
        <v>1264574.0976617325</v>
      </c>
      <c r="M58" s="49"/>
      <c r="N58" s="44">
        <f t="shared" ref="N58:O58" si="37">ROUND(E58/H58*100-100,2)</f>
        <v>3.08</v>
      </c>
      <c r="O58" s="44">
        <f t="shared" si="37"/>
        <v>2.68</v>
      </c>
      <c r="P58" s="49"/>
      <c r="Q58" s="44">
        <f t="shared" ref="Q58:Q62" si="38">ROUND(E58/K58*100-100,2)</f>
        <v>8.56</v>
      </c>
      <c r="R58" s="44">
        <f t="shared" ref="R58:R62" si="39">ROUND(F58/L58*100-100,2)</f>
        <v>6.42</v>
      </c>
      <c r="S58" s="50"/>
      <c r="T58" s="51"/>
      <c r="U58" s="51"/>
    </row>
    <row r="59" spans="1:21" ht="21" x14ac:dyDescent="0.5">
      <c r="A59" s="4" t="s">
        <v>0</v>
      </c>
      <c r="B59" s="4" t="s">
        <v>45</v>
      </c>
      <c r="C59" s="3" t="s">
        <v>9</v>
      </c>
      <c r="D59" s="13">
        <v>1233707.4090267001</v>
      </c>
      <c r="E59" s="13">
        <v>180489.387548</v>
      </c>
      <c r="F59" s="11">
        <v>634771.23715007096</v>
      </c>
      <c r="G59" s="13">
        <v>1053633.5823924001</v>
      </c>
      <c r="H59" s="13">
        <v>144304.694292</v>
      </c>
      <c r="I59" s="11">
        <v>508883.38592415553</v>
      </c>
      <c r="J59" s="13">
        <v>825526.25678299996</v>
      </c>
      <c r="K59" s="68">
        <v>138940.372871</v>
      </c>
      <c r="L59" s="68">
        <v>498342.20508000016</v>
      </c>
      <c r="M59" s="44">
        <f>ROUND(D59/G59*100-100,2)</f>
        <v>17.09</v>
      </c>
      <c r="N59" s="44">
        <f t="shared" ref="N59:N62" si="40">ROUND(E59/H59*100-100,2)</f>
        <v>25.08</v>
      </c>
      <c r="O59" s="44">
        <f t="shared" ref="O59:O62" si="41">ROUND(F59/I59*100-100,2)</f>
        <v>24.74</v>
      </c>
      <c r="P59" s="44">
        <f>ROUND(D59/J59*100-100,2)</f>
        <v>49.44</v>
      </c>
      <c r="Q59" s="44">
        <f t="shared" si="38"/>
        <v>29.9</v>
      </c>
      <c r="R59" s="44">
        <f t="shared" si="39"/>
        <v>27.38</v>
      </c>
      <c r="S59" s="51"/>
      <c r="T59" s="51"/>
      <c r="U59" s="51"/>
    </row>
    <row r="60" spans="1:21" ht="21" x14ac:dyDescent="0.5">
      <c r="A60" s="4" t="s">
        <v>0</v>
      </c>
      <c r="B60" s="4" t="s">
        <v>46</v>
      </c>
      <c r="C60" s="3" t="s">
        <v>9</v>
      </c>
      <c r="D60" s="13">
        <v>758383.53431034484</v>
      </c>
      <c r="E60" s="13">
        <v>113168.52593600001</v>
      </c>
      <c r="F60" s="11">
        <v>398317.69212159072</v>
      </c>
      <c r="G60" s="13">
        <v>789077.31991428568</v>
      </c>
      <c r="H60" s="13">
        <v>131568.42159300001</v>
      </c>
      <c r="I60" s="11">
        <v>465370.85304823495</v>
      </c>
      <c r="J60" s="13">
        <v>587795.36333529418</v>
      </c>
      <c r="K60" s="68">
        <v>100511.867959</v>
      </c>
      <c r="L60" s="68">
        <v>360667.47141173237</v>
      </c>
      <c r="M60" s="44">
        <f>ROUND(D60/G60*100-100,2)</f>
        <v>-3.89</v>
      </c>
      <c r="N60" s="44">
        <f t="shared" si="40"/>
        <v>-13.99</v>
      </c>
      <c r="O60" s="44">
        <f t="shared" si="41"/>
        <v>-14.41</v>
      </c>
      <c r="P60" s="44">
        <f>ROUND(D60/J60*100-100,2)</f>
        <v>29.02</v>
      </c>
      <c r="Q60" s="44">
        <f t="shared" si="38"/>
        <v>12.59</v>
      </c>
      <c r="R60" s="44">
        <f t="shared" si="39"/>
        <v>10.44</v>
      </c>
      <c r="S60" s="51"/>
      <c r="T60" s="51"/>
      <c r="U60" s="51"/>
    </row>
    <row r="61" spans="1:21" ht="21" x14ac:dyDescent="0.5">
      <c r="A61" s="4"/>
      <c r="B61" s="4" t="s">
        <v>75</v>
      </c>
      <c r="C61" s="3" t="s">
        <v>6</v>
      </c>
      <c r="D61" s="49" t="s">
        <v>7</v>
      </c>
      <c r="E61" s="16">
        <v>65727.793250000002</v>
      </c>
      <c r="F61" s="11">
        <v>230804.96319189298</v>
      </c>
      <c r="G61" s="49" t="s">
        <v>7</v>
      </c>
      <c r="H61" s="13">
        <v>74967.271724999999</v>
      </c>
      <c r="I61" s="11">
        <v>264288.3942721748</v>
      </c>
      <c r="J61" s="49" t="s">
        <v>7</v>
      </c>
      <c r="K61" s="68">
        <v>92460.507379000002</v>
      </c>
      <c r="L61" s="68">
        <v>331590.60582000006</v>
      </c>
      <c r="M61" s="49" t="s">
        <v>7</v>
      </c>
      <c r="N61" s="44">
        <f t="shared" si="40"/>
        <v>-12.32</v>
      </c>
      <c r="O61" s="44">
        <f t="shared" si="41"/>
        <v>-12.67</v>
      </c>
      <c r="P61" s="49" t="s">
        <v>7</v>
      </c>
      <c r="Q61" s="44">
        <f t="shared" si="38"/>
        <v>-28.91</v>
      </c>
      <c r="R61" s="44">
        <f t="shared" si="39"/>
        <v>-30.39</v>
      </c>
      <c r="S61" s="51"/>
      <c r="T61" s="51"/>
      <c r="U61" s="51"/>
    </row>
    <row r="62" spans="1:21" ht="21" x14ac:dyDescent="0.5">
      <c r="A62" s="4"/>
      <c r="B62" s="4" t="s">
        <v>76</v>
      </c>
      <c r="C62" s="3" t="s">
        <v>6</v>
      </c>
      <c r="D62" s="49" t="s">
        <v>7</v>
      </c>
      <c r="E62" s="13">
        <v>23320.973494000002</v>
      </c>
      <c r="F62" s="11">
        <v>81897.44815487614</v>
      </c>
      <c r="G62" s="49" t="s">
        <v>7</v>
      </c>
      <c r="H62" s="13">
        <v>20427.977009999999</v>
      </c>
      <c r="I62" s="11">
        <v>72094.906109371354</v>
      </c>
      <c r="J62" s="49" t="s">
        <v>7</v>
      </c>
      <c r="K62" s="68">
        <v>20618.316049000001</v>
      </c>
      <c r="L62" s="68">
        <v>73951.535630000086</v>
      </c>
      <c r="M62" s="49" t="s">
        <v>7</v>
      </c>
      <c r="N62" s="44">
        <f t="shared" si="40"/>
        <v>14.16</v>
      </c>
      <c r="O62" s="44">
        <f t="shared" si="41"/>
        <v>13.6</v>
      </c>
      <c r="P62" s="49" t="s">
        <v>7</v>
      </c>
      <c r="Q62" s="44">
        <f t="shared" si="38"/>
        <v>13.11</v>
      </c>
      <c r="R62" s="44">
        <f t="shared" si="39"/>
        <v>10.74</v>
      </c>
      <c r="S62" s="51"/>
      <c r="T62" s="51"/>
      <c r="U62" s="51"/>
    </row>
    <row r="63" spans="1:21" ht="21" x14ac:dyDescent="0.5">
      <c r="A63" s="4"/>
      <c r="B63" s="4" t="s">
        <v>77</v>
      </c>
      <c r="C63" s="3" t="s">
        <v>6</v>
      </c>
      <c r="D63" s="49" t="s">
        <v>7</v>
      </c>
      <c r="E63" s="13">
        <v>1.539485</v>
      </c>
      <c r="F63" s="11">
        <v>5.3951983122225355</v>
      </c>
      <c r="G63" s="49" t="s">
        <v>7</v>
      </c>
      <c r="H63" s="13">
        <v>4.6444660000000004</v>
      </c>
      <c r="I63" s="11">
        <v>16.406089434603473</v>
      </c>
      <c r="J63" s="49" t="s">
        <v>7</v>
      </c>
      <c r="K63" s="68">
        <v>6.2132930000000002</v>
      </c>
      <c r="L63" s="68">
        <v>22.279720000000001</v>
      </c>
      <c r="M63" s="49" t="s">
        <v>7</v>
      </c>
      <c r="N63" s="44">
        <f t="shared" ref="N63" si="42">ROUND(E63/H63*100-100,2)</f>
        <v>-66.849999999999994</v>
      </c>
      <c r="O63" s="44">
        <f t="shared" ref="O63" si="43">ROUND(F63/I63*100-100,2)</f>
        <v>-67.11</v>
      </c>
      <c r="P63" s="49" t="s">
        <v>7</v>
      </c>
      <c r="Q63" s="44">
        <f t="shared" ref="Q63" si="44">ROUND(E63/K63*100-100,2)</f>
        <v>-75.22</v>
      </c>
      <c r="R63" s="44">
        <f t="shared" ref="R63" si="45">ROUND(F63/L63*100-100,2)</f>
        <v>-75.78</v>
      </c>
      <c r="S63" s="51"/>
      <c r="T63" s="51"/>
      <c r="U63" s="51"/>
    </row>
    <row r="64" spans="1:21" ht="21" x14ac:dyDescent="0.5">
      <c r="A64" s="4"/>
      <c r="B64" s="4"/>
      <c r="C64" s="3"/>
      <c r="D64" s="13"/>
      <c r="E64" s="13"/>
      <c r="F64" s="13"/>
      <c r="G64" s="13"/>
      <c r="H64" s="13"/>
      <c r="I64" s="13"/>
      <c r="J64" s="13"/>
      <c r="K64" s="68"/>
      <c r="L64" s="68"/>
      <c r="M64" s="44"/>
      <c r="N64" s="44"/>
      <c r="O64" s="44"/>
      <c r="P64" s="44"/>
      <c r="Q64" s="44"/>
      <c r="R64" s="44"/>
      <c r="S64" s="51"/>
      <c r="T64" s="51"/>
      <c r="U64" s="51"/>
    </row>
    <row r="65" spans="1:21" ht="21" x14ac:dyDescent="0.5">
      <c r="A65" s="4" t="s">
        <v>47</v>
      </c>
      <c r="B65" s="4" t="s">
        <v>48</v>
      </c>
      <c r="C65" s="3"/>
      <c r="D65" s="12"/>
      <c r="E65" s="13">
        <f t="shared" ref="E65:L65" si="46">SUM(E66:E70)</f>
        <v>168869.47787100001</v>
      </c>
      <c r="F65" s="13">
        <f t="shared" si="46"/>
        <v>593287.09831185115</v>
      </c>
      <c r="G65" s="12"/>
      <c r="H65" s="13">
        <f t="shared" si="46"/>
        <v>176687.437599</v>
      </c>
      <c r="I65" s="13">
        <f t="shared" si="46"/>
        <v>623584.11795789201</v>
      </c>
      <c r="J65" s="12"/>
      <c r="K65" s="13">
        <f t="shared" si="46"/>
        <v>136540.69669800001</v>
      </c>
      <c r="L65" s="13">
        <f t="shared" si="46"/>
        <v>489777.11697000021</v>
      </c>
      <c r="M65" s="49"/>
      <c r="N65" s="44">
        <f t="shared" ref="N65:O69" si="47">ROUND(E65/H65*100-100,2)</f>
        <v>-4.42</v>
      </c>
      <c r="O65" s="44">
        <f t="shared" si="47"/>
        <v>-4.8600000000000003</v>
      </c>
      <c r="P65" s="49"/>
      <c r="Q65" s="44">
        <f t="shared" ref="Q65:Q70" si="48">ROUND(E65/K65*100-100,2)</f>
        <v>23.68</v>
      </c>
      <c r="R65" s="44">
        <f t="shared" ref="R65:R70" si="49">ROUND(F65/L65*100-100,2)</f>
        <v>21.13</v>
      </c>
      <c r="S65" s="51"/>
      <c r="T65" s="51"/>
      <c r="U65" s="51"/>
    </row>
    <row r="66" spans="1:21" ht="21" x14ac:dyDescent="0.5">
      <c r="A66" s="4"/>
      <c r="B66" s="4" t="s">
        <v>78</v>
      </c>
      <c r="C66" s="3" t="s">
        <v>9</v>
      </c>
      <c r="D66" s="13">
        <v>80519.022845</v>
      </c>
      <c r="E66" s="13">
        <v>40735.449567000003</v>
      </c>
      <c r="F66" s="11">
        <v>143105.07805668883</v>
      </c>
      <c r="G66" s="13">
        <v>125118.89354959998</v>
      </c>
      <c r="H66" s="13">
        <v>62820.745024999997</v>
      </c>
      <c r="I66" s="11">
        <v>221649.9396885265</v>
      </c>
      <c r="J66" s="13">
        <v>70565.288600000029</v>
      </c>
      <c r="K66" s="13">
        <v>41613.904795000002</v>
      </c>
      <c r="L66" s="11">
        <v>149267.68681000001</v>
      </c>
      <c r="M66" s="44">
        <f t="shared" ref="M66:M69" si="50">ROUND(D66/G66*100-100,2)</f>
        <v>-35.65</v>
      </c>
      <c r="N66" s="44">
        <f t="shared" si="47"/>
        <v>-35.159999999999997</v>
      </c>
      <c r="O66" s="44">
        <f t="shared" si="47"/>
        <v>-35.44</v>
      </c>
      <c r="P66" s="44">
        <f t="shared" ref="P66:P69" si="51">ROUND(D66/J66*100-100,2)</f>
        <v>14.11</v>
      </c>
      <c r="Q66" s="44">
        <f t="shared" si="48"/>
        <v>-2.11</v>
      </c>
      <c r="R66" s="44">
        <f t="shared" si="49"/>
        <v>-4.13</v>
      </c>
      <c r="S66" s="51"/>
      <c r="T66" s="51"/>
      <c r="U66" s="51"/>
    </row>
    <row r="67" spans="1:21" ht="21" x14ac:dyDescent="0.5">
      <c r="B67" s="4" t="s">
        <v>79</v>
      </c>
      <c r="C67" s="3" t="s">
        <v>9</v>
      </c>
      <c r="D67" s="13">
        <v>53844.030924999999</v>
      </c>
      <c r="E67" s="13">
        <v>21442.855392000001</v>
      </c>
      <c r="F67" s="11">
        <v>75359.469044917685</v>
      </c>
      <c r="G67" s="13">
        <v>48632.19632100001</v>
      </c>
      <c r="H67" s="13">
        <v>17450.86291</v>
      </c>
      <c r="I67" s="11">
        <v>61607.395764442837</v>
      </c>
      <c r="J67" s="13">
        <v>41979.597818100003</v>
      </c>
      <c r="K67" s="13">
        <v>16082.872466000001</v>
      </c>
      <c r="L67" s="11">
        <v>57689.353049999983</v>
      </c>
      <c r="M67" s="44">
        <f t="shared" si="50"/>
        <v>10.72</v>
      </c>
      <c r="N67" s="44">
        <f t="shared" si="47"/>
        <v>22.88</v>
      </c>
      <c r="O67" s="44">
        <f t="shared" si="47"/>
        <v>22.32</v>
      </c>
      <c r="P67" s="44">
        <f t="shared" si="51"/>
        <v>28.26</v>
      </c>
      <c r="Q67" s="44">
        <f t="shared" si="48"/>
        <v>33.33</v>
      </c>
      <c r="R67" s="44">
        <f t="shared" si="49"/>
        <v>30.63</v>
      </c>
      <c r="S67" s="51"/>
      <c r="T67" s="51"/>
      <c r="U67" s="51"/>
    </row>
    <row r="68" spans="1:21" ht="21" x14ac:dyDescent="0.5">
      <c r="A68" s="4" t="s">
        <v>0</v>
      </c>
      <c r="B68" s="4" t="s">
        <v>80</v>
      </c>
      <c r="C68" s="3" t="s">
        <v>9</v>
      </c>
      <c r="D68" s="13">
        <v>63562.816922700025</v>
      </c>
      <c r="E68" s="13">
        <v>30201.443455000001</v>
      </c>
      <c r="F68" s="11">
        <v>106091.4337700162</v>
      </c>
      <c r="G68" s="13">
        <v>40917.138028500005</v>
      </c>
      <c r="H68" s="13">
        <v>20641.760504000002</v>
      </c>
      <c r="I68" s="11">
        <v>72892.692664132031</v>
      </c>
      <c r="J68" s="13">
        <v>41457.382033499998</v>
      </c>
      <c r="K68" s="13">
        <v>21519.553833000002</v>
      </c>
      <c r="L68" s="11">
        <v>77196.178550000041</v>
      </c>
      <c r="M68" s="44">
        <f t="shared" si="50"/>
        <v>55.35</v>
      </c>
      <c r="N68" s="44">
        <f t="shared" si="47"/>
        <v>46.31</v>
      </c>
      <c r="O68" s="44">
        <f t="shared" si="47"/>
        <v>45.54</v>
      </c>
      <c r="P68" s="44">
        <f t="shared" si="51"/>
        <v>53.32</v>
      </c>
      <c r="Q68" s="44">
        <f t="shared" si="48"/>
        <v>40.340000000000003</v>
      </c>
      <c r="R68" s="44">
        <f t="shared" si="49"/>
        <v>37.43</v>
      </c>
      <c r="S68" s="51"/>
      <c r="T68" s="51"/>
      <c r="U68" s="51"/>
    </row>
    <row r="69" spans="1:21" ht="21" x14ac:dyDescent="0.5">
      <c r="A69" s="4" t="s">
        <v>0</v>
      </c>
      <c r="B69" s="4" t="s">
        <v>81</v>
      </c>
      <c r="C69" s="3" t="s">
        <v>9</v>
      </c>
      <c r="D69" s="13">
        <v>92041.269261299982</v>
      </c>
      <c r="E69" s="13">
        <v>12531.213882</v>
      </c>
      <c r="F69" s="11">
        <v>44018.253515765806</v>
      </c>
      <c r="G69" s="13">
        <v>87895.512524499893</v>
      </c>
      <c r="H69" s="13">
        <v>11407.273848000001</v>
      </c>
      <c r="I69" s="11">
        <v>40255.119307547189</v>
      </c>
      <c r="J69" s="13">
        <v>84676.483649700007</v>
      </c>
      <c r="K69" s="13">
        <v>10675.059358</v>
      </c>
      <c r="L69" s="11">
        <v>38284.832470000103</v>
      </c>
      <c r="M69" s="44">
        <f t="shared" si="50"/>
        <v>4.72</v>
      </c>
      <c r="N69" s="44">
        <f t="shared" si="47"/>
        <v>9.85</v>
      </c>
      <c r="O69" s="44">
        <f t="shared" si="47"/>
        <v>9.35</v>
      </c>
      <c r="P69" s="44">
        <f t="shared" si="51"/>
        <v>8.6999999999999993</v>
      </c>
      <c r="Q69" s="44">
        <f t="shared" si="48"/>
        <v>17.39</v>
      </c>
      <c r="R69" s="44">
        <f t="shared" si="49"/>
        <v>14.98</v>
      </c>
      <c r="S69" s="51"/>
      <c r="T69" s="51"/>
      <c r="U69" s="51"/>
    </row>
    <row r="70" spans="1:21" ht="21" x14ac:dyDescent="0.5">
      <c r="A70" s="4"/>
      <c r="B70" s="4" t="s">
        <v>82</v>
      </c>
      <c r="C70" s="3" t="s">
        <v>49</v>
      </c>
      <c r="D70" s="49" t="s">
        <v>7</v>
      </c>
      <c r="E70" s="13">
        <v>63958.515574999998</v>
      </c>
      <c r="F70" s="11">
        <v>224712.86392446261</v>
      </c>
      <c r="G70" s="49" t="s">
        <v>7</v>
      </c>
      <c r="H70" s="13">
        <v>64366.795312000002</v>
      </c>
      <c r="I70" s="11">
        <v>227178.97053324344</v>
      </c>
      <c r="J70" s="49" t="s">
        <v>7</v>
      </c>
      <c r="K70" s="13">
        <v>46649.306246</v>
      </c>
      <c r="L70" s="13">
        <v>167339.06609000009</v>
      </c>
      <c r="M70" s="49" t="s">
        <v>7</v>
      </c>
      <c r="N70" s="44">
        <f t="shared" ref="N70" si="52">ROUND(E70/H70*100-100,2)</f>
        <v>-0.63</v>
      </c>
      <c r="O70" s="44">
        <f t="shared" ref="O70" si="53">ROUND(F70/I70*100-100,2)</f>
        <v>-1.0900000000000001</v>
      </c>
      <c r="P70" s="49" t="s">
        <v>7</v>
      </c>
      <c r="Q70" s="44">
        <f t="shared" si="48"/>
        <v>37.1</v>
      </c>
      <c r="R70" s="44">
        <f t="shared" si="49"/>
        <v>34.29</v>
      </c>
      <c r="S70" s="51"/>
      <c r="T70" s="51"/>
      <c r="U70" s="51"/>
    </row>
    <row r="71" spans="1:21" ht="21" x14ac:dyDescent="0.5">
      <c r="A71" s="4"/>
      <c r="B71" s="4"/>
      <c r="C71" s="3"/>
      <c r="D71" s="13"/>
      <c r="E71" s="13"/>
      <c r="F71" s="13"/>
      <c r="G71" s="13"/>
      <c r="H71" s="13"/>
      <c r="I71" s="13"/>
      <c r="J71" s="13"/>
      <c r="K71" s="13"/>
      <c r="L71" s="13"/>
      <c r="M71" s="44"/>
      <c r="N71" s="44"/>
      <c r="O71" s="44"/>
      <c r="P71" s="44"/>
      <c r="Q71" s="44"/>
      <c r="R71" s="44"/>
      <c r="S71" s="51"/>
      <c r="T71" s="51"/>
      <c r="U71" s="51"/>
    </row>
    <row r="72" spans="1:21" ht="21" x14ac:dyDescent="0.5">
      <c r="A72" s="4" t="s">
        <v>50</v>
      </c>
      <c r="B72" s="4" t="s">
        <v>51</v>
      </c>
      <c r="C72" s="3"/>
      <c r="D72" s="12"/>
      <c r="E72" s="13">
        <f t="shared" ref="E72:L72" si="54">SUM(E73:E77)</f>
        <v>254037.65169500001</v>
      </c>
      <c r="F72" s="13">
        <f t="shared" si="54"/>
        <v>892691.96031176765</v>
      </c>
      <c r="G72" s="12"/>
      <c r="H72" s="13">
        <f t="shared" si="54"/>
        <v>211165.959951</v>
      </c>
      <c r="I72" s="13">
        <f t="shared" si="54"/>
        <v>745725.79964104132</v>
      </c>
      <c r="J72" s="12"/>
      <c r="K72" s="13">
        <f t="shared" si="54"/>
        <v>228058.63659899999</v>
      </c>
      <c r="L72" s="13">
        <f t="shared" si="54"/>
        <v>818030.61563999997</v>
      </c>
      <c r="M72" s="49"/>
      <c r="N72" s="44">
        <f t="shared" ref="N72:O77" si="55">ROUND(E72/H72*100-100,2)</f>
        <v>20.3</v>
      </c>
      <c r="O72" s="44">
        <f t="shared" si="55"/>
        <v>19.71</v>
      </c>
      <c r="P72" s="49"/>
      <c r="Q72" s="44">
        <f t="shared" ref="Q72:Q77" si="56">ROUND(E72/K72*100-100,2)</f>
        <v>11.39</v>
      </c>
      <c r="R72" s="44">
        <f t="shared" ref="R72:R77" si="57">ROUND(F72/L72*100-100,2)</f>
        <v>9.1300000000000008</v>
      </c>
      <c r="S72" s="51"/>
      <c r="T72" s="51"/>
      <c r="U72" s="51"/>
    </row>
    <row r="73" spans="1:21" ht="21" x14ac:dyDescent="0.5">
      <c r="A73" s="4" t="s">
        <v>0</v>
      </c>
      <c r="B73" s="4" t="s">
        <v>83</v>
      </c>
      <c r="C73" s="3" t="s">
        <v>52</v>
      </c>
      <c r="D73" s="13">
        <v>72961.726878999994</v>
      </c>
      <c r="E73" s="13">
        <v>12002.024997</v>
      </c>
      <c r="F73" s="11">
        <v>42209.236985701391</v>
      </c>
      <c r="G73" s="13">
        <v>138377.89850000001</v>
      </c>
      <c r="H73" s="13">
        <v>26508.134848000002</v>
      </c>
      <c r="I73" s="11">
        <v>93763.903546135407</v>
      </c>
      <c r="J73" s="13">
        <v>83560.955199499993</v>
      </c>
      <c r="K73" s="13">
        <v>13158.268223999999</v>
      </c>
      <c r="L73" s="13">
        <v>47190.173289999999</v>
      </c>
      <c r="M73" s="44">
        <f>ROUND(D73/G73*100-100,2)</f>
        <v>-47.27</v>
      </c>
      <c r="N73" s="44">
        <f>ROUND(E73/H73*100-100,2)</f>
        <v>-54.72</v>
      </c>
      <c r="O73" s="44">
        <f t="shared" si="55"/>
        <v>-54.98</v>
      </c>
      <c r="P73" s="44">
        <f>ROUND(D73/J73*100-100,2)</f>
        <v>-12.68</v>
      </c>
      <c r="Q73" s="44">
        <f t="shared" si="56"/>
        <v>-8.7899999999999991</v>
      </c>
      <c r="R73" s="44">
        <f t="shared" si="57"/>
        <v>-10.56</v>
      </c>
      <c r="S73" s="51"/>
      <c r="T73" s="51"/>
      <c r="U73" s="51"/>
    </row>
    <row r="74" spans="1:21" ht="21" x14ac:dyDescent="0.5">
      <c r="B74" s="4" t="s">
        <v>84</v>
      </c>
      <c r="C74" s="3" t="s">
        <v>52</v>
      </c>
      <c r="D74" s="13">
        <v>3111.9447340000002</v>
      </c>
      <c r="E74" s="13">
        <v>3979.3471159999999</v>
      </c>
      <c r="F74" s="11">
        <v>13990.785307726679</v>
      </c>
      <c r="G74" s="13">
        <v>1872.5574999999999</v>
      </c>
      <c r="H74" s="13">
        <v>3255.9839529999999</v>
      </c>
      <c r="I74" s="11">
        <v>11498.798623119246</v>
      </c>
      <c r="J74" s="13">
        <v>2396.9943519999997</v>
      </c>
      <c r="K74" s="13">
        <v>3223.8972469999999</v>
      </c>
      <c r="L74" s="13">
        <v>11563.627639999999</v>
      </c>
      <c r="M74" s="44">
        <f>ROUND(D74/G74*100-100,2)</f>
        <v>66.19</v>
      </c>
      <c r="N74" s="44">
        <f t="shared" si="55"/>
        <v>22.22</v>
      </c>
      <c r="O74" s="44">
        <f t="shared" si="55"/>
        <v>21.67</v>
      </c>
      <c r="P74" s="44">
        <f>ROUND(D74/J74*100-100,2)</f>
        <v>29.83</v>
      </c>
      <c r="Q74" s="44">
        <f t="shared" si="56"/>
        <v>23.43</v>
      </c>
      <c r="R74" s="44">
        <f t="shared" si="57"/>
        <v>20.99</v>
      </c>
      <c r="S74" s="51"/>
      <c r="T74" s="51"/>
      <c r="U74" s="51"/>
    </row>
    <row r="75" spans="1:21" ht="21" x14ac:dyDescent="0.5">
      <c r="B75" s="4" t="s">
        <v>85</v>
      </c>
      <c r="C75" s="3" t="s">
        <v>52</v>
      </c>
      <c r="D75" s="13">
        <v>231869.40584040002</v>
      </c>
      <c r="E75" s="13">
        <v>77290.803467999998</v>
      </c>
      <c r="F75" s="11">
        <v>271591.28826603218</v>
      </c>
      <c r="G75" s="13">
        <v>135941.57640460003</v>
      </c>
      <c r="H75" s="13">
        <v>48448.224885000003</v>
      </c>
      <c r="I75" s="11">
        <v>171061.8682801947</v>
      </c>
      <c r="J75" s="13">
        <v>164234.3440475</v>
      </c>
      <c r="K75" s="13">
        <v>57769.944525999999</v>
      </c>
      <c r="L75" s="13">
        <v>207237.55820999993</v>
      </c>
      <c r="M75" s="44">
        <f>ROUND(D75/G75*100-100,2)</f>
        <v>70.569999999999993</v>
      </c>
      <c r="N75" s="44">
        <f t="shared" si="55"/>
        <v>59.53</v>
      </c>
      <c r="O75" s="44">
        <f t="shared" si="55"/>
        <v>58.77</v>
      </c>
      <c r="P75" s="44">
        <f>ROUND(D75/J75*100-100,2)</f>
        <v>41.18</v>
      </c>
      <c r="Q75" s="44">
        <f t="shared" si="56"/>
        <v>33.79</v>
      </c>
      <c r="R75" s="44">
        <f t="shared" si="57"/>
        <v>31.05</v>
      </c>
      <c r="S75" s="51"/>
      <c r="T75" s="51"/>
      <c r="U75" s="51"/>
    </row>
    <row r="76" spans="1:21" ht="21" x14ac:dyDescent="0.5">
      <c r="B76" s="4" t="s">
        <v>86</v>
      </c>
      <c r="C76" s="3" t="s">
        <v>52</v>
      </c>
      <c r="D76" s="13">
        <v>3035.2998745000014</v>
      </c>
      <c r="E76" s="13">
        <v>28360.473567000001</v>
      </c>
      <c r="F76" s="11">
        <v>99662.335273685501</v>
      </c>
      <c r="G76" s="13">
        <v>4384.8706211999988</v>
      </c>
      <c r="H76" s="13">
        <v>24966.093827000001</v>
      </c>
      <c r="I76" s="11">
        <v>88171.866874634943</v>
      </c>
      <c r="J76" s="13">
        <v>2964.9872805000014</v>
      </c>
      <c r="K76" s="13">
        <v>22811.810982999999</v>
      </c>
      <c r="L76" s="13">
        <v>81824.966480000017</v>
      </c>
      <c r="M76" s="44">
        <f>ROUND(D76/G76*100-100,2)</f>
        <v>-30.78</v>
      </c>
      <c r="N76" s="44">
        <f t="shared" si="55"/>
        <v>13.6</v>
      </c>
      <c r="O76" s="44">
        <f t="shared" si="55"/>
        <v>13.03</v>
      </c>
      <c r="P76" s="44">
        <f>ROUND(D76/J76*100-100,2)</f>
        <v>2.37</v>
      </c>
      <c r="Q76" s="44">
        <f t="shared" si="56"/>
        <v>24.32</v>
      </c>
      <c r="R76" s="44">
        <f t="shared" si="57"/>
        <v>21.8</v>
      </c>
      <c r="S76" s="51"/>
      <c r="T76" s="51"/>
      <c r="U76" s="51"/>
    </row>
    <row r="77" spans="1:21" ht="21" x14ac:dyDescent="0.5">
      <c r="B77" s="4" t="s">
        <v>87</v>
      </c>
      <c r="C77" s="3" t="s">
        <v>49</v>
      </c>
      <c r="D77" s="49" t="s">
        <v>7</v>
      </c>
      <c r="E77" s="13">
        <v>132405.00254700001</v>
      </c>
      <c r="F77" s="11">
        <v>465238.31447862182</v>
      </c>
      <c r="G77" s="49" t="s">
        <v>7</v>
      </c>
      <c r="H77" s="13">
        <v>107987.522438</v>
      </c>
      <c r="I77" s="11">
        <v>381229.36231695698</v>
      </c>
      <c r="J77" s="49" t="s">
        <v>7</v>
      </c>
      <c r="K77" s="13">
        <v>131094.715619</v>
      </c>
      <c r="L77" s="13">
        <v>470214.29001999996</v>
      </c>
      <c r="M77" s="49" t="s">
        <v>7</v>
      </c>
      <c r="N77" s="44">
        <f t="shared" si="55"/>
        <v>22.61</v>
      </c>
      <c r="O77" s="44">
        <f t="shared" si="55"/>
        <v>22.04</v>
      </c>
      <c r="P77" s="49" t="s">
        <v>7</v>
      </c>
      <c r="Q77" s="44">
        <f t="shared" si="56"/>
        <v>1</v>
      </c>
      <c r="R77" s="44">
        <f t="shared" si="57"/>
        <v>-1.06</v>
      </c>
      <c r="S77" s="51"/>
      <c r="T77" s="51"/>
      <c r="U77" s="51"/>
    </row>
    <row r="78" spans="1:21" ht="21" x14ac:dyDescent="0.5">
      <c r="B78" s="4"/>
      <c r="C78" s="3"/>
      <c r="D78" s="14"/>
      <c r="E78" s="13"/>
      <c r="F78" s="13"/>
      <c r="G78" s="14"/>
      <c r="H78" s="13"/>
      <c r="I78" s="13"/>
      <c r="J78" s="14"/>
      <c r="K78" s="13"/>
      <c r="L78" s="13"/>
      <c r="M78" s="45"/>
      <c r="N78" s="44"/>
      <c r="O78" s="44"/>
      <c r="P78" s="45"/>
      <c r="Q78" s="44"/>
      <c r="R78" s="44"/>
      <c r="S78" s="51"/>
      <c r="T78" s="51"/>
      <c r="U78" s="51"/>
    </row>
    <row r="79" spans="1:21" ht="21" x14ac:dyDescent="0.5">
      <c r="A79" s="4" t="s">
        <v>53</v>
      </c>
      <c r="B79" s="4" t="s">
        <v>54</v>
      </c>
      <c r="C79" s="3"/>
      <c r="D79" s="12"/>
      <c r="E79" s="13">
        <f t="shared" ref="E79:L79" si="58">SUM(E80:E84)</f>
        <v>155767.12064799998</v>
      </c>
      <c r="F79" s="13">
        <f t="shared" si="58"/>
        <v>547332.92641571467</v>
      </c>
      <c r="G79" s="12"/>
      <c r="H79" s="13">
        <f t="shared" si="58"/>
        <v>96932.519257000007</v>
      </c>
      <c r="I79" s="13">
        <f t="shared" si="58"/>
        <v>342229.06913157529</v>
      </c>
      <c r="J79" s="12"/>
      <c r="K79" s="13">
        <f t="shared" si="58"/>
        <v>127397.06963800002</v>
      </c>
      <c r="L79" s="13">
        <f t="shared" si="58"/>
        <v>456977.63591000013</v>
      </c>
      <c r="M79" s="49"/>
      <c r="N79" s="44">
        <f>ROUND(E79/H79*100-100,2)</f>
        <v>60.7</v>
      </c>
      <c r="O79" s="44">
        <f t="shared" ref="N79:O84" si="59">ROUND(F79/I79*100-100,2)</f>
        <v>59.93</v>
      </c>
      <c r="P79" s="49"/>
      <c r="Q79" s="44">
        <f t="shared" ref="Q79:Q84" si="60">ROUND(E79/K79*100-100,2)</f>
        <v>22.27</v>
      </c>
      <c r="R79" s="44">
        <f t="shared" ref="R79:R84" si="61">ROUND(F79/L79*100-100,2)</f>
        <v>19.77</v>
      </c>
      <c r="S79" s="51"/>
      <c r="T79" s="51"/>
      <c r="U79" s="51"/>
    </row>
    <row r="80" spans="1:21" ht="21" x14ac:dyDescent="0.5">
      <c r="A80" s="4"/>
      <c r="B80" s="4" t="s">
        <v>88</v>
      </c>
      <c r="C80" s="3" t="s">
        <v>55</v>
      </c>
      <c r="D80" s="13">
        <v>0</v>
      </c>
      <c r="E80" s="13">
        <v>1.7003000000000001E-2</v>
      </c>
      <c r="F80" s="11">
        <v>5.9712028094820013E-2</v>
      </c>
      <c r="G80" s="13">
        <v>0</v>
      </c>
      <c r="H80" s="13">
        <v>0</v>
      </c>
      <c r="I80" s="13">
        <v>0</v>
      </c>
      <c r="J80" s="13">
        <v>27.849600000000002</v>
      </c>
      <c r="K80" s="13">
        <v>611.337671</v>
      </c>
      <c r="L80" s="13">
        <v>2193.1701200000002</v>
      </c>
      <c r="M80" s="44">
        <v>0</v>
      </c>
      <c r="N80" s="44">
        <v>0</v>
      </c>
      <c r="O80" s="44">
        <v>0</v>
      </c>
      <c r="P80" s="44">
        <f>ROUND(D80/J80*100-100,2)</f>
        <v>-100</v>
      </c>
      <c r="Q80" s="44">
        <f t="shared" ref="Q80" si="62">ROUND(E80/K80*100-100,2)</f>
        <v>-100</v>
      </c>
      <c r="R80" s="44">
        <f t="shared" ref="R80" si="63">ROUND(F80/L80*100-100,2)</f>
        <v>-100</v>
      </c>
      <c r="S80" s="51"/>
      <c r="T80" s="51"/>
      <c r="U80" s="51"/>
    </row>
    <row r="81" spans="1:21" ht="21" x14ac:dyDescent="0.5">
      <c r="B81" s="4" t="s">
        <v>89</v>
      </c>
      <c r="C81" s="3" t="s">
        <v>52</v>
      </c>
      <c r="D81" s="13">
        <v>311887.53119129996</v>
      </c>
      <c r="E81" s="13">
        <v>43883.106498000001</v>
      </c>
      <c r="F81" s="11">
        <v>154172.4029391722</v>
      </c>
      <c r="G81" s="13">
        <v>189010.5684163</v>
      </c>
      <c r="H81" s="13">
        <v>25256.569985999999</v>
      </c>
      <c r="I81" s="11">
        <v>89168.192811817134</v>
      </c>
      <c r="J81" s="13">
        <v>273993.59712390002</v>
      </c>
      <c r="K81" s="13">
        <v>45328.484637000001</v>
      </c>
      <c r="L81" s="13">
        <v>162588.00695000016</v>
      </c>
      <c r="M81" s="44">
        <f>ROUND(D81/G81*100-100,2)</f>
        <v>65.010000000000005</v>
      </c>
      <c r="N81" s="44">
        <f t="shared" si="59"/>
        <v>73.75</v>
      </c>
      <c r="O81" s="44">
        <f t="shared" si="59"/>
        <v>72.900000000000006</v>
      </c>
      <c r="P81" s="44">
        <f>ROUND(D81/J81*100-100,2)</f>
        <v>13.83</v>
      </c>
      <c r="Q81" s="44">
        <f t="shared" si="60"/>
        <v>-3.19</v>
      </c>
      <c r="R81" s="44">
        <f t="shared" si="61"/>
        <v>-5.18</v>
      </c>
      <c r="S81" s="51"/>
      <c r="T81" s="51"/>
      <c r="U81" s="51"/>
    </row>
    <row r="82" spans="1:21" ht="21" x14ac:dyDescent="0.5">
      <c r="B82" s="4" t="s">
        <v>90</v>
      </c>
      <c r="C82" s="3" t="s">
        <v>52</v>
      </c>
      <c r="D82" s="13">
        <v>343257</v>
      </c>
      <c r="E82" s="13">
        <v>68994.395969000005</v>
      </c>
      <c r="F82" s="11">
        <v>242483.50961933806</v>
      </c>
      <c r="G82" s="13">
        <v>187732.62549930002</v>
      </c>
      <c r="H82" s="13">
        <v>40149.380214999997</v>
      </c>
      <c r="I82" s="11">
        <v>141762.77288080947</v>
      </c>
      <c r="J82" s="13">
        <v>258419.0836665</v>
      </c>
      <c r="K82" s="13">
        <v>48460.498067</v>
      </c>
      <c r="L82" s="13">
        <v>173844.19748999999</v>
      </c>
      <c r="M82" s="44">
        <f>ROUND(D82/G82*100-100,2)</f>
        <v>82.84</v>
      </c>
      <c r="N82" s="44">
        <f t="shared" si="59"/>
        <v>71.84</v>
      </c>
      <c r="O82" s="44">
        <f t="shared" si="59"/>
        <v>71.05</v>
      </c>
      <c r="P82" s="44">
        <f>ROUND(D82/J82*100-100,2)</f>
        <v>32.83</v>
      </c>
      <c r="Q82" s="44">
        <f t="shared" si="60"/>
        <v>42.37</v>
      </c>
      <c r="R82" s="44">
        <f t="shared" si="61"/>
        <v>39.479999999999997</v>
      </c>
      <c r="S82" s="51"/>
      <c r="T82" s="51"/>
      <c r="U82" s="51"/>
    </row>
    <row r="83" spans="1:21" ht="21" x14ac:dyDescent="0.5">
      <c r="B83" s="4" t="s">
        <v>91</v>
      </c>
      <c r="C83" s="3" t="s">
        <v>49</v>
      </c>
      <c r="D83" s="49" t="s">
        <v>7</v>
      </c>
      <c r="E83" s="13">
        <v>7299.0423719999999</v>
      </c>
      <c r="F83" s="11">
        <v>25643.043812186956</v>
      </c>
      <c r="G83" s="49" t="s">
        <v>7</v>
      </c>
      <c r="H83" s="13">
        <v>5233.2038329999996</v>
      </c>
      <c r="I83" s="11">
        <v>18475.12650162289</v>
      </c>
      <c r="J83" s="49" t="s">
        <v>7</v>
      </c>
      <c r="K83" s="13">
        <v>6203.3236299999999</v>
      </c>
      <c r="L83" s="13">
        <v>22247.139370000001</v>
      </c>
      <c r="M83" s="49" t="s">
        <v>7</v>
      </c>
      <c r="N83" s="44">
        <f t="shared" si="59"/>
        <v>39.479999999999997</v>
      </c>
      <c r="O83" s="44">
        <f t="shared" si="59"/>
        <v>38.799999999999997</v>
      </c>
      <c r="P83" s="49" t="s">
        <v>7</v>
      </c>
      <c r="Q83" s="44">
        <f t="shared" si="60"/>
        <v>17.66</v>
      </c>
      <c r="R83" s="44">
        <f t="shared" si="61"/>
        <v>15.26</v>
      </c>
      <c r="S83" s="51"/>
      <c r="T83" s="51"/>
      <c r="U83" s="51"/>
    </row>
    <row r="84" spans="1:21" ht="21" x14ac:dyDescent="0.5">
      <c r="B84" s="4" t="s">
        <v>92</v>
      </c>
      <c r="C84" s="3" t="s">
        <v>49</v>
      </c>
      <c r="D84" s="49" t="s">
        <v>7</v>
      </c>
      <c r="E84" s="13">
        <v>35590.558806000001</v>
      </c>
      <c r="F84" s="11">
        <v>125033.91033298936</v>
      </c>
      <c r="G84" s="49" t="s">
        <v>7</v>
      </c>
      <c r="H84" s="13">
        <v>26293.365223000001</v>
      </c>
      <c r="I84" s="11">
        <v>92822.976937325817</v>
      </c>
      <c r="J84" s="49" t="s">
        <v>7</v>
      </c>
      <c r="K84" s="13">
        <v>26793.425632999999</v>
      </c>
      <c r="L84" s="13">
        <v>96105.121980000011</v>
      </c>
      <c r="M84" s="49" t="s">
        <v>7</v>
      </c>
      <c r="N84" s="44">
        <f t="shared" si="59"/>
        <v>35.36</v>
      </c>
      <c r="O84" s="44">
        <f t="shared" si="59"/>
        <v>34.700000000000003</v>
      </c>
      <c r="P84" s="49" t="s">
        <v>7</v>
      </c>
      <c r="Q84" s="44">
        <f t="shared" si="60"/>
        <v>32.83</v>
      </c>
      <c r="R84" s="44">
        <f t="shared" si="61"/>
        <v>30.1</v>
      </c>
      <c r="S84" s="51"/>
      <c r="T84" s="51"/>
      <c r="U84" s="51"/>
    </row>
    <row r="85" spans="1:21" ht="21" x14ac:dyDescent="0.5">
      <c r="B85" s="4"/>
      <c r="C85" s="3"/>
      <c r="D85" s="14"/>
      <c r="E85" s="13"/>
      <c r="F85" s="13"/>
      <c r="G85" s="14"/>
      <c r="H85" s="13"/>
      <c r="I85" s="13"/>
      <c r="J85" s="14"/>
      <c r="K85" s="13"/>
      <c r="L85" s="13"/>
      <c r="M85" s="45"/>
      <c r="N85" s="44"/>
      <c r="O85" s="44"/>
      <c r="P85" s="45"/>
      <c r="Q85" s="44"/>
      <c r="R85" s="44"/>
      <c r="S85" s="51"/>
      <c r="T85" s="51"/>
      <c r="U85" s="51"/>
    </row>
    <row r="86" spans="1:21" ht="21" x14ac:dyDescent="0.5">
      <c r="A86" s="4" t="s">
        <v>56</v>
      </c>
      <c r="B86" s="4" t="s">
        <v>57</v>
      </c>
      <c r="C86" s="3"/>
      <c r="D86" s="48"/>
      <c r="E86" s="13">
        <f t="shared" ref="E86:L86" si="64">SUM(E87:E91)</f>
        <v>32250.204358000003</v>
      </c>
      <c r="F86" s="13">
        <f t="shared" si="64"/>
        <v>113317.61823268612</v>
      </c>
      <c r="G86" s="48"/>
      <c r="H86" s="13">
        <f t="shared" si="64"/>
        <v>19433.485367000001</v>
      </c>
      <c r="I86" s="13">
        <f t="shared" si="64"/>
        <v>68610.947822264963</v>
      </c>
      <c r="J86" s="48"/>
      <c r="K86" s="13">
        <f t="shared" si="64"/>
        <v>25596.410805</v>
      </c>
      <c r="L86" s="13">
        <f t="shared" si="64"/>
        <v>91814.905280000006</v>
      </c>
      <c r="M86" s="49"/>
      <c r="N86" s="44">
        <f t="shared" ref="N86:O91" si="65">ROUND(E86/H86*100-100,2)</f>
        <v>65.95</v>
      </c>
      <c r="O86" s="44">
        <f t="shared" si="65"/>
        <v>65.16</v>
      </c>
      <c r="P86" s="49"/>
      <c r="Q86" s="44">
        <f t="shared" ref="Q86:Q91" si="66">ROUND(E86/K86*100-100,2)</f>
        <v>26</v>
      </c>
      <c r="R86" s="44">
        <f t="shared" ref="R86:R91" si="67">ROUND(F86/L86*100-100,2)</f>
        <v>23.42</v>
      </c>
      <c r="S86" s="51"/>
      <c r="T86" s="51"/>
      <c r="U86" s="51"/>
    </row>
    <row r="87" spans="1:21" ht="21" x14ac:dyDescent="0.5">
      <c r="B87" s="4" t="s">
        <v>93</v>
      </c>
      <c r="C87" s="3" t="s">
        <v>52</v>
      </c>
      <c r="D87" s="13">
        <v>51041.866798900002</v>
      </c>
      <c r="E87" s="13">
        <v>9312.6954530000003</v>
      </c>
      <c r="F87" s="11">
        <v>32723.190289503655</v>
      </c>
      <c r="G87" s="13">
        <v>28880.782019999999</v>
      </c>
      <c r="H87" s="13">
        <v>4552.9984519999998</v>
      </c>
      <c r="I87" s="11">
        <v>16071.924569293398</v>
      </c>
      <c r="J87" s="13">
        <v>47150.022433999999</v>
      </c>
      <c r="K87" s="13">
        <v>7432.1800210000001</v>
      </c>
      <c r="L87" s="13">
        <v>26659.848289999994</v>
      </c>
      <c r="M87" s="44">
        <f>ROUND(D87/G87*100-100,2)</f>
        <v>76.73</v>
      </c>
      <c r="N87" s="44">
        <f t="shared" si="65"/>
        <v>104.54</v>
      </c>
      <c r="O87" s="44">
        <f t="shared" si="65"/>
        <v>103.6</v>
      </c>
      <c r="P87" s="44">
        <f>ROUND(D87/J87*100-100,2)</f>
        <v>8.25</v>
      </c>
      <c r="Q87" s="44">
        <f t="shared" si="66"/>
        <v>25.3</v>
      </c>
      <c r="R87" s="44">
        <f t="shared" si="67"/>
        <v>22.74</v>
      </c>
      <c r="S87" s="51"/>
      <c r="T87" s="51"/>
      <c r="U87" s="51"/>
    </row>
    <row r="88" spans="1:21" ht="21" x14ac:dyDescent="0.5">
      <c r="B88" s="4" t="s">
        <v>94</v>
      </c>
      <c r="C88" s="3" t="s">
        <v>58</v>
      </c>
      <c r="D88" s="13">
        <v>1202736</v>
      </c>
      <c r="E88" s="13">
        <v>6749.495285</v>
      </c>
      <c r="F88" s="11">
        <v>23716.764708215967</v>
      </c>
      <c r="G88" s="13">
        <v>415643</v>
      </c>
      <c r="H88" s="13">
        <v>2667.051168</v>
      </c>
      <c r="I88" s="11">
        <v>9417.4025478636413</v>
      </c>
      <c r="J88" s="13">
        <v>725335</v>
      </c>
      <c r="K88" s="13">
        <v>4371.8932729999997</v>
      </c>
      <c r="L88" s="13">
        <v>15681.287910000008</v>
      </c>
      <c r="M88" s="44">
        <f>ROUND(D88/G88*100-100,2)</f>
        <v>189.37</v>
      </c>
      <c r="N88" s="44">
        <f t="shared" si="65"/>
        <v>153.07</v>
      </c>
      <c r="O88" s="44">
        <f t="shared" si="65"/>
        <v>151.84</v>
      </c>
      <c r="P88" s="44">
        <f>ROUND(D88/J88*100-100,2)</f>
        <v>65.819999999999993</v>
      </c>
      <c r="Q88" s="44">
        <f t="shared" si="66"/>
        <v>54.38</v>
      </c>
      <c r="R88" s="44">
        <f t="shared" si="67"/>
        <v>51.24</v>
      </c>
      <c r="S88" s="74"/>
      <c r="T88" s="74"/>
      <c r="U88" s="74"/>
    </row>
    <row r="89" spans="1:21" ht="21" x14ac:dyDescent="0.5">
      <c r="B89" s="4" t="s">
        <v>95</v>
      </c>
      <c r="C89" s="3" t="s">
        <v>49</v>
      </c>
      <c r="D89" s="49" t="s">
        <v>7</v>
      </c>
      <c r="E89" s="13">
        <v>2698.2004729999999</v>
      </c>
      <c r="F89" s="11">
        <v>9481.1912844076942</v>
      </c>
      <c r="G89" s="49" t="s">
        <v>7</v>
      </c>
      <c r="H89" s="13">
        <v>2588.2168889999998</v>
      </c>
      <c r="I89" s="11">
        <v>9138.1717026583938</v>
      </c>
      <c r="J89" s="49" t="s">
        <v>7</v>
      </c>
      <c r="K89" s="13">
        <v>2566.5057270000002</v>
      </c>
      <c r="L89" s="13">
        <v>9205.4857800000027</v>
      </c>
      <c r="M89" s="49" t="s">
        <v>7</v>
      </c>
      <c r="N89" s="44">
        <f t="shared" si="65"/>
        <v>4.25</v>
      </c>
      <c r="O89" s="44">
        <f t="shared" si="65"/>
        <v>3.75</v>
      </c>
      <c r="P89" s="49" t="s">
        <v>7</v>
      </c>
      <c r="Q89" s="44">
        <f t="shared" si="66"/>
        <v>5.13</v>
      </c>
      <c r="R89" s="44">
        <f t="shared" si="67"/>
        <v>3</v>
      </c>
      <c r="S89" s="51"/>
      <c r="T89" s="51"/>
      <c r="U89" s="51"/>
    </row>
    <row r="90" spans="1:21" ht="21" x14ac:dyDescent="0.5">
      <c r="B90" s="4" t="s">
        <v>96</v>
      </c>
      <c r="C90" s="3" t="s">
        <v>52</v>
      </c>
      <c r="D90" s="13">
        <v>2198.3203399999998</v>
      </c>
      <c r="E90" s="13">
        <v>527.43969300000003</v>
      </c>
      <c r="F90" s="11">
        <v>1851.314948364733</v>
      </c>
      <c r="G90" s="13">
        <v>154.46</v>
      </c>
      <c r="H90" s="13">
        <v>36.103766999999998</v>
      </c>
      <c r="I90" s="11">
        <v>127.6531568850926</v>
      </c>
      <c r="J90" s="13">
        <v>2196.7791000000002</v>
      </c>
      <c r="K90" s="13">
        <v>403.69490300000001</v>
      </c>
      <c r="L90" s="13">
        <v>1448.1985100000002</v>
      </c>
      <c r="M90" s="44">
        <f>ROUND(D90/G90*100-100,2)</f>
        <v>1323.23</v>
      </c>
      <c r="N90" s="44">
        <f t="shared" si="65"/>
        <v>1360.9</v>
      </c>
      <c r="O90" s="44">
        <f t="shared" si="65"/>
        <v>1350.27</v>
      </c>
      <c r="P90" s="44">
        <f>ROUND(D90/J90*100-100,2)</f>
        <v>7.0000000000000007E-2</v>
      </c>
      <c r="Q90" s="44">
        <f t="shared" si="66"/>
        <v>30.65</v>
      </c>
      <c r="R90" s="44">
        <f t="shared" si="67"/>
        <v>27.84</v>
      </c>
      <c r="S90" s="51"/>
      <c r="T90" s="51"/>
      <c r="U90" s="51"/>
    </row>
    <row r="91" spans="1:21" ht="21" x14ac:dyDescent="0.5">
      <c r="B91" s="4" t="s">
        <v>97</v>
      </c>
      <c r="C91" s="3" t="s">
        <v>52</v>
      </c>
      <c r="D91" s="13">
        <v>50445.465626699988</v>
      </c>
      <c r="E91" s="13">
        <v>12962.373454</v>
      </c>
      <c r="F91" s="11">
        <v>45545.157002194072</v>
      </c>
      <c r="G91" s="13">
        <v>38809.434535799999</v>
      </c>
      <c r="H91" s="13">
        <v>9589.1150909999997</v>
      </c>
      <c r="I91" s="11">
        <v>33855.79584556444</v>
      </c>
      <c r="J91" s="13">
        <v>38214.425850599997</v>
      </c>
      <c r="K91" s="13">
        <v>10822.136881</v>
      </c>
      <c r="L91" s="13">
        <v>38820.084790000001</v>
      </c>
      <c r="M91" s="44">
        <f>ROUND(D91/G91*100-100,2)</f>
        <v>29.98</v>
      </c>
      <c r="N91" s="44">
        <f>ROUND(E91/H91*100-100,2)</f>
        <v>35.18</v>
      </c>
      <c r="O91" s="44">
        <f t="shared" si="65"/>
        <v>34.53</v>
      </c>
      <c r="P91" s="44">
        <f>ROUND(D91/J91*100-100,2)</f>
        <v>32.01</v>
      </c>
      <c r="Q91" s="44">
        <f t="shared" si="66"/>
        <v>19.78</v>
      </c>
      <c r="R91" s="44">
        <f t="shared" si="67"/>
        <v>17.32</v>
      </c>
      <c r="S91" s="51"/>
      <c r="T91" s="51"/>
      <c r="U91" s="51"/>
    </row>
    <row r="92" spans="1:21" ht="21" x14ac:dyDescent="0.5">
      <c r="B92" s="4"/>
      <c r="C92" s="47"/>
      <c r="F92" s="13"/>
      <c r="I92" s="13"/>
      <c r="J92" s="13"/>
      <c r="K92" s="13"/>
      <c r="L92" s="13"/>
      <c r="M92" s="44"/>
      <c r="N92" s="44"/>
      <c r="O92" s="44"/>
      <c r="P92" s="44"/>
      <c r="Q92" s="44"/>
      <c r="R92" s="44"/>
      <c r="S92" s="50"/>
      <c r="T92" s="51"/>
      <c r="U92" s="51"/>
    </row>
    <row r="93" spans="1:21" ht="21" x14ac:dyDescent="0.5">
      <c r="A93" s="4"/>
      <c r="B93" s="4" t="s">
        <v>59</v>
      </c>
      <c r="D93" s="13"/>
      <c r="E93" s="13">
        <f t="shared" ref="E93:L93" si="68">E8-SUM(E10+E22+E34+E58+E65+E72+E79+E86)</f>
        <v>112390.8105609999</v>
      </c>
      <c r="F93" s="13">
        <f t="shared" si="68"/>
        <v>394884.08245562389</v>
      </c>
      <c r="G93" s="13"/>
      <c r="H93" s="13">
        <f t="shared" si="68"/>
        <v>100107.47080599982</v>
      </c>
      <c r="I93" s="13">
        <f t="shared" si="68"/>
        <v>353252.39245285001</v>
      </c>
      <c r="J93" s="13"/>
      <c r="K93" s="13">
        <f t="shared" si="68"/>
        <v>83086.488888999913</v>
      </c>
      <c r="L93" s="13">
        <f t="shared" si="68"/>
        <v>298021.68497000262</v>
      </c>
      <c r="M93" s="45"/>
      <c r="N93" s="44">
        <f>ROUND(E93/H93*100-100,2)</f>
        <v>12.27</v>
      </c>
      <c r="O93" s="44">
        <f t="shared" ref="O93" si="69">ROUND(F93/I93*100-100,2)</f>
        <v>11.79</v>
      </c>
      <c r="P93" s="45"/>
      <c r="Q93" s="44">
        <f t="shared" ref="Q93" si="70">ROUND(E93/K93*100-100,2)</f>
        <v>35.270000000000003</v>
      </c>
      <c r="R93" s="44">
        <f t="shared" ref="R93" si="71">ROUND(F93/L93*100-100,2)</f>
        <v>32.5</v>
      </c>
      <c r="S93" s="50"/>
      <c r="T93" s="51"/>
      <c r="U93" s="51"/>
    </row>
    <row r="94" spans="1:21" x14ac:dyDescent="0.45">
      <c r="A94" s="52"/>
      <c r="B94" s="69"/>
      <c r="C94" s="69"/>
      <c r="D94" s="69"/>
      <c r="E94" s="70"/>
      <c r="F94" s="69"/>
      <c r="G94" s="69"/>
      <c r="H94" s="70"/>
      <c r="I94" s="69"/>
      <c r="J94" s="70"/>
      <c r="K94" s="71"/>
      <c r="L94" s="70"/>
      <c r="M94" s="69"/>
      <c r="N94" s="72"/>
      <c r="O94" s="72"/>
      <c r="P94" s="73"/>
      <c r="Q94" s="69"/>
      <c r="R94" s="69"/>
      <c r="T94" s="31"/>
      <c r="U94" s="31"/>
    </row>
    <row r="95" spans="1:21" x14ac:dyDescent="0.45">
      <c r="A95" s="75" t="s">
        <v>60</v>
      </c>
      <c r="B95" s="75"/>
      <c r="C95" s="75"/>
      <c r="S95" s="30"/>
      <c r="T95" s="31"/>
      <c r="U95" s="31"/>
    </row>
    <row r="96" spans="1:21" x14ac:dyDescent="0.45">
      <c r="A96" s="75"/>
      <c r="B96" s="75" t="s">
        <v>108</v>
      </c>
      <c r="C96" s="75"/>
      <c r="S96" s="30"/>
      <c r="T96" s="31"/>
      <c r="U96" s="31"/>
    </row>
    <row r="97" spans="1:6" x14ac:dyDescent="0.45">
      <c r="A97" s="75"/>
      <c r="B97" s="76" t="s">
        <v>107</v>
      </c>
      <c r="C97" s="75"/>
    </row>
    <row r="100" spans="1:6" x14ac:dyDescent="0.45">
      <c r="F100" s="2" t="s">
        <v>0</v>
      </c>
    </row>
  </sheetData>
  <mergeCells count="22">
    <mergeCell ref="A1:R1"/>
    <mergeCell ref="G4:I4"/>
    <mergeCell ref="M5:O5"/>
    <mergeCell ref="P5:R5"/>
    <mergeCell ref="D4:F4"/>
    <mergeCell ref="E5:F6"/>
    <mergeCell ref="H5:I6"/>
    <mergeCell ref="K5:L6"/>
    <mergeCell ref="N6:O6"/>
    <mergeCell ref="A51:R51"/>
    <mergeCell ref="M55:O55"/>
    <mergeCell ref="P55:R55"/>
    <mergeCell ref="Q6:R6"/>
    <mergeCell ref="B4:B7"/>
    <mergeCell ref="B54:B57"/>
    <mergeCell ref="Q56:R56"/>
    <mergeCell ref="G54:I54"/>
    <mergeCell ref="N56:O56"/>
    <mergeCell ref="D54:F54"/>
    <mergeCell ref="E55:F56"/>
    <mergeCell ref="H55:I56"/>
    <mergeCell ref="K55:L56"/>
  </mergeCells>
  <phoneticPr fontId="0" type="noConversion"/>
  <printOptions horizontalCentered="1"/>
  <pageMargins left="0.11811023622047245" right="3.937007874015748E-2" top="0.74803149606299213" bottom="0.74803149606299213" header="0" footer="0"/>
  <pageSetup scale="35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2025-08-18T05:17:19Z</cp:lastPrinted>
  <dcterms:created xsi:type="dcterms:W3CDTF">2007-02-04T05:47:52Z</dcterms:created>
  <dcterms:modified xsi:type="dcterms:W3CDTF">2025-08-18T16:03:47Z</dcterms:modified>
</cp:coreProperties>
</file>