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de\OneDrive\Desktop\APR, 2025\"/>
    </mc:Choice>
  </mc:AlternateContent>
  <xr:revisionPtr revIDLastSave="0" documentId="13_ncr:1_{E9065136-0FFB-4812-89DE-36AC87912747}" xr6:coauthVersionLast="47" xr6:coauthVersionMax="47" xr10:uidLastSave="{00000000-0000-0000-0000-000000000000}"/>
  <bookViews>
    <workbookView xWindow="-110" yWindow="-110" windowWidth="19420" windowHeight="11020" tabRatio="603" xr2:uid="{00000000-000D-0000-FFFF-FFFF00000000}"/>
  </bookViews>
  <sheets>
    <sheet name="Sheet1" sheetId="1" r:id="rId1"/>
  </sheets>
  <definedNames>
    <definedName name="_xlnm.Print_Area" localSheetId="0">Sheet1!$A$1:$R$197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P12" i="1"/>
  <c r="F187" i="1"/>
  <c r="E187" i="1"/>
  <c r="F180" i="1"/>
  <c r="E180" i="1"/>
  <c r="F173" i="1"/>
  <c r="E173" i="1"/>
  <c r="F166" i="1"/>
  <c r="E166" i="1"/>
  <c r="F159" i="1"/>
  <c r="E159" i="1"/>
  <c r="E194" i="1" s="1"/>
  <c r="F140" i="1"/>
  <c r="F135" i="1" s="1"/>
  <c r="F134" i="1" s="1"/>
  <c r="E140" i="1"/>
  <c r="F136" i="1"/>
  <c r="E136" i="1"/>
  <c r="E135" i="1"/>
  <c r="E134" i="1" s="1"/>
  <c r="F128" i="1"/>
  <c r="E128" i="1"/>
  <c r="E122" i="1" s="1"/>
  <c r="F122" i="1"/>
  <c r="F110" i="1"/>
  <c r="F194" i="1" s="1"/>
  <c r="E110" i="1"/>
  <c r="E86" i="1"/>
  <c r="E79" i="1"/>
  <c r="E72" i="1"/>
  <c r="E65" i="1"/>
  <c r="E58" i="1"/>
  <c r="E40" i="1"/>
  <c r="E35" i="1" s="1"/>
  <c r="E34" i="1" s="1"/>
  <c r="E36" i="1"/>
  <c r="E28" i="1"/>
  <c r="E22" i="1"/>
  <c r="E10" i="1"/>
  <c r="E93" i="1" s="1"/>
  <c r="I12" i="1"/>
  <c r="F91" i="1" l="1"/>
  <c r="F90" i="1"/>
  <c r="F89" i="1"/>
  <c r="F88" i="1"/>
  <c r="F87" i="1"/>
  <c r="F84" i="1"/>
  <c r="F83" i="1"/>
  <c r="F82" i="1"/>
  <c r="F81" i="1"/>
  <c r="F80" i="1"/>
  <c r="F77" i="1"/>
  <c r="F76" i="1"/>
  <c r="F75" i="1"/>
  <c r="F74" i="1"/>
  <c r="F73" i="1"/>
  <c r="F70" i="1"/>
  <c r="F69" i="1"/>
  <c r="F68" i="1"/>
  <c r="F67" i="1"/>
  <c r="F66" i="1"/>
  <c r="F63" i="1"/>
  <c r="F62" i="1"/>
  <c r="F61" i="1"/>
  <c r="F60" i="1"/>
  <c r="F59" i="1"/>
  <c r="F47" i="1"/>
  <c r="F46" i="1"/>
  <c r="F45" i="1"/>
  <c r="F44" i="1"/>
  <c r="F43" i="1"/>
  <c r="F42" i="1"/>
  <c r="F41" i="1"/>
  <c r="F39" i="1"/>
  <c r="F38" i="1"/>
  <c r="F37" i="1"/>
  <c r="F32" i="1"/>
  <c r="F31" i="1"/>
  <c r="F30" i="1"/>
  <c r="F29" i="1"/>
  <c r="F27" i="1"/>
  <c r="F26" i="1"/>
  <c r="F25" i="1"/>
  <c r="F24" i="1"/>
  <c r="F23" i="1"/>
  <c r="F20" i="1"/>
  <c r="F19" i="1"/>
  <c r="F18" i="1"/>
  <c r="F17" i="1"/>
  <c r="F16" i="1"/>
  <c r="F15" i="1"/>
  <c r="F14" i="1"/>
  <c r="F13" i="1"/>
  <c r="F12" i="1"/>
  <c r="F11" i="1"/>
  <c r="I187" i="1"/>
  <c r="H187" i="1"/>
  <c r="I180" i="1"/>
  <c r="H180" i="1"/>
  <c r="I173" i="1"/>
  <c r="H173" i="1"/>
  <c r="I166" i="1"/>
  <c r="H166" i="1"/>
  <c r="I159" i="1"/>
  <c r="H159" i="1"/>
  <c r="I140" i="1"/>
  <c r="H140" i="1"/>
  <c r="I136" i="1"/>
  <c r="H136" i="1"/>
  <c r="I128" i="1"/>
  <c r="I122" i="1" s="1"/>
  <c r="H128" i="1"/>
  <c r="H122" i="1" s="1"/>
  <c r="I110" i="1"/>
  <c r="H110" i="1"/>
  <c r="L86" i="1"/>
  <c r="K86" i="1"/>
  <c r="I86" i="1"/>
  <c r="H86" i="1"/>
  <c r="L79" i="1"/>
  <c r="K79" i="1"/>
  <c r="I79" i="1"/>
  <c r="H79" i="1"/>
  <c r="L72" i="1"/>
  <c r="K72" i="1"/>
  <c r="I72" i="1"/>
  <c r="H72" i="1"/>
  <c r="L65" i="1"/>
  <c r="K65" i="1"/>
  <c r="I65" i="1"/>
  <c r="H65" i="1"/>
  <c r="L58" i="1"/>
  <c r="K58" i="1"/>
  <c r="I58" i="1"/>
  <c r="H58" i="1"/>
  <c r="L40" i="1"/>
  <c r="K40" i="1"/>
  <c r="I40" i="1"/>
  <c r="H40" i="1"/>
  <c r="H35" i="1" s="1"/>
  <c r="H34" i="1" s="1"/>
  <c r="L36" i="1"/>
  <c r="K36" i="1"/>
  <c r="I36" i="1"/>
  <c r="H36" i="1"/>
  <c r="L28" i="1"/>
  <c r="L22" i="1" s="1"/>
  <c r="K28" i="1"/>
  <c r="K22" i="1" s="1"/>
  <c r="I28" i="1"/>
  <c r="H28" i="1"/>
  <c r="H22" i="1" s="1"/>
  <c r="I22" i="1"/>
  <c r="L10" i="1"/>
  <c r="K10" i="1"/>
  <c r="I10" i="1"/>
  <c r="H10" i="1"/>
  <c r="H93" i="1" l="1"/>
  <c r="H135" i="1"/>
  <c r="H134" i="1" s="1"/>
  <c r="H194" i="1" s="1"/>
  <c r="I135" i="1"/>
  <c r="I134" i="1" s="1"/>
  <c r="I194" i="1" s="1"/>
  <c r="K35" i="1"/>
  <c r="K34" i="1" s="1"/>
  <c r="K93" i="1" s="1"/>
  <c r="L35" i="1"/>
  <c r="L34" i="1" s="1"/>
  <c r="L93" i="1" s="1"/>
  <c r="I35" i="1"/>
  <c r="I34" i="1" s="1"/>
  <c r="I93" i="1" s="1"/>
  <c r="F28" i="1" l="1"/>
  <c r="F40" i="1" l="1"/>
  <c r="L112" i="1"/>
  <c r="K112" i="1"/>
  <c r="J112" i="1"/>
  <c r="O80" i="1"/>
  <c r="N80" i="1"/>
  <c r="M80" i="1"/>
  <c r="R63" i="1"/>
  <c r="Q63" i="1"/>
  <c r="R12" i="1"/>
  <c r="Q12" i="1"/>
  <c r="F72" i="1" l="1"/>
  <c r="F86" i="1"/>
  <c r="F22" i="1"/>
  <c r="F65" i="1"/>
  <c r="F36" i="1"/>
  <c r="F10" i="1"/>
  <c r="F79" i="1"/>
  <c r="F58" i="1"/>
  <c r="F35" i="1" l="1"/>
  <c r="F34" i="1" s="1"/>
  <c r="F93" i="1" s="1"/>
  <c r="N79" i="1" l="1"/>
  <c r="Q46" i="1" l="1"/>
  <c r="R46" i="1" l="1"/>
  <c r="N16" i="1" l="1"/>
  <c r="O63" i="1" l="1"/>
  <c r="N63" i="1"/>
  <c r="N70" i="1" l="1"/>
  <c r="Q16" i="1" l="1"/>
  <c r="P16" i="1"/>
  <c r="O70" i="1"/>
  <c r="R16" i="1"/>
  <c r="K135" i="1" l="1"/>
  <c r="K136" i="1"/>
  <c r="L136" i="1"/>
  <c r="L134" i="1"/>
  <c r="K134" i="1"/>
  <c r="L135" i="1" l="1"/>
  <c r="L181" i="1" l="1"/>
  <c r="K181" i="1"/>
  <c r="J181" i="1"/>
  <c r="M16" i="1" l="1"/>
  <c r="O16" i="1" l="1"/>
  <c r="M73" i="1" l="1"/>
  <c r="M87" i="1"/>
  <c r="N91" i="1"/>
  <c r="N73" i="1"/>
  <c r="Q43" i="1"/>
  <c r="N39" i="1"/>
  <c r="M11" i="1"/>
  <c r="R43" i="1" l="1"/>
  <c r="N93" i="1" l="1"/>
  <c r="Q93" i="1" l="1"/>
  <c r="R93" i="1" l="1"/>
  <c r="O93" i="1"/>
  <c r="J113" i="1"/>
  <c r="O8" i="1" l="1"/>
  <c r="R8" i="1" l="1"/>
  <c r="L108" i="1" l="1"/>
  <c r="Q91" i="1" l="1"/>
  <c r="Q90" i="1"/>
  <c r="Q89" i="1"/>
  <c r="Q88" i="1"/>
  <c r="Q87" i="1"/>
  <c r="Q84" i="1"/>
  <c r="Q83" i="1"/>
  <c r="Q82" i="1"/>
  <c r="Q81" i="1"/>
  <c r="Q77" i="1"/>
  <c r="Q76" i="1"/>
  <c r="Q75" i="1"/>
  <c r="Q74" i="1"/>
  <c r="R73" i="1"/>
  <c r="Q73" i="1"/>
  <c r="Q70" i="1"/>
  <c r="Q69" i="1"/>
  <c r="R68" i="1"/>
  <c r="Q68" i="1"/>
  <c r="R67" i="1"/>
  <c r="Q67" i="1"/>
  <c r="R66" i="1"/>
  <c r="Q66" i="1"/>
  <c r="R62" i="1"/>
  <c r="Q62" i="1"/>
  <c r="R61" i="1"/>
  <c r="Q61" i="1"/>
  <c r="R60" i="1"/>
  <c r="Q60" i="1"/>
  <c r="R59" i="1"/>
  <c r="Q59" i="1"/>
  <c r="O62" i="1"/>
  <c r="N62" i="1"/>
  <c r="O61" i="1"/>
  <c r="N61" i="1"/>
  <c r="O60" i="1"/>
  <c r="N60" i="1"/>
  <c r="O59" i="1"/>
  <c r="N59" i="1"/>
  <c r="Q47" i="1"/>
  <c r="Q45" i="1"/>
  <c r="Q44" i="1"/>
  <c r="Q42" i="1"/>
  <c r="Q41" i="1"/>
  <c r="Q39" i="1"/>
  <c r="Q38" i="1"/>
  <c r="Q37" i="1"/>
  <c r="Q32" i="1"/>
  <c r="Q31" i="1"/>
  <c r="Q30" i="1"/>
  <c r="Q29" i="1"/>
  <c r="Q27" i="1"/>
  <c r="Q26" i="1"/>
  <c r="Q25" i="1"/>
  <c r="Q24" i="1"/>
  <c r="Q23" i="1"/>
  <c r="Q20" i="1"/>
  <c r="Q19" i="1"/>
  <c r="Q18" i="1"/>
  <c r="Q17" i="1"/>
  <c r="Q15" i="1"/>
  <c r="Q14" i="1"/>
  <c r="Q13" i="1"/>
  <c r="Q11" i="1"/>
  <c r="N47" i="1"/>
  <c r="N46" i="1"/>
  <c r="N45" i="1"/>
  <c r="N44" i="1"/>
  <c r="N43" i="1"/>
  <c r="N42" i="1"/>
  <c r="N41" i="1"/>
  <c r="N38" i="1"/>
  <c r="N37" i="1"/>
  <c r="N32" i="1"/>
  <c r="N31" i="1"/>
  <c r="N30" i="1"/>
  <c r="N29" i="1"/>
  <c r="N27" i="1"/>
  <c r="N26" i="1"/>
  <c r="N25" i="1"/>
  <c r="N24" i="1"/>
  <c r="N23" i="1"/>
  <c r="N20" i="1"/>
  <c r="N19" i="1"/>
  <c r="N18" i="1"/>
  <c r="N17" i="1"/>
  <c r="N15" i="1"/>
  <c r="N14" i="1"/>
  <c r="N13" i="1"/>
  <c r="N11" i="1"/>
  <c r="P69" i="1" l="1"/>
  <c r="P68" i="1"/>
  <c r="P67" i="1"/>
  <c r="P66" i="1"/>
  <c r="N69" i="1"/>
  <c r="M69" i="1"/>
  <c r="O68" i="1"/>
  <c r="N68" i="1"/>
  <c r="M68" i="1"/>
  <c r="O67" i="1"/>
  <c r="N67" i="1"/>
  <c r="M67" i="1"/>
  <c r="O66" i="1"/>
  <c r="N66" i="1"/>
  <c r="M66" i="1"/>
  <c r="R91" i="1" l="1"/>
  <c r="R90" i="1"/>
  <c r="R89" i="1"/>
  <c r="R88" i="1"/>
  <c r="R87" i="1"/>
  <c r="R84" i="1"/>
  <c r="R83" i="1"/>
  <c r="R82" i="1"/>
  <c r="R81" i="1"/>
  <c r="R77" i="1"/>
  <c r="R76" i="1"/>
  <c r="R75" i="1"/>
  <c r="R74" i="1"/>
  <c r="R70" i="1"/>
  <c r="R69" i="1" l="1"/>
  <c r="O69" i="1"/>
  <c r="R44" i="1"/>
  <c r="O44" i="1"/>
  <c r="O45" i="1"/>
  <c r="R45" i="1"/>
  <c r="O46" i="1"/>
  <c r="O47" i="1"/>
  <c r="R47" i="1"/>
  <c r="O41" i="1"/>
  <c r="R41" i="1"/>
  <c r="R42" i="1"/>
  <c r="O42" i="1"/>
  <c r="O43" i="1"/>
  <c r="O37" i="1"/>
  <c r="R37" i="1"/>
  <c r="R38" i="1"/>
  <c r="O38" i="1"/>
  <c r="R39" i="1"/>
  <c r="O39" i="1"/>
  <c r="R32" i="1"/>
  <c r="O32" i="1"/>
  <c r="R29" i="1"/>
  <c r="O29" i="1"/>
  <c r="R31" i="1"/>
  <c r="O31" i="1"/>
  <c r="O30" i="1"/>
  <c r="R30" i="1"/>
  <c r="O27" i="1"/>
  <c r="R27" i="1"/>
  <c r="R24" i="1"/>
  <c r="O24" i="1"/>
  <c r="R26" i="1"/>
  <c r="O26" i="1"/>
  <c r="O23" i="1"/>
  <c r="R23" i="1"/>
  <c r="R25" i="1"/>
  <c r="O25" i="1"/>
  <c r="R20" i="1"/>
  <c r="O20" i="1"/>
  <c r="O13" i="1"/>
  <c r="R13" i="1"/>
  <c r="O17" i="1"/>
  <c r="R17" i="1"/>
  <c r="R14" i="1"/>
  <c r="O14" i="1"/>
  <c r="R18" i="1"/>
  <c r="O18" i="1"/>
  <c r="R15" i="1"/>
  <c r="O15" i="1"/>
  <c r="R19" i="1"/>
  <c r="O19" i="1"/>
  <c r="R11" i="1"/>
  <c r="O11" i="1"/>
  <c r="O40" i="1"/>
  <c r="N40" i="1"/>
  <c r="O36" i="1"/>
  <c r="O28" i="1"/>
  <c r="N28" i="1"/>
  <c r="N36" i="1" l="1"/>
  <c r="N35" i="1"/>
  <c r="Q36" i="1"/>
  <c r="N22" i="1"/>
  <c r="R36" i="1"/>
  <c r="O35" i="1"/>
  <c r="O22" i="1"/>
  <c r="N34" i="1" l="1"/>
  <c r="O34" i="1"/>
  <c r="R86" i="1" l="1"/>
  <c r="Q86" i="1"/>
  <c r="R79" i="1"/>
  <c r="Q79" i="1"/>
  <c r="R72" i="1"/>
  <c r="R65" i="1"/>
  <c r="Q65" i="1"/>
  <c r="R58" i="1"/>
  <c r="Q58" i="1"/>
  <c r="Q72" i="1" l="1"/>
  <c r="R40" i="1"/>
  <c r="R22" i="1"/>
  <c r="R28" i="1"/>
  <c r="Q40" i="1"/>
  <c r="Q22" i="1"/>
  <c r="Q28" i="1"/>
  <c r="R34" i="1" l="1"/>
  <c r="R35" i="1"/>
  <c r="Q35" i="1"/>
  <c r="Q34" i="1"/>
  <c r="P60" i="1" l="1"/>
  <c r="M88" i="1" l="1"/>
  <c r="N89" i="1"/>
  <c r="M18" i="1"/>
  <c r="P13" i="1"/>
  <c r="P14" i="1"/>
  <c r="P15" i="1"/>
  <c r="P17" i="1"/>
  <c r="P18" i="1"/>
  <c r="P19" i="1"/>
  <c r="P11" i="1"/>
  <c r="L192" i="1"/>
  <c r="K169" i="1"/>
  <c r="J167" i="1"/>
  <c r="K167" i="1"/>
  <c r="L162" i="1"/>
  <c r="K162" i="1"/>
  <c r="L123" i="1"/>
  <c r="K123" i="1"/>
  <c r="K124" i="1"/>
  <c r="L124" i="1"/>
  <c r="K125" i="1"/>
  <c r="L125" i="1"/>
  <c r="K126" i="1"/>
  <c r="L126" i="1"/>
  <c r="K127" i="1"/>
  <c r="L127" i="1"/>
  <c r="K129" i="1"/>
  <c r="L129" i="1"/>
  <c r="K130" i="1"/>
  <c r="L130" i="1"/>
  <c r="K131" i="1"/>
  <c r="L131" i="1"/>
  <c r="K132" i="1"/>
  <c r="L132" i="1"/>
  <c r="L120" i="1"/>
  <c r="K120" i="1"/>
  <c r="K119" i="1"/>
  <c r="L119" i="1"/>
  <c r="K118" i="1"/>
  <c r="L118" i="1"/>
  <c r="K117" i="1"/>
  <c r="L117" i="1"/>
  <c r="K116" i="1"/>
  <c r="L116" i="1"/>
  <c r="K115" i="1"/>
  <c r="L115" i="1"/>
  <c r="J115" i="1"/>
  <c r="K114" i="1"/>
  <c r="L114" i="1"/>
  <c r="J114" i="1"/>
  <c r="L113" i="1"/>
  <c r="K113" i="1"/>
  <c r="L111" i="1"/>
  <c r="K111" i="1"/>
  <c r="M13" i="1" l="1"/>
  <c r="M14" i="1"/>
  <c r="M15" i="1"/>
  <c r="M17" i="1"/>
  <c r="M19" i="1"/>
  <c r="K128" i="1" l="1"/>
  <c r="L128" i="1"/>
  <c r="K122" i="1"/>
  <c r="L159" i="1" l="1"/>
  <c r="K159" i="1"/>
  <c r="L122" i="1" l="1"/>
  <c r="K194" i="1" l="1"/>
  <c r="K187" i="1"/>
  <c r="K166" i="1"/>
  <c r="K140" i="1"/>
  <c r="L166" i="1"/>
  <c r="L180" i="1"/>
  <c r="K146" i="1"/>
  <c r="K144" i="1"/>
  <c r="K142" i="1"/>
  <c r="L187" i="1"/>
  <c r="L173" i="1"/>
  <c r="L140" i="1"/>
  <c r="K189" i="1"/>
  <c r="L188" i="1"/>
  <c r="J188" i="1"/>
  <c r="K185" i="1"/>
  <c r="K184" i="1"/>
  <c r="K174" i="1"/>
  <c r="L171" i="1"/>
  <c r="J170" i="1"/>
  <c r="L163" i="1"/>
  <c r="J161" i="1"/>
  <c r="K147" i="1"/>
  <c r="K145" i="1"/>
  <c r="K137" i="1"/>
  <c r="K173" i="1"/>
  <c r="K138" i="1"/>
  <c r="J116" i="1"/>
  <c r="N10" i="1"/>
  <c r="N86" i="1"/>
  <c r="O90" i="1"/>
  <c r="O88" i="1"/>
  <c r="O87" i="1"/>
  <c r="K192" i="1"/>
  <c r="K183" i="1"/>
  <c r="L178" i="1"/>
  <c r="L175" i="1"/>
  <c r="L170" i="1"/>
  <c r="L164" i="1"/>
  <c r="L161" i="1"/>
  <c r="K139" i="1"/>
  <c r="L191" i="1"/>
  <c r="L182" i="1"/>
  <c r="K141" i="1"/>
  <c r="N8" i="1"/>
  <c r="O75" i="1"/>
  <c r="L177" i="1"/>
  <c r="L168" i="1"/>
  <c r="K143" i="1"/>
  <c r="Q8" i="1"/>
  <c r="K190" i="1"/>
  <c r="K164" i="1"/>
  <c r="N90" i="1"/>
  <c r="N88" i="1"/>
  <c r="N87" i="1"/>
  <c r="N84" i="1"/>
  <c r="N83" i="1"/>
  <c r="N82" i="1"/>
  <c r="N81" i="1"/>
  <c r="N77" i="1"/>
  <c r="N76" i="1"/>
  <c r="N75" i="1"/>
  <c r="N74" i="1"/>
  <c r="P90" i="1"/>
  <c r="K108" i="1"/>
  <c r="K163" i="1"/>
  <c r="M90" i="1"/>
  <c r="L147" i="1"/>
  <c r="L143" i="1"/>
  <c r="L142" i="1"/>
  <c r="L139" i="1"/>
  <c r="L138" i="1"/>
  <c r="L141" i="1"/>
  <c r="L137" i="1"/>
  <c r="P74" i="1"/>
  <c r="P76" i="1"/>
  <c r="L144" i="1"/>
  <c r="L146" i="1"/>
  <c r="K191" i="1"/>
  <c r="L185" i="1"/>
  <c r="L184" i="1"/>
  <c r="L183" i="1"/>
  <c r="L176" i="1"/>
  <c r="J174" i="1"/>
  <c r="L169" i="1"/>
  <c r="K168" i="1"/>
  <c r="L160" i="1"/>
  <c r="P82" i="1"/>
  <c r="P59" i="1"/>
  <c r="M81" i="1"/>
  <c r="L145" i="1"/>
  <c r="L190" i="1"/>
  <c r="J183" i="1"/>
  <c r="K178" i="1"/>
  <c r="K171" i="1"/>
  <c r="L167" i="1"/>
  <c r="K161" i="1"/>
  <c r="L189" i="1"/>
  <c r="K182" i="1"/>
  <c r="J169" i="1"/>
  <c r="L174" i="1"/>
  <c r="K170" i="1"/>
  <c r="J192" i="1"/>
  <c r="P91" i="1"/>
  <c r="M91" i="1"/>
  <c r="P75" i="1"/>
  <c r="M75" i="1"/>
  <c r="M60" i="1"/>
  <c r="K177" i="1"/>
  <c r="J176" i="1"/>
  <c r="J189" i="1"/>
  <c r="M74" i="1"/>
  <c r="P81" i="1"/>
  <c r="M59" i="1"/>
  <c r="J111" i="1"/>
  <c r="J160" i="1"/>
  <c r="K188" i="1"/>
  <c r="K175" i="1"/>
  <c r="M82" i="1"/>
  <c r="P88" i="1"/>
  <c r="M76" i="1"/>
  <c r="P73" i="1"/>
  <c r="J119" i="1"/>
  <c r="P87" i="1"/>
  <c r="J117" i="1"/>
  <c r="O73" i="1"/>
  <c r="O81" i="1"/>
  <c r="O77" i="1"/>
  <c r="K180" i="1"/>
  <c r="K160" i="1"/>
  <c r="J182" i="1"/>
  <c r="K176" i="1"/>
  <c r="J168" i="1"/>
  <c r="J191" i="1"/>
  <c r="J175" i="1"/>
  <c r="J177" i="1"/>
  <c r="K110" i="1"/>
  <c r="R10" i="1"/>
  <c r="O83" i="1"/>
  <c r="O89" i="1"/>
  <c r="L110" i="1"/>
  <c r="J118" i="1"/>
  <c r="L194" i="1"/>
  <c r="O91" i="1" l="1"/>
  <c r="O84" i="1"/>
  <c r="O82" i="1"/>
  <c r="O72" i="1"/>
  <c r="O76" i="1"/>
  <c r="O74" i="1"/>
  <c r="N72" i="1"/>
  <c r="O65" i="1"/>
  <c r="N65" i="1"/>
  <c r="O10" i="1"/>
  <c r="Q10" i="1"/>
  <c r="O86" i="1" l="1"/>
  <c r="O79" i="1"/>
  <c r="N58" i="1" l="1"/>
  <c r="O58" i="1" l="1"/>
</calcChain>
</file>

<file path=xl/sharedStrings.xml><?xml version="1.0" encoding="utf-8"?>
<sst xmlns="http://schemas.openxmlformats.org/spreadsheetml/2006/main" count="703" uniqueCount="118">
  <si>
    <t xml:space="preserve"> </t>
  </si>
  <si>
    <t>SL.</t>
  </si>
  <si>
    <t>NO.</t>
  </si>
  <si>
    <t xml:space="preserve">     G R A N D      T O T A L</t>
  </si>
  <si>
    <t>A.</t>
  </si>
  <si>
    <t>FOOD GROUP</t>
  </si>
  <si>
    <t xml:space="preserve">   - </t>
  </si>
  <si>
    <t>-</t>
  </si>
  <si>
    <t xml:space="preserve"> 1. MILK,CREAM &amp; MILK FOOD FOR INFANTS</t>
  </si>
  <si>
    <t xml:space="preserve">  MT</t>
  </si>
  <si>
    <t xml:space="preserve"> 2. WHEAT UNMILLED</t>
  </si>
  <si>
    <t xml:space="preserve"> 3. DRY FRUITS &amp; NUTS</t>
  </si>
  <si>
    <t xml:space="preserve"> 4. TEA    </t>
  </si>
  <si>
    <t xml:space="preserve"> 5. SPICES</t>
  </si>
  <si>
    <t xml:space="preserve"> 6. SOYABEAN OIL</t>
  </si>
  <si>
    <t xml:space="preserve"> 7. PALM OIL   </t>
  </si>
  <si>
    <t xml:space="preserve"> 8. SUGAR</t>
  </si>
  <si>
    <t>10. ALL OTHERS FOOD ITEMS</t>
  </si>
  <si>
    <t>B.</t>
  </si>
  <si>
    <t>MACHINERY GROUP</t>
  </si>
  <si>
    <t>11. POWER GENERATING MACHINERY</t>
  </si>
  <si>
    <t>12. OFFICE MACHINE INCL.DATA PROC EQUIP;</t>
  </si>
  <si>
    <t>13. TEXTILE MACHINERY</t>
  </si>
  <si>
    <t>14. CONSTRUCTION &amp; MINING MACHINERY</t>
  </si>
  <si>
    <t>15. ELECTRICAL MACHINERY &amp; APPARATUS</t>
  </si>
  <si>
    <t>16. TELE COM</t>
  </si>
  <si>
    <t xml:space="preserve">    A. MOBILE PHONE</t>
  </si>
  <si>
    <t xml:space="preserve">    B. OTHER APPARATUS</t>
  </si>
  <si>
    <t>17. AGRICULTURAL MACHINERY &amp; IMPLEMENTS</t>
  </si>
  <si>
    <t>18. OTHER MACHINERY</t>
  </si>
  <si>
    <t>C.</t>
  </si>
  <si>
    <t>TRANSPORT GROUP</t>
  </si>
  <si>
    <t>19.  ROAD MOTOR VEH. (BUILD UNIT,CKD/SKD)</t>
  </si>
  <si>
    <t>19.1 CBU</t>
  </si>
  <si>
    <t xml:space="preserve">   A.BUSES,TRUCKS &amp; OTH. HEAVY VEHICLES</t>
  </si>
  <si>
    <t xml:space="preserve">   B.MOTOR CARS</t>
  </si>
  <si>
    <t xml:space="preserve">   C.MOTOR CYCLES</t>
  </si>
  <si>
    <t>19.2 CKD/SKD</t>
  </si>
  <si>
    <t>19.3 PARTS &amp; ACCESSORIES</t>
  </si>
  <si>
    <t>19.4 OTHERS</t>
  </si>
  <si>
    <t>20.AIRCRAFTS, SHIPS AND BOATS</t>
  </si>
  <si>
    <t>21.OTHERS TRANSPORT EQUIPMENTS</t>
  </si>
  <si>
    <t>P.T.O.</t>
  </si>
  <si>
    <t>D.</t>
  </si>
  <si>
    <t xml:space="preserve">PETROLEUM GROUP   </t>
  </si>
  <si>
    <t xml:space="preserve">22. PETROLEUM PRODUCTS  </t>
  </si>
  <si>
    <t xml:space="preserve">23. PETROLEUM CRUDE     </t>
  </si>
  <si>
    <t xml:space="preserve">E. </t>
  </si>
  <si>
    <t>TEXTILE GROUP</t>
  </si>
  <si>
    <t xml:space="preserve"> - </t>
  </si>
  <si>
    <t>F.</t>
  </si>
  <si>
    <t>AGRICULTURAL AND OTHER CHEMICALS GROUP</t>
  </si>
  <si>
    <t xml:space="preserve"> MT</t>
  </si>
  <si>
    <t>G.</t>
  </si>
  <si>
    <t>METAL GROUP</t>
  </si>
  <si>
    <t>KG</t>
  </si>
  <si>
    <t>H.</t>
  </si>
  <si>
    <t>MISCELLANEOUS GROUP</t>
  </si>
  <si>
    <t xml:space="preserve"> NO</t>
  </si>
  <si>
    <t>ALL OTHERS ITEMS</t>
  </si>
  <si>
    <t xml:space="preserve">   (**)QUANTITY DATA HAS BEEN ESTIMATED WHERE EVER IT IS FOUND NECESSARY.</t>
  </si>
  <si>
    <t>P.T.O</t>
  </si>
  <si>
    <t>U</t>
  </si>
  <si>
    <t>N</t>
  </si>
  <si>
    <t>**</t>
  </si>
  <si>
    <t>COMMODITIES</t>
  </si>
  <si>
    <t>I</t>
  </si>
  <si>
    <t xml:space="preserve"> QUANTITY</t>
  </si>
  <si>
    <t>VALUE</t>
  </si>
  <si>
    <t>T</t>
  </si>
  <si>
    <t xml:space="preserve"> RUPEES</t>
  </si>
  <si>
    <t xml:space="preserve">   DOLLARS  </t>
  </si>
  <si>
    <t>DOLLARS</t>
  </si>
  <si>
    <t xml:space="preserve"> RUPEES  </t>
  </si>
  <si>
    <t>VALUE = ( RUPEES IN MILLION )</t>
  </si>
  <si>
    <t xml:space="preserve"> 9. PULSES  (LEGUMINOUS VEGETABLES)</t>
  </si>
  <si>
    <t>24.NATURAL GAS, LIQUIFIED</t>
  </si>
  <si>
    <t>25. PETROLEUM GAS, LIQUIFIED</t>
  </si>
  <si>
    <t>26. OTHERS</t>
  </si>
  <si>
    <t>27. RAW COTTON</t>
  </si>
  <si>
    <t>28. SYNTHETIC FIBRE</t>
  </si>
  <si>
    <t>29. SYNTHETIC &amp; ARTIFICIAL SILK YARN</t>
  </si>
  <si>
    <t>30. WORN CLOTHING</t>
  </si>
  <si>
    <t>31. OTHR TEXTILE ITEMS</t>
  </si>
  <si>
    <t>32. FERTILIZER MANUFACTURED</t>
  </si>
  <si>
    <t>33. INSECTICIDES</t>
  </si>
  <si>
    <t>34. PLASTIC MATERIALS</t>
  </si>
  <si>
    <t>35. MEDICINAL PRODUCTS</t>
  </si>
  <si>
    <t>36. OTHERS</t>
  </si>
  <si>
    <t>37. GOLD</t>
  </si>
  <si>
    <t>38. IRON AND STEEL SCRAP</t>
  </si>
  <si>
    <t>39. IRON AND STEEL</t>
  </si>
  <si>
    <t>40. ALUMINIUM WROUGHT &amp; WORKED</t>
  </si>
  <si>
    <t>41. ALL OTHER METALS &amp; ARTICALS</t>
  </si>
  <si>
    <t>42. RUBBER CRUDE INCL. SYNTH/RECLAIMED</t>
  </si>
  <si>
    <t>43. RUBBER TYRES &amp; TUBES</t>
  </si>
  <si>
    <t>44. WOOD &amp; CORK</t>
  </si>
  <si>
    <t>45. JUTE</t>
  </si>
  <si>
    <t>46. PAPER &amp; PAPER BOARD &amp; MANUF.THEREOF</t>
  </si>
  <si>
    <t xml:space="preserve">               ( U.S DOLLARS IN THOUSAND )</t>
  </si>
  <si>
    <t xml:space="preserve">        </t>
  </si>
  <si>
    <t xml:space="preserve">            VALUE = ( RUPEES IN MILLION )</t>
  </si>
  <si>
    <t xml:space="preserve">                           ( U.S DOLLARS IN THOUSAND )</t>
  </si>
  <si>
    <t>NOTE:- SOME DIFFERENCE MAY OCCUR IN PERCENTAGE CHANGE WITH  RESPECT TO RUPEES &amp; DOLLARS.</t>
  </si>
  <si>
    <t>STATEMENT SHOWING IMPORTS OF SELECTED COMMODITIES DURING THE MONTH OF APRIL, 2025</t>
  </si>
  <si>
    <t xml:space="preserve">                   APRIL, 2025  ( R)</t>
  </si>
  <si>
    <t xml:space="preserve">                   APRIL,2024</t>
  </si>
  <si>
    <t xml:space="preserve">                          % CHANGE IN APRIL,2025 OVER</t>
  </si>
  <si>
    <t>APRIL,2024</t>
  </si>
  <si>
    <t>STATEMENT SHOWING IMPORTS OF SELECTED COMMODITIES DURING THE PERIOD JULY - APRIL, 2024 - 2025</t>
  </si>
  <si>
    <t xml:space="preserve">     JULY - APRIL,   2024 -2025</t>
  </si>
  <si>
    <t xml:space="preserve">     JULY - APRIL,   2023-2024 </t>
  </si>
  <si>
    <t xml:space="preserve">% CHANGE IN  JULY - APRIL, 2024 - 2025 </t>
  </si>
  <si>
    <t xml:space="preserve">      OVER  JULY - APRIL, 2023-2024 </t>
  </si>
  <si>
    <t>STATEMENT SHOWING IMPORTS OF SELECTED COMMODITIES DURING THE PERIOD JULY - APRIL, 2024-2025</t>
  </si>
  <si>
    <t xml:space="preserve">                   MARCH, 2025  ( F)</t>
  </si>
  <si>
    <t xml:space="preserve">        MARCH,2025</t>
  </si>
  <si>
    <t xml:space="preserve">  RUPEE VALUE  CONVERTED INTO US DOLLAR ON THE BASIS OF MONTHLY  BANKS' FLOATING AVERAGE EXCHANGE RATE PROVIDED BY SBP. APRIL, 2025 (1$=Rs.280.713793) , MARCH, 2025 (1$=Rs.280.083612) AND APRIL,2024 (1$=Rs.278.142450).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</si>
</sst>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0_)"/>
    <numFmt numFmtId="167" formatCode="_(* #,##0_);_(* \(#,##0\);_(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alibri"/>
      <family val="2"/>
      <scheme val="minor"/>
    </font>
    <font>
      <u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8">
    <xf numFmtId="0" fontId="0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3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3" fillId="0" borderId="0"/>
  </cellStyleXfs>
  <cellXfs count="127">
    <xf numFmtId="0" fontId="0" fillId="0" borderId="0" xfId="0"/>
    <xf numFmtId="3" fontId="8" fillId="0" borderId="0" xfId="0" applyNumberFormat="1" applyFont="1"/>
    <xf numFmtId="0" fontId="8" fillId="0" borderId="0" xfId="0" applyFont="1"/>
    <xf numFmtId="2" fontId="8" fillId="0" borderId="0" xfId="0" applyNumberFormat="1" applyFont="1"/>
    <xf numFmtId="166" fontId="8" fillId="0" borderId="0" xfId="0" applyNumberFormat="1" applyFont="1"/>
    <xf numFmtId="3" fontId="8" fillId="0" borderId="0" xfId="0" applyNumberFormat="1" applyFont="1" applyAlignment="1">
      <alignment horizontal="center"/>
    </xf>
    <xf numFmtId="3" fontId="8" fillId="0" borderId="11" xfId="0" quotePrefix="1" applyNumberFormat="1" applyFont="1" applyBorder="1"/>
    <xf numFmtId="2" fontId="8" fillId="0" borderId="11" xfId="0" applyNumberFormat="1" applyFont="1" applyBorder="1"/>
    <xf numFmtId="0" fontId="8" fillId="0" borderId="11" xfId="0" quotePrefix="1" applyFont="1" applyBorder="1"/>
    <xf numFmtId="0" fontId="8" fillId="0" borderId="11" xfId="0" applyFont="1" applyBorder="1"/>
    <xf numFmtId="3" fontId="8" fillId="0" borderId="11" xfId="0" applyNumberFormat="1" applyFont="1" applyBorder="1"/>
    <xf numFmtId="37" fontId="8" fillId="0" borderId="0" xfId="0" applyNumberFormat="1" applyFont="1" applyAlignment="1">
      <alignment horizontal="right"/>
    </xf>
    <xf numFmtId="37" fontId="8" fillId="0" borderId="0" xfId="0" applyNumberFormat="1" applyFont="1" applyAlignment="1">
      <alignment horizontal="center"/>
    </xf>
    <xf numFmtId="1" fontId="8" fillId="0" borderId="0" xfId="0" applyNumberFormat="1" applyFont="1"/>
    <xf numFmtId="2" fontId="8" fillId="0" borderId="0" xfId="0" applyNumberFormat="1" applyFont="1" applyAlignment="1">
      <alignment horizontal="left"/>
    </xf>
    <xf numFmtId="37" fontId="8" fillId="0" borderId="0" xfId="0" applyNumberFormat="1" applyFont="1" applyAlignment="1">
      <alignment horizontal="left"/>
    </xf>
    <xf numFmtId="0" fontId="8" fillId="0" borderId="1" xfId="0" applyFont="1" applyBorder="1"/>
    <xf numFmtId="37" fontId="8" fillId="0" borderId="2" xfId="0" applyNumberFormat="1" applyFont="1" applyBorder="1" applyAlignment="1">
      <alignment horizontal="left"/>
    </xf>
    <xf numFmtId="37" fontId="8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left"/>
    </xf>
    <xf numFmtId="37" fontId="8" fillId="0" borderId="5" xfId="0" applyNumberFormat="1" applyFont="1" applyBorder="1" applyAlignment="1">
      <alignment horizontal="center"/>
    </xf>
    <xf numFmtId="37" fontId="8" fillId="0" borderId="5" xfId="0" applyNumberFormat="1" applyFont="1" applyBorder="1" applyAlignment="1">
      <alignment horizontal="left"/>
    </xf>
    <xf numFmtId="0" fontId="8" fillId="0" borderId="6" xfId="0" applyFont="1" applyBorder="1"/>
    <xf numFmtId="3" fontId="8" fillId="0" borderId="7" xfId="0" applyNumberFormat="1" applyFont="1" applyBorder="1"/>
    <xf numFmtId="0" fontId="8" fillId="0" borderId="8" xfId="0" applyFont="1" applyBorder="1"/>
    <xf numFmtId="1" fontId="8" fillId="0" borderId="0" xfId="0" applyNumberFormat="1" applyFont="1" applyAlignment="1">
      <alignment horizontal="center"/>
    </xf>
    <xf numFmtId="37" fontId="8" fillId="0" borderId="8" xfId="0" applyNumberFormat="1" applyFont="1" applyBorder="1" applyAlignment="1">
      <alignment horizontal="left"/>
    </xf>
    <xf numFmtId="1" fontId="8" fillId="0" borderId="0" xfId="0" applyNumberFormat="1" applyFont="1" applyAlignment="1">
      <alignment horizontal="left"/>
    </xf>
    <xf numFmtId="37" fontId="8" fillId="0" borderId="12" xfId="0" applyNumberFormat="1" applyFont="1" applyBorder="1" applyAlignment="1">
      <alignment horizontal="left"/>
    </xf>
    <xf numFmtId="37" fontId="8" fillId="0" borderId="11" xfId="0" applyNumberFormat="1" applyFont="1" applyBorder="1" applyAlignment="1">
      <alignment horizontal="center"/>
    </xf>
    <xf numFmtId="37" fontId="8" fillId="0" borderId="11" xfId="0" quotePrefix="1" applyNumberFormat="1" applyFont="1" applyBorder="1" applyAlignment="1">
      <alignment horizontal="left"/>
    </xf>
    <xf numFmtId="37" fontId="8" fillId="0" borderId="11" xfId="0" applyNumberFormat="1" applyFont="1" applyBorder="1" applyAlignment="1">
      <alignment horizontal="left"/>
    </xf>
    <xf numFmtId="37" fontId="8" fillId="0" borderId="11" xfId="0" applyNumberFormat="1" applyFont="1" applyBorder="1" applyAlignment="1">
      <alignment horizontal="right"/>
    </xf>
    <xf numFmtId="37" fontId="8" fillId="0" borderId="0" xfId="0" quotePrefix="1" applyNumberFormat="1" applyFont="1" applyAlignment="1">
      <alignment horizontal="left"/>
    </xf>
    <xf numFmtId="37" fontId="8" fillId="0" borderId="0" xfId="0" applyNumberFormat="1" applyFont="1"/>
    <xf numFmtId="3" fontId="8" fillId="0" borderId="0" xfId="0" quotePrefix="1" applyNumberFormat="1" applyFont="1" applyAlignment="1">
      <alignment horizontal="right"/>
    </xf>
    <xf numFmtId="37" fontId="8" fillId="0" borderId="0" xfId="0" quotePrefix="1" applyNumberFormat="1" applyFont="1" applyAlignment="1">
      <alignment horizontal="right"/>
    </xf>
    <xf numFmtId="3" fontId="8" fillId="0" borderId="0" xfId="0" quotePrefix="1" applyNumberFormat="1" applyFont="1"/>
    <xf numFmtId="167" fontId="8" fillId="0" borderId="0" xfId="1" applyNumberFormat="1" applyFont="1"/>
    <xf numFmtId="3" fontId="8" fillId="0" borderId="13" xfId="0" applyNumberFormat="1" applyFont="1" applyBorder="1" applyAlignment="1">
      <alignment horizontal="right"/>
    </xf>
    <xf numFmtId="37" fontId="8" fillId="0" borderId="13" xfId="0" applyNumberFormat="1" applyFont="1" applyBorder="1" applyAlignment="1">
      <alignment horizontal="right"/>
    </xf>
    <xf numFmtId="37" fontId="8" fillId="0" borderId="9" xfId="0" applyNumberFormat="1" applyFont="1" applyBorder="1" applyAlignment="1">
      <alignment horizontal="right"/>
    </xf>
    <xf numFmtId="37" fontId="8" fillId="0" borderId="3" xfId="0" applyNumberFormat="1" applyFont="1" applyBorder="1" applyAlignment="1">
      <alignment horizontal="right"/>
    </xf>
    <xf numFmtId="2" fontId="8" fillId="0" borderId="9" xfId="0" applyNumberFormat="1" applyFont="1" applyBorder="1" applyAlignment="1">
      <alignment horizontal="right"/>
    </xf>
    <xf numFmtId="2" fontId="8" fillId="0" borderId="13" xfId="0" applyNumberFormat="1" applyFont="1" applyBorder="1" applyAlignment="1">
      <alignment horizontal="right"/>
    </xf>
    <xf numFmtId="37" fontId="8" fillId="0" borderId="12" xfId="0" applyNumberFormat="1" applyFont="1" applyBorder="1" applyAlignment="1">
      <alignment horizontal="right"/>
    </xf>
    <xf numFmtId="3" fontId="11" fillId="0" borderId="0" xfId="0" applyNumberFormat="1" applyFont="1"/>
    <xf numFmtId="1" fontId="11" fillId="0" borderId="0" xfId="0" applyNumberFormat="1" applyFont="1"/>
    <xf numFmtId="0" fontId="11" fillId="0" borderId="0" xfId="0" applyFont="1"/>
    <xf numFmtId="2" fontId="11" fillId="0" borderId="0" xfId="0" applyNumberFormat="1" applyFont="1"/>
    <xf numFmtId="3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3" fontId="11" fillId="0" borderId="0" xfId="1" applyNumberFormat="1" applyFont="1"/>
    <xf numFmtId="3" fontId="11" fillId="2" borderId="0" xfId="1" applyNumberFormat="1" applyFont="1" applyFill="1"/>
    <xf numFmtId="3" fontId="11" fillId="2" borderId="0" xfId="0" applyNumberFormat="1" applyFont="1" applyFill="1"/>
    <xf numFmtId="3" fontId="11" fillId="0" borderId="0" xfId="1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37" fontId="11" fillId="0" borderId="11" xfId="0" applyNumberFormat="1" applyFont="1" applyBorder="1"/>
    <xf numFmtId="3" fontId="11" fillId="0" borderId="11" xfId="0" quotePrefix="1" applyNumberFormat="1" applyFont="1" applyBorder="1" applyAlignment="1">
      <alignment horizontal="right"/>
    </xf>
    <xf numFmtId="37" fontId="11" fillId="0" borderId="11" xfId="0" quotePrefix="1" applyNumberFormat="1" applyFont="1" applyBorder="1" applyAlignment="1">
      <alignment horizontal="right"/>
    </xf>
    <xf numFmtId="3" fontId="11" fillId="0" borderId="11" xfId="0" quotePrefix="1" applyNumberFormat="1" applyFont="1" applyBorder="1"/>
    <xf numFmtId="166" fontId="11" fillId="0" borderId="11" xfId="0" applyNumberFormat="1" applyFont="1" applyBorder="1"/>
    <xf numFmtId="2" fontId="11" fillId="0" borderId="11" xfId="0" applyNumberFormat="1" applyFont="1" applyBorder="1"/>
    <xf numFmtId="0" fontId="11" fillId="0" borderId="11" xfId="0" quotePrefix="1" applyFont="1" applyBorder="1"/>
    <xf numFmtId="3" fontId="11" fillId="0" borderId="0" xfId="1" applyNumberFormat="1" applyFont="1" applyAlignment="1">
      <alignment horizontal="center"/>
    </xf>
    <xf numFmtId="3" fontId="11" fillId="0" borderId="0" xfId="1" quotePrefix="1" applyNumberFormat="1" applyFont="1" applyAlignment="1">
      <alignment horizontal="right"/>
    </xf>
    <xf numFmtId="4" fontId="11" fillId="0" borderId="0" xfId="0" applyNumberFormat="1" applyFont="1"/>
    <xf numFmtId="4" fontId="11" fillId="2" borderId="0" xfId="0" applyNumberFormat="1" applyFont="1" applyFill="1"/>
    <xf numFmtId="4" fontId="11" fillId="0" borderId="0" xfId="0" applyNumberFormat="1" applyFont="1" applyAlignment="1">
      <alignment horizontal="right"/>
    </xf>
    <xf numFmtId="167" fontId="11" fillId="0" borderId="0" xfId="1" applyNumberFormat="1" applyFont="1"/>
    <xf numFmtId="37" fontId="11" fillId="0" borderId="0" xfId="0" applyNumberFormat="1" applyFont="1" applyAlignment="1">
      <alignment horizontal="right"/>
    </xf>
    <xf numFmtId="0" fontId="11" fillId="0" borderId="11" xfId="0" applyFont="1" applyBorder="1"/>
    <xf numFmtId="3" fontId="11" fillId="0" borderId="11" xfId="0" applyNumberFormat="1" applyFont="1" applyBorder="1"/>
    <xf numFmtId="167" fontId="0" fillId="0" borderId="0" xfId="1" applyNumberFormat="1" applyFont="1"/>
    <xf numFmtId="165" fontId="8" fillId="0" borderId="0" xfId="0" applyNumberFormat="1" applyFont="1"/>
    <xf numFmtId="3" fontId="11" fillId="0" borderId="0" xfId="1" applyNumberFormat="1" applyFont="1" applyFill="1"/>
    <xf numFmtId="3" fontId="11" fillId="0" borderId="0" xfId="1" applyNumberFormat="1" applyFont="1" applyFill="1" applyAlignment="1">
      <alignment horizontal="center"/>
    </xf>
    <xf numFmtId="0" fontId="8" fillId="0" borderId="15" xfId="0" applyFont="1" applyBorder="1"/>
    <xf numFmtId="37" fontId="8" fillId="0" borderId="3" xfId="0" applyNumberFormat="1" applyFont="1" applyBorder="1" applyAlignment="1">
      <alignment horizontal="left"/>
    </xf>
    <xf numFmtId="2" fontId="8" fillId="0" borderId="4" xfId="0" applyNumberFormat="1" applyFont="1" applyBorder="1" applyAlignment="1">
      <alignment horizontal="left"/>
    </xf>
    <xf numFmtId="2" fontId="8" fillId="0" borderId="4" xfId="0" applyNumberFormat="1" applyFont="1" applyBorder="1"/>
    <xf numFmtId="0" fontId="8" fillId="0" borderId="4" xfId="0" applyFont="1" applyBorder="1"/>
    <xf numFmtId="37" fontId="8" fillId="0" borderId="4" xfId="0" applyNumberFormat="1" applyFont="1" applyBorder="1" applyAlignment="1">
      <alignment horizontal="left"/>
    </xf>
    <xf numFmtId="37" fontId="8" fillId="0" borderId="6" xfId="0" applyNumberFormat="1" applyFont="1" applyBorder="1" applyAlignment="1">
      <alignment horizontal="left"/>
    </xf>
    <xf numFmtId="37" fontId="8" fillId="0" borderId="5" xfId="0" applyNumberFormat="1" applyFont="1" applyBorder="1" applyAlignment="1">
      <alignment horizontal="right"/>
    </xf>
    <xf numFmtId="37" fontId="8" fillId="0" borderId="8" xfId="0" applyNumberFormat="1" applyFont="1" applyBorder="1" applyAlignment="1">
      <alignment horizontal="right"/>
    </xf>
    <xf numFmtId="0" fontId="8" fillId="0" borderId="10" xfId="0" applyFont="1" applyBorder="1"/>
    <xf numFmtId="37" fontId="8" fillId="0" borderId="9" xfId="0" applyNumberFormat="1" applyFont="1" applyBorder="1" applyAlignment="1">
      <alignment horizontal="left"/>
    </xf>
    <xf numFmtId="37" fontId="8" fillId="0" borderId="3" xfId="0" applyNumberFormat="1" applyFont="1" applyBorder="1"/>
    <xf numFmtId="37" fontId="8" fillId="0" borderId="4" xfId="0" applyNumberFormat="1" applyFont="1" applyBorder="1"/>
    <xf numFmtId="37" fontId="8" fillId="0" borderId="14" xfId="0" applyNumberFormat="1" applyFont="1" applyBorder="1"/>
    <xf numFmtId="167" fontId="11" fillId="0" borderId="0" xfId="1" applyNumberFormat="1" applyFont="1" applyFill="1"/>
    <xf numFmtId="37" fontId="10" fillId="0" borderId="0" xfId="0" applyNumberFormat="1" applyFont="1" applyAlignment="1">
      <alignment horizontal="left"/>
    </xf>
    <xf numFmtId="166" fontId="8" fillId="0" borderId="0" xfId="0" applyNumberFormat="1" applyFont="1" applyAlignment="1">
      <alignment horizontal="left"/>
    </xf>
    <xf numFmtId="167" fontId="11" fillId="0" borderId="0" xfId="0" applyNumberFormat="1" applyFont="1"/>
    <xf numFmtId="164" fontId="11" fillId="0" borderId="0" xfId="23" applyFont="1" applyFill="1"/>
    <xf numFmtId="37" fontId="8" fillId="2" borderId="0" xfId="0" applyNumberFormat="1" applyFont="1" applyFill="1" applyAlignment="1">
      <alignment horizontal="left"/>
    </xf>
    <xf numFmtId="37" fontId="8" fillId="2" borderId="0" xfId="0" applyNumberFormat="1" applyFont="1" applyFill="1" applyAlignment="1">
      <alignment horizontal="right"/>
    </xf>
    <xf numFmtId="3" fontId="11" fillId="2" borderId="0" xfId="1" quotePrefix="1" applyNumberFormat="1" applyFont="1" applyFill="1" applyAlignment="1">
      <alignment horizontal="right"/>
    </xf>
    <xf numFmtId="1" fontId="11" fillId="2" borderId="0" xfId="0" applyNumberFormat="1" applyFont="1" applyFill="1" applyAlignment="1">
      <alignment horizontal="center"/>
    </xf>
    <xf numFmtId="1" fontId="8" fillId="2" borderId="0" xfId="0" applyNumberFormat="1" applyFont="1" applyFill="1"/>
    <xf numFmtId="0" fontId="8" fillId="2" borderId="0" xfId="0" applyFont="1" applyFill="1"/>
    <xf numFmtId="167" fontId="11" fillId="2" borderId="0" xfId="1" applyNumberFormat="1" applyFont="1" applyFill="1"/>
    <xf numFmtId="1" fontId="11" fillId="2" borderId="0" xfId="0" applyNumberFormat="1" applyFont="1" applyFill="1"/>
    <xf numFmtId="3" fontId="8" fillId="2" borderId="0" xfId="0" applyNumberFormat="1" applyFont="1" applyFill="1"/>
    <xf numFmtId="166" fontId="11" fillId="0" borderId="0" xfId="0" applyNumberFormat="1" applyFont="1" applyAlignment="1">
      <alignment horizontal="right"/>
    </xf>
    <xf numFmtId="3" fontId="11" fillId="0" borderId="0" xfId="1" applyNumberFormat="1" applyFont="1" applyFill="1" applyAlignment="1">
      <alignment horizontal="right"/>
    </xf>
    <xf numFmtId="4" fontId="11" fillId="0" borderId="0" xfId="0" applyNumberFormat="1" applyFont="1" applyAlignment="1">
      <alignment horizontal="center"/>
    </xf>
    <xf numFmtId="37" fontId="8" fillId="2" borderId="0" xfId="0" applyNumberFormat="1" applyFont="1" applyFill="1" applyAlignment="1">
      <alignment horizontal="center"/>
    </xf>
    <xf numFmtId="37" fontId="9" fillId="0" borderId="0" xfId="0" applyNumberFormat="1" applyFont="1" applyAlignment="1">
      <alignment horizontal="center"/>
    </xf>
    <xf numFmtId="37" fontId="8" fillId="0" borderId="3" xfId="0" applyNumberFormat="1" applyFont="1" applyBorder="1"/>
    <xf numFmtId="37" fontId="8" fillId="0" borderId="4" xfId="0" applyNumberFormat="1" applyFont="1" applyBorder="1"/>
    <xf numFmtId="37" fontId="8" fillId="0" borderId="14" xfId="0" applyNumberFormat="1" applyFont="1" applyBorder="1"/>
    <xf numFmtId="37" fontId="8" fillId="0" borderId="3" xfId="0" applyNumberFormat="1" applyFont="1" applyBorder="1" applyAlignment="1">
      <alignment horizontal="center"/>
    </xf>
    <xf numFmtId="37" fontId="8" fillId="0" borderId="4" xfId="0" applyNumberFormat="1" applyFont="1" applyBorder="1" applyAlignment="1">
      <alignment horizontal="center"/>
    </xf>
    <xf numFmtId="37" fontId="8" fillId="0" borderId="14" xfId="0" applyNumberFormat="1" applyFont="1" applyBorder="1" applyAlignment="1">
      <alignment horizontal="center"/>
    </xf>
    <xf numFmtId="37" fontId="8" fillId="2" borderId="3" xfId="0" applyNumberFormat="1" applyFont="1" applyFill="1" applyBorder="1" applyAlignment="1">
      <alignment horizontal="center"/>
    </xf>
    <xf numFmtId="37" fontId="8" fillId="2" borderId="4" xfId="0" applyNumberFormat="1" applyFont="1" applyFill="1" applyBorder="1" applyAlignment="1">
      <alignment horizontal="center"/>
    </xf>
    <xf numFmtId="37" fontId="8" fillId="0" borderId="7" xfId="0" applyNumberFormat="1" applyFont="1" applyBorder="1" applyAlignment="1">
      <alignment horizontal="center" vertical="center"/>
    </xf>
    <xf numFmtId="37" fontId="8" fillId="0" borderId="15" xfId="0" applyNumberFormat="1" applyFont="1" applyBorder="1" applyAlignment="1">
      <alignment horizontal="center" vertical="center"/>
    </xf>
    <xf numFmtId="37" fontId="8" fillId="0" borderId="9" xfId="0" applyNumberFormat="1" applyFont="1" applyBorder="1" applyAlignment="1">
      <alignment horizontal="center" vertical="center"/>
    </xf>
    <xf numFmtId="37" fontId="8" fillId="0" borderId="10" xfId="0" applyNumberFormat="1" applyFont="1" applyBorder="1" applyAlignment="1">
      <alignment horizontal="center" vertical="center"/>
    </xf>
    <xf numFmtId="37" fontId="8" fillId="0" borderId="9" xfId="0" applyNumberFormat="1" applyFont="1" applyBorder="1" applyAlignment="1">
      <alignment horizontal="center"/>
    </xf>
    <xf numFmtId="37" fontId="8" fillId="0" borderId="10" xfId="0" applyNumberFormat="1" applyFont="1" applyBorder="1" applyAlignment="1">
      <alignment horizontal="center"/>
    </xf>
    <xf numFmtId="37" fontId="8" fillId="0" borderId="2" xfId="0" applyNumberFormat="1" applyFont="1" applyBorder="1" applyAlignment="1">
      <alignment horizontal="center" vertical="center"/>
    </xf>
    <xf numFmtId="37" fontId="8" fillId="0" borderId="5" xfId="0" applyNumberFormat="1" applyFont="1" applyBorder="1" applyAlignment="1">
      <alignment horizontal="center" vertical="center"/>
    </xf>
    <xf numFmtId="37" fontId="8" fillId="0" borderId="12" xfId="0" applyNumberFormat="1" applyFont="1" applyBorder="1" applyAlignment="1">
      <alignment horizontal="center" vertical="center"/>
    </xf>
  </cellXfs>
  <cellStyles count="38">
    <cellStyle name="Comma" xfId="1" builtinId="3"/>
    <cellStyle name="Comma [0]" xfId="23" builtinId="6"/>
    <cellStyle name="Comma [0] 2" xfId="15" xr:uid="{00000000-0005-0000-0000-000001000000}"/>
    <cellStyle name="Comma [0] 3" xfId="18" xr:uid="{00000000-0005-0000-0000-000002000000}"/>
    <cellStyle name="Comma 10" xfId="22" xr:uid="{00000000-0005-0000-0000-000003000000}"/>
    <cellStyle name="Comma 11" xfId="25" xr:uid="{525A0D61-14D0-4706-ADC4-D1BEC0E2C339}"/>
    <cellStyle name="Comma 12" xfId="26" xr:uid="{FB1FA3C7-3A52-46EB-8E1D-64043601688B}"/>
    <cellStyle name="Comma 13" xfId="27" xr:uid="{E556CFD8-9BDC-47F0-BB4A-F4A2543D326C}"/>
    <cellStyle name="Comma 14" xfId="28" xr:uid="{18F0A786-C9A9-4F9E-9995-2236EEE6C01C}"/>
    <cellStyle name="Comma 15" xfId="29" xr:uid="{CFF17F71-19D0-42C2-A43C-6267955B9B74}"/>
    <cellStyle name="Comma 16" xfId="30" xr:uid="{E5726228-2BAD-49C4-BCE8-33CFC56C8A79}"/>
    <cellStyle name="Comma 17" xfId="31" xr:uid="{F8C50AEE-63CB-4CA6-ABAD-78AC43569979}"/>
    <cellStyle name="Comma 18" xfId="32" xr:uid="{563CBBFD-535D-4B23-B433-04C4D3901E64}"/>
    <cellStyle name="Comma 19" xfId="33" xr:uid="{219B6C32-FFC3-464C-9667-B8D6CBF113C6}"/>
    <cellStyle name="Comma 2" xfId="2" xr:uid="{00000000-0005-0000-0000-000004000000}"/>
    <cellStyle name="Comma 2 2" xfId="8" xr:uid="{00000000-0005-0000-0000-000005000000}"/>
    <cellStyle name="Comma 20" xfId="34" xr:uid="{9964D69B-C6A9-44EF-888E-D84192E02727}"/>
    <cellStyle name="Comma 21" xfId="35" xr:uid="{224D7DFE-CAB4-42E9-9736-C781834AD473}"/>
    <cellStyle name="Comma 22" xfId="36" xr:uid="{A0BF0E97-80ED-4A58-9D68-E741203DABAF}"/>
    <cellStyle name="Comma 3" xfId="3" xr:uid="{00000000-0005-0000-0000-000006000000}"/>
    <cellStyle name="Comma 3 2" xfId="9" xr:uid="{00000000-0005-0000-0000-000007000000}"/>
    <cellStyle name="Comma 4" xfId="4" xr:uid="{00000000-0005-0000-0000-000008000000}"/>
    <cellStyle name="Comma 4 2" xfId="5" xr:uid="{00000000-0005-0000-0000-000009000000}"/>
    <cellStyle name="Comma 4 2 2" xfId="11" xr:uid="{00000000-0005-0000-0000-00000A000000}"/>
    <cellStyle name="Comma 4 3" xfId="10" xr:uid="{00000000-0005-0000-0000-00000B000000}"/>
    <cellStyle name="Comma 5" xfId="6" xr:uid="{00000000-0005-0000-0000-00000C000000}"/>
    <cellStyle name="Comma 5 2" xfId="12" xr:uid="{00000000-0005-0000-0000-00000D000000}"/>
    <cellStyle name="Comma 6" xfId="16" xr:uid="{00000000-0005-0000-0000-00000E000000}"/>
    <cellStyle name="Comma 7" xfId="19" xr:uid="{00000000-0005-0000-0000-00000F000000}"/>
    <cellStyle name="Comma 8" xfId="20" xr:uid="{00000000-0005-0000-0000-000010000000}"/>
    <cellStyle name="Comma 9" xfId="21" xr:uid="{00000000-0005-0000-0000-000011000000}"/>
    <cellStyle name="Normal" xfId="0" builtinId="0"/>
    <cellStyle name="Normal 2" xfId="7" xr:uid="{00000000-0005-0000-0000-000013000000}"/>
    <cellStyle name="Normal 2 2" xfId="13" xr:uid="{00000000-0005-0000-0000-000014000000}"/>
    <cellStyle name="Normal 3" xfId="24" xr:uid="{DCECD750-1BBD-4B2C-9A49-2942DFF6DAD3}"/>
    <cellStyle name="Normal 4" xfId="37" xr:uid="{A572AE13-A83B-429F-945F-355D43DFCBB1}"/>
    <cellStyle name="Normal 6" xfId="14" xr:uid="{00000000-0005-0000-0000-000015000000}"/>
    <cellStyle name="Normal 6 2" xfId="17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3"/>
  <sheetViews>
    <sheetView tabSelected="1" zoomScale="70" zoomScaleNormal="70" zoomScaleSheetLayoutView="70" workbookViewId="0">
      <selection activeCell="B2" sqref="B2"/>
    </sheetView>
  </sheetViews>
  <sheetFormatPr defaultColWidth="11.54296875" defaultRowHeight="18.5" x14ac:dyDescent="0.45"/>
  <cols>
    <col min="1" max="1" width="4.54296875" style="2" customWidth="1"/>
    <col min="2" max="2" width="53.54296875" style="2" customWidth="1"/>
    <col min="3" max="3" width="5.26953125" style="2" customWidth="1"/>
    <col min="4" max="4" width="21.54296875" style="2" customWidth="1"/>
    <col min="5" max="5" width="18" style="1" customWidth="1"/>
    <col min="6" max="6" width="20.54296875" style="2" bestFit="1" customWidth="1"/>
    <col min="7" max="7" width="23.7265625" style="2" customWidth="1"/>
    <col min="8" max="8" width="19" style="1" bestFit="1" customWidth="1"/>
    <col min="9" max="9" width="23" style="2" customWidth="1"/>
    <col min="10" max="10" width="18.453125" style="2" customWidth="1"/>
    <col min="11" max="11" width="14.54296875" style="1" customWidth="1"/>
    <col min="12" max="12" width="18.453125" style="2" customWidth="1"/>
    <col min="13" max="13" width="14.54296875" style="2" customWidth="1"/>
    <col min="14" max="14" width="16.26953125" style="3" customWidth="1"/>
    <col min="15" max="15" width="20.54296875" style="3" customWidth="1"/>
    <col min="16" max="16" width="16.54296875" style="2" customWidth="1"/>
    <col min="17" max="17" width="16.1796875" style="2" customWidth="1"/>
    <col min="18" max="18" width="17.81640625" style="2" customWidth="1"/>
    <col min="19" max="19" width="11.08984375" style="1" bestFit="1" customWidth="1"/>
    <col min="20" max="20" width="13.54296875" style="13" bestFit="1" customWidth="1"/>
    <col min="21" max="21" width="11.453125" style="13" customWidth="1"/>
    <col min="22" max="22" width="12.54296875" style="13" customWidth="1"/>
    <col min="23" max="31" width="12.54296875" style="2" customWidth="1"/>
    <col min="32" max="16384" width="11.54296875" style="2"/>
  </cols>
  <sheetData>
    <row r="1" spans="1:21" x14ac:dyDescent="0.45">
      <c r="A1" s="109" t="s">
        <v>104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21" x14ac:dyDescent="0.45">
      <c r="O2" s="14" t="s">
        <v>74</v>
      </c>
    </row>
    <row r="3" spans="1:21" x14ac:dyDescent="0.45">
      <c r="O3" s="14" t="s">
        <v>99</v>
      </c>
    </row>
    <row r="4" spans="1:21" x14ac:dyDescent="0.45">
      <c r="A4" s="77"/>
      <c r="B4" s="124" t="s">
        <v>65</v>
      </c>
      <c r="C4" s="18" t="s">
        <v>62</v>
      </c>
      <c r="D4" s="110" t="s">
        <v>105</v>
      </c>
      <c r="E4" s="111"/>
      <c r="F4" s="112"/>
      <c r="G4" s="110" t="s">
        <v>115</v>
      </c>
      <c r="H4" s="111"/>
      <c r="I4" s="112"/>
      <c r="J4" s="88" t="s">
        <v>106</v>
      </c>
      <c r="K4" s="89"/>
      <c r="L4" s="90"/>
      <c r="M4" s="78"/>
      <c r="N4" s="79" t="s">
        <v>107</v>
      </c>
      <c r="O4" s="80"/>
      <c r="P4" s="81"/>
      <c r="Q4" s="81"/>
      <c r="R4" s="82" t="s">
        <v>100</v>
      </c>
      <c r="S4" s="19"/>
    </row>
    <row r="5" spans="1:21" x14ac:dyDescent="0.45">
      <c r="A5" s="22" t="s">
        <v>1</v>
      </c>
      <c r="B5" s="125"/>
      <c r="C5" s="12" t="s">
        <v>63</v>
      </c>
      <c r="D5" s="21" t="s">
        <v>64</v>
      </c>
      <c r="E5" s="118" t="s">
        <v>68</v>
      </c>
      <c r="F5" s="119"/>
      <c r="G5" s="21"/>
      <c r="H5" s="118" t="s">
        <v>68</v>
      </c>
      <c r="I5" s="119"/>
      <c r="J5" s="24"/>
      <c r="K5" s="118" t="s">
        <v>68</v>
      </c>
      <c r="L5" s="119"/>
      <c r="M5" s="113" t="s">
        <v>116</v>
      </c>
      <c r="N5" s="114"/>
      <c r="O5" s="115"/>
      <c r="P5" s="116" t="s">
        <v>108</v>
      </c>
      <c r="Q5" s="117"/>
      <c r="R5" s="117"/>
      <c r="S5" s="5"/>
      <c r="T5" s="25"/>
      <c r="U5" s="25"/>
    </row>
    <row r="6" spans="1:21" x14ac:dyDescent="0.45">
      <c r="A6" s="83" t="s">
        <v>2</v>
      </c>
      <c r="B6" s="125"/>
      <c r="C6" s="12" t="s">
        <v>66</v>
      </c>
      <c r="D6" s="84" t="s">
        <v>67</v>
      </c>
      <c r="E6" s="120"/>
      <c r="F6" s="121"/>
      <c r="G6" s="84" t="s">
        <v>67</v>
      </c>
      <c r="H6" s="120"/>
      <c r="I6" s="121"/>
      <c r="J6" s="85" t="s">
        <v>67</v>
      </c>
      <c r="K6" s="120"/>
      <c r="L6" s="121"/>
      <c r="M6" s="85" t="s">
        <v>67</v>
      </c>
      <c r="N6" s="113" t="s">
        <v>68</v>
      </c>
      <c r="O6" s="115"/>
      <c r="P6" s="85" t="s">
        <v>67</v>
      </c>
      <c r="Q6" s="113" t="s">
        <v>68</v>
      </c>
      <c r="R6" s="114"/>
      <c r="S6" s="19"/>
      <c r="T6" s="27"/>
      <c r="U6" s="27"/>
    </row>
    <row r="7" spans="1:21" x14ac:dyDescent="0.45">
      <c r="A7" s="86"/>
      <c r="B7" s="126"/>
      <c r="C7" s="29" t="s">
        <v>69</v>
      </c>
      <c r="D7" s="28"/>
      <c r="E7" s="39" t="s">
        <v>70</v>
      </c>
      <c r="F7" s="40" t="s">
        <v>71</v>
      </c>
      <c r="G7" s="28"/>
      <c r="H7" s="39" t="s">
        <v>70</v>
      </c>
      <c r="I7" s="40" t="s">
        <v>71</v>
      </c>
      <c r="J7" s="41"/>
      <c r="K7" s="39" t="s">
        <v>70</v>
      </c>
      <c r="L7" s="40" t="s">
        <v>72</v>
      </c>
      <c r="M7" s="41"/>
      <c r="N7" s="43" t="s">
        <v>73</v>
      </c>
      <c r="O7" s="44" t="s">
        <v>72</v>
      </c>
      <c r="P7" s="45"/>
      <c r="Q7" s="41" t="s">
        <v>73</v>
      </c>
      <c r="R7" s="42" t="s">
        <v>72</v>
      </c>
      <c r="S7" s="19"/>
      <c r="T7" s="27"/>
      <c r="U7" s="27"/>
    </row>
    <row r="8" spans="1:21" ht="21" x14ac:dyDescent="0.5">
      <c r="A8" s="15"/>
      <c r="B8" s="15" t="s">
        <v>3</v>
      </c>
      <c r="D8" s="52"/>
      <c r="E8" s="54">
        <v>1575176</v>
      </c>
      <c r="F8" s="54">
        <f>ROUND(E8/280.713793*1000,0)</f>
        <v>5611324</v>
      </c>
      <c r="G8" s="52"/>
      <c r="H8" s="46">
        <v>1352310</v>
      </c>
      <c r="I8" s="46">
        <v>4828236</v>
      </c>
      <c r="J8" s="52"/>
      <c r="K8" s="52">
        <v>1347816.600511</v>
      </c>
      <c r="L8" s="52">
        <v>4845777.2850000001</v>
      </c>
      <c r="M8" s="66"/>
      <c r="N8" s="66">
        <f>ROUND(E8/H8*100-100,2)</f>
        <v>16.48</v>
      </c>
      <c r="O8" s="66">
        <f>ROUND(F8/I8*100-100,2)</f>
        <v>16.22</v>
      </c>
      <c r="P8" s="107"/>
      <c r="Q8" s="66">
        <f>ROUND(E8/K8*100-100,2)</f>
        <v>16.87</v>
      </c>
      <c r="R8" s="66">
        <f>ROUND(F8/L8*100-100,2)</f>
        <v>15.8</v>
      </c>
      <c r="S8" s="46"/>
      <c r="T8" s="47"/>
      <c r="U8" s="47"/>
    </row>
    <row r="9" spans="1:21" ht="21" x14ac:dyDescent="0.5">
      <c r="A9" s="15"/>
      <c r="D9" s="52"/>
      <c r="E9" s="52"/>
      <c r="F9" s="52"/>
      <c r="G9" s="52"/>
      <c r="H9" s="52"/>
      <c r="I9" s="52"/>
      <c r="J9" s="52"/>
      <c r="K9" s="52"/>
      <c r="L9" s="52"/>
      <c r="M9" s="66"/>
      <c r="N9" s="66"/>
      <c r="O9" s="66"/>
      <c r="P9" s="66"/>
      <c r="Q9" s="66"/>
      <c r="R9" s="66"/>
      <c r="S9" s="46"/>
      <c r="T9" s="47"/>
      <c r="U9" s="47"/>
    </row>
    <row r="10" spans="1:21" ht="21" x14ac:dyDescent="0.5">
      <c r="A10" s="15" t="s">
        <v>4</v>
      </c>
      <c r="B10" s="15" t="s">
        <v>5</v>
      </c>
      <c r="C10" s="11"/>
      <c r="D10" s="105"/>
      <c r="E10" s="52">
        <f t="shared" ref="E10:L10" si="0">SUM(E11:E20)</f>
        <v>206981.33095699997</v>
      </c>
      <c r="F10" s="52">
        <f t="shared" si="0"/>
        <v>737340</v>
      </c>
      <c r="G10" s="105"/>
      <c r="H10" s="52">
        <f t="shared" si="0"/>
        <v>206383</v>
      </c>
      <c r="I10" s="52">
        <f t="shared" si="0"/>
        <v>736860</v>
      </c>
      <c r="J10" s="105"/>
      <c r="K10" s="52">
        <f t="shared" si="0"/>
        <v>146588.00978999998</v>
      </c>
      <c r="L10" s="52">
        <f t="shared" si="0"/>
        <v>527024.86</v>
      </c>
      <c r="M10" s="68"/>
      <c r="N10" s="66">
        <f>ROUND(E10/H10*100-100,2)</f>
        <v>0.28999999999999998</v>
      </c>
      <c r="O10" s="66">
        <f>ROUND(F10/I10*100-100,2)</f>
        <v>7.0000000000000007E-2</v>
      </c>
      <c r="P10" s="68"/>
      <c r="Q10" s="66">
        <f>ROUND(E10/K10*100-100,2)</f>
        <v>41.2</v>
      </c>
      <c r="R10" s="66">
        <f>ROUND(F10/L10*100-100,2)</f>
        <v>39.909999999999997</v>
      </c>
      <c r="S10" s="50"/>
      <c r="T10" s="51"/>
      <c r="U10" s="51"/>
    </row>
    <row r="11" spans="1:21" ht="21" x14ac:dyDescent="0.5">
      <c r="A11" s="15" t="s">
        <v>0</v>
      </c>
      <c r="B11" s="15" t="s">
        <v>8</v>
      </c>
      <c r="C11" s="12" t="s">
        <v>9</v>
      </c>
      <c r="D11" s="75">
        <v>4315.1648700000005</v>
      </c>
      <c r="E11" s="75">
        <v>3432.7609090000001</v>
      </c>
      <c r="F11" s="54">
        <f t="shared" ref="F11:F20" si="1">ROUND(E11/280.713793*1000,0)</f>
        <v>12229</v>
      </c>
      <c r="G11" s="75">
        <v>2193</v>
      </c>
      <c r="H11" s="75">
        <v>2208</v>
      </c>
      <c r="I11" s="46">
        <v>7885</v>
      </c>
      <c r="J11" s="75">
        <v>1568.9949999999999</v>
      </c>
      <c r="K11" s="75">
        <v>1480.5711570000001</v>
      </c>
      <c r="L11" s="75">
        <v>5323.0659999999998</v>
      </c>
      <c r="M11" s="66">
        <f>ROUND(D11/G11*100-100,2)</f>
        <v>96.77</v>
      </c>
      <c r="N11" s="66">
        <f t="shared" ref="N11" si="2">ROUND(E11/H11*100-100,2)</f>
        <v>55.47</v>
      </c>
      <c r="O11" s="66">
        <f t="shared" ref="O11:O20" si="3">ROUND(F11/I11*100-100,2)</f>
        <v>55.09</v>
      </c>
      <c r="P11" s="66">
        <f>ROUND(D11/J11*100-100,2)</f>
        <v>175.03</v>
      </c>
      <c r="Q11" s="66">
        <f t="shared" ref="Q11" si="4">ROUND(E11/K11*100-100,2)</f>
        <v>131.85</v>
      </c>
      <c r="R11" s="66">
        <f t="shared" ref="R11:R20" si="5">ROUND(F11/L11*100-100,2)</f>
        <v>129.74</v>
      </c>
      <c r="S11" s="51"/>
      <c r="T11" s="51"/>
      <c r="U11" s="51"/>
    </row>
    <row r="12" spans="1:21" ht="21" x14ac:dyDescent="0.5">
      <c r="A12" s="15" t="s">
        <v>0</v>
      </c>
      <c r="B12" s="15" t="s">
        <v>10</v>
      </c>
      <c r="C12" s="12" t="s">
        <v>9</v>
      </c>
      <c r="D12" s="46">
        <v>0</v>
      </c>
      <c r="E12" s="46">
        <v>0</v>
      </c>
      <c r="F12" s="54">
        <f t="shared" si="1"/>
        <v>0</v>
      </c>
      <c r="G12" s="46">
        <v>0</v>
      </c>
      <c r="H12" s="46">
        <v>0</v>
      </c>
      <c r="I12" s="54">
        <f t="shared" ref="I12" si="6">ROUND(H12/280.713793*1000,0)</f>
        <v>0</v>
      </c>
      <c r="J12" s="75">
        <v>86801</v>
      </c>
      <c r="K12" s="75">
        <v>7385.863695</v>
      </c>
      <c r="L12" s="75">
        <v>26554.243999999999</v>
      </c>
      <c r="M12" s="66">
        <v>0</v>
      </c>
      <c r="N12" s="66">
        <v>0</v>
      </c>
      <c r="O12" s="66">
        <v>0</v>
      </c>
      <c r="P12" s="66">
        <f>ROUND(D12/J12*100-100,2)</f>
        <v>-100</v>
      </c>
      <c r="Q12" s="66">
        <f t="shared" ref="Q12" si="7">ROUND(E12/K12*100-100,2)</f>
        <v>-100</v>
      </c>
      <c r="R12" s="66">
        <f>ROUND(F12/L12*100-100,2)</f>
        <v>-100</v>
      </c>
      <c r="S12" s="51"/>
      <c r="T12" s="51"/>
      <c r="U12" s="51"/>
    </row>
    <row r="13" spans="1:21" ht="21" x14ac:dyDescent="0.5">
      <c r="A13" s="15" t="s">
        <v>0</v>
      </c>
      <c r="B13" s="15" t="s">
        <v>11</v>
      </c>
      <c r="C13" s="12" t="s">
        <v>9</v>
      </c>
      <c r="D13" s="54">
        <v>7570.7801615000008</v>
      </c>
      <c r="E13" s="52">
        <v>1862.5829329999999</v>
      </c>
      <c r="F13" s="54">
        <f t="shared" si="1"/>
        <v>6635</v>
      </c>
      <c r="G13" s="54">
        <v>9214</v>
      </c>
      <c r="H13" s="52">
        <v>2272</v>
      </c>
      <c r="I13" s="46">
        <v>8111</v>
      </c>
      <c r="J13" s="52">
        <v>5365.07</v>
      </c>
      <c r="K13" s="52">
        <v>1019.370208</v>
      </c>
      <c r="L13" s="52">
        <v>3664.9160000000002</v>
      </c>
      <c r="M13" s="66">
        <f t="shared" ref="M13:N19" si="8">ROUND(D13/G13*100-100,2)</f>
        <v>-17.829999999999998</v>
      </c>
      <c r="N13" s="66">
        <f t="shared" si="8"/>
        <v>-18.02</v>
      </c>
      <c r="O13" s="66">
        <f t="shared" si="3"/>
        <v>-18.2</v>
      </c>
      <c r="P13" s="66">
        <f t="shared" ref="P13:Q19" si="9">ROUND(D13/J13*100-100,2)</f>
        <v>41.11</v>
      </c>
      <c r="Q13" s="66">
        <f t="shared" si="9"/>
        <v>82.72</v>
      </c>
      <c r="R13" s="66">
        <f t="shared" si="5"/>
        <v>81.040000000000006</v>
      </c>
      <c r="S13" s="51"/>
      <c r="T13" s="51"/>
      <c r="U13" s="51"/>
    </row>
    <row r="14" spans="1:21" ht="21" x14ac:dyDescent="0.5">
      <c r="A14" s="15" t="s">
        <v>0</v>
      </c>
      <c r="B14" s="15" t="s">
        <v>12</v>
      </c>
      <c r="C14" s="12" t="s">
        <v>9</v>
      </c>
      <c r="D14" s="52">
        <v>20667.644908600003</v>
      </c>
      <c r="E14" s="52">
        <v>14350.136837</v>
      </c>
      <c r="F14" s="54">
        <f t="shared" si="1"/>
        <v>51120</v>
      </c>
      <c r="G14" s="52">
        <v>22929</v>
      </c>
      <c r="H14" s="52">
        <v>16259</v>
      </c>
      <c r="I14" s="46">
        <v>58051</v>
      </c>
      <c r="J14" s="52">
        <v>19379.712</v>
      </c>
      <c r="K14" s="52">
        <v>14522.744692</v>
      </c>
      <c r="L14" s="52">
        <v>52213.302000000003</v>
      </c>
      <c r="M14" s="66">
        <f t="shared" si="8"/>
        <v>-9.86</v>
      </c>
      <c r="N14" s="66">
        <f t="shared" si="8"/>
        <v>-11.74</v>
      </c>
      <c r="O14" s="66">
        <f t="shared" si="3"/>
        <v>-11.94</v>
      </c>
      <c r="P14" s="66">
        <f t="shared" si="9"/>
        <v>6.65</v>
      </c>
      <c r="Q14" s="66">
        <f t="shared" si="9"/>
        <v>-1.19</v>
      </c>
      <c r="R14" s="66">
        <f t="shared" si="5"/>
        <v>-2.09</v>
      </c>
      <c r="S14" s="51"/>
      <c r="T14" s="51"/>
      <c r="U14" s="51"/>
    </row>
    <row r="15" spans="1:21" ht="21" x14ac:dyDescent="0.5">
      <c r="A15" s="15" t="s">
        <v>0</v>
      </c>
      <c r="B15" s="15" t="s">
        <v>13</v>
      </c>
      <c r="C15" s="12" t="s">
        <v>9</v>
      </c>
      <c r="D15" s="52">
        <v>16468.7945683</v>
      </c>
      <c r="E15" s="52">
        <v>5295.0419309999997</v>
      </c>
      <c r="F15" s="54">
        <f t="shared" si="1"/>
        <v>18863</v>
      </c>
      <c r="G15" s="52">
        <v>18353</v>
      </c>
      <c r="H15" s="52">
        <v>5359</v>
      </c>
      <c r="I15" s="46">
        <v>19133</v>
      </c>
      <c r="J15" s="52">
        <v>16992.002</v>
      </c>
      <c r="K15" s="52">
        <v>5216.4893149999998</v>
      </c>
      <c r="L15" s="52">
        <v>18754.737000000001</v>
      </c>
      <c r="M15" s="66">
        <f t="shared" si="8"/>
        <v>-10.27</v>
      </c>
      <c r="N15" s="66">
        <f t="shared" si="8"/>
        <v>-1.19</v>
      </c>
      <c r="O15" s="66">
        <f t="shared" si="3"/>
        <v>-1.41</v>
      </c>
      <c r="P15" s="66">
        <f t="shared" si="9"/>
        <v>-3.08</v>
      </c>
      <c r="Q15" s="66">
        <f t="shared" si="9"/>
        <v>1.51</v>
      </c>
      <c r="R15" s="66">
        <f t="shared" si="5"/>
        <v>0.57999999999999996</v>
      </c>
      <c r="S15" s="51"/>
      <c r="T15" s="51"/>
      <c r="U15" s="51"/>
    </row>
    <row r="16" spans="1:21" ht="21" x14ac:dyDescent="0.5">
      <c r="A16" s="15" t="s">
        <v>0</v>
      </c>
      <c r="B16" s="15" t="s">
        <v>14</v>
      </c>
      <c r="C16" s="12" t="s">
        <v>9</v>
      </c>
      <c r="D16" s="75">
        <v>24347.056479999999</v>
      </c>
      <c r="E16" s="75">
        <v>7997.281043</v>
      </c>
      <c r="F16" s="54">
        <f t="shared" si="1"/>
        <v>28489</v>
      </c>
      <c r="G16" s="75">
        <v>43364</v>
      </c>
      <c r="H16" s="75">
        <v>13984</v>
      </c>
      <c r="I16" s="46">
        <v>49927</v>
      </c>
      <c r="J16" s="75">
        <v>500</v>
      </c>
      <c r="K16" s="75">
        <v>147.46360000000001</v>
      </c>
      <c r="L16" s="75">
        <v>530.173</v>
      </c>
      <c r="M16" s="66">
        <f t="shared" ref="M16" si="10">ROUND(D16/G16*100-100,2)</f>
        <v>-43.85</v>
      </c>
      <c r="N16" s="66">
        <f>ROUND(E16/H16*100-100,2)</f>
        <v>-42.81</v>
      </c>
      <c r="O16" s="66">
        <f t="shared" ref="O16" si="11">ROUND(F16/I16*100-100,2)</f>
        <v>-42.94</v>
      </c>
      <c r="P16" s="66">
        <f t="shared" ref="P16" si="12">ROUND(D16/J16*100-100,2)</f>
        <v>4769.41</v>
      </c>
      <c r="Q16" s="66">
        <f t="shared" ref="Q16" si="13">ROUND(E16/K16*100-100,2)</f>
        <v>5323.22</v>
      </c>
      <c r="R16" s="66">
        <f t="shared" ref="R16" si="14">ROUND(F16/L16*100-100,2)</f>
        <v>5273.53</v>
      </c>
      <c r="S16" s="51"/>
      <c r="T16" s="51"/>
      <c r="U16" s="51"/>
    </row>
    <row r="17" spans="1:21" ht="21" x14ac:dyDescent="0.5">
      <c r="A17" s="15" t="s">
        <v>0</v>
      </c>
      <c r="B17" s="15" t="s">
        <v>15</v>
      </c>
      <c r="C17" s="12" t="s">
        <v>9</v>
      </c>
      <c r="D17" s="52">
        <v>260907.14200319999</v>
      </c>
      <c r="E17" s="52">
        <v>83674.468129000001</v>
      </c>
      <c r="F17" s="54">
        <f t="shared" si="1"/>
        <v>298078</v>
      </c>
      <c r="G17" s="52">
        <v>279811</v>
      </c>
      <c r="H17" s="52">
        <v>90168</v>
      </c>
      <c r="I17" s="46">
        <v>321931</v>
      </c>
      <c r="J17" s="52">
        <v>235093.20600000001</v>
      </c>
      <c r="K17" s="52">
        <v>60107.335049000001</v>
      </c>
      <c r="L17" s="52">
        <v>216102.65599999999</v>
      </c>
      <c r="M17" s="66">
        <f t="shared" si="8"/>
        <v>-6.76</v>
      </c>
      <c r="N17" s="66">
        <f t="shared" si="8"/>
        <v>-7.2</v>
      </c>
      <c r="O17" s="66">
        <f t="shared" si="3"/>
        <v>-7.41</v>
      </c>
      <c r="P17" s="66">
        <f t="shared" si="9"/>
        <v>10.98</v>
      </c>
      <c r="Q17" s="66">
        <f t="shared" si="9"/>
        <v>39.21</v>
      </c>
      <c r="R17" s="66">
        <f t="shared" si="5"/>
        <v>37.93</v>
      </c>
      <c r="S17" s="51"/>
      <c r="T17" s="51"/>
      <c r="U17" s="51"/>
    </row>
    <row r="18" spans="1:21" ht="21" x14ac:dyDescent="0.5">
      <c r="A18" s="15" t="s">
        <v>0</v>
      </c>
      <c r="B18" s="15" t="s">
        <v>16</v>
      </c>
      <c r="C18" s="12" t="s">
        <v>9</v>
      </c>
      <c r="D18" s="75">
        <v>332.15</v>
      </c>
      <c r="E18" s="75">
        <v>98.760374999999996</v>
      </c>
      <c r="F18" s="54">
        <f t="shared" si="1"/>
        <v>352</v>
      </c>
      <c r="G18" s="75">
        <v>145</v>
      </c>
      <c r="H18" s="75">
        <v>49</v>
      </c>
      <c r="I18" s="46">
        <v>176</v>
      </c>
      <c r="J18" s="52">
        <v>205</v>
      </c>
      <c r="K18" s="52">
        <v>51.530245999999998</v>
      </c>
      <c r="L18" s="52">
        <v>185.26499999999999</v>
      </c>
      <c r="M18" s="66">
        <f t="shared" si="8"/>
        <v>129.07</v>
      </c>
      <c r="N18" s="66">
        <f t="shared" si="8"/>
        <v>101.55</v>
      </c>
      <c r="O18" s="66">
        <f t="shared" si="3"/>
        <v>100</v>
      </c>
      <c r="P18" s="66">
        <f t="shared" si="9"/>
        <v>62.02</v>
      </c>
      <c r="Q18" s="66">
        <f t="shared" si="9"/>
        <v>91.66</v>
      </c>
      <c r="R18" s="66">
        <f t="shared" si="5"/>
        <v>90</v>
      </c>
      <c r="S18" s="51"/>
      <c r="T18" s="51"/>
      <c r="U18" s="51"/>
    </row>
    <row r="19" spans="1:21" ht="21" x14ac:dyDescent="0.5">
      <c r="A19" s="15" t="s">
        <v>0</v>
      </c>
      <c r="B19" s="15" t="s">
        <v>75</v>
      </c>
      <c r="C19" s="12" t="s">
        <v>9</v>
      </c>
      <c r="D19" s="53">
        <v>143484.37090000001</v>
      </c>
      <c r="E19" s="52">
        <v>26460.756260999999</v>
      </c>
      <c r="F19" s="54">
        <f t="shared" si="1"/>
        <v>94262</v>
      </c>
      <c r="G19" s="53">
        <v>149557</v>
      </c>
      <c r="H19" s="52">
        <v>27386</v>
      </c>
      <c r="I19" s="46">
        <v>97777</v>
      </c>
      <c r="J19" s="52">
        <v>78063.596000000005</v>
      </c>
      <c r="K19" s="52">
        <v>14040.313816</v>
      </c>
      <c r="L19" s="52">
        <v>50478.845000000001</v>
      </c>
      <c r="M19" s="66">
        <f t="shared" si="8"/>
        <v>-4.0599999999999996</v>
      </c>
      <c r="N19" s="66">
        <f t="shared" si="8"/>
        <v>-3.38</v>
      </c>
      <c r="O19" s="66">
        <f t="shared" si="3"/>
        <v>-3.59</v>
      </c>
      <c r="P19" s="66">
        <f t="shared" si="9"/>
        <v>83.8</v>
      </c>
      <c r="Q19" s="66">
        <f t="shared" si="9"/>
        <v>88.46</v>
      </c>
      <c r="R19" s="66">
        <f t="shared" si="5"/>
        <v>86.74</v>
      </c>
      <c r="S19" s="51"/>
      <c r="T19" s="51"/>
      <c r="U19" s="51"/>
    </row>
    <row r="20" spans="1:21" ht="21" x14ac:dyDescent="0.5">
      <c r="A20" s="15"/>
      <c r="B20" s="15" t="s">
        <v>17</v>
      </c>
      <c r="C20" s="12" t="s">
        <v>6</v>
      </c>
      <c r="D20" s="55" t="s">
        <v>7</v>
      </c>
      <c r="E20" s="52">
        <v>63809.542539000002</v>
      </c>
      <c r="F20" s="54">
        <f t="shared" si="1"/>
        <v>227312</v>
      </c>
      <c r="G20" s="55" t="s">
        <v>7</v>
      </c>
      <c r="H20" s="52">
        <v>48698</v>
      </c>
      <c r="I20" s="46">
        <v>173869</v>
      </c>
      <c r="J20" s="55" t="s">
        <v>7</v>
      </c>
      <c r="K20" s="52">
        <v>42616.328011999998</v>
      </c>
      <c r="L20" s="52">
        <v>153217.65599999999</v>
      </c>
      <c r="M20" s="68" t="s">
        <v>7</v>
      </c>
      <c r="N20" s="66">
        <f>ROUND(E20/H20*100-100,2)</f>
        <v>31.03</v>
      </c>
      <c r="O20" s="66">
        <f t="shared" si="3"/>
        <v>30.74</v>
      </c>
      <c r="P20" s="68" t="s">
        <v>7</v>
      </c>
      <c r="Q20" s="66">
        <f>ROUND(E20/K20*100-100,2)</f>
        <v>49.73</v>
      </c>
      <c r="R20" s="66">
        <f t="shared" si="5"/>
        <v>48.36</v>
      </c>
      <c r="S20" s="50"/>
      <c r="T20" s="51"/>
      <c r="U20" s="51"/>
    </row>
    <row r="21" spans="1:21" ht="21" x14ac:dyDescent="0.5">
      <c r="A21" s="15"/>
      <c r="B21" s="15"/>
      <c r="C21" s="12"/>
      <c r="D21" s="52"/>
      <c r="E21" s="52"/>
      <c r="F21" s="52"/>
      <c r="G21" s="52"/>
      <c r="H21" s="52"/>
      <c r="I21" s="52"/>
      <c r="J21" s="52"/>
      <c r="K21" s="52"/>
      <c r="L21" s="52"/>
      <c r="M21" s="66"/>
      <c r="N21" s="66"/>
      <c r="O21" s="66"/>
      <c r="P21" s="66"/>
      <c r="Q21" s="66"/>
      <c r="R21" s="66"/>
      <c r="S21" s="50"/>
      <c r="T21" s="51"/>
      <c r="U21" s="51"/>
    </row>
    <row r="22" spans="1:21" ht="21" x14ac:dyDescent="0.5">
      <c r="A22" s="15" t="s">
        <v>18</v>
      </c>
      <c r="B22" s="15" t="s">
        <v>19</v>
      </c>
      <c r="C22" s="12"/>
      <c r="D22" s="55"/>
      <c r="E22" s="52">
        <f t="shared" ref="E22:L22" si="15">SUM(E23:E28,E31:E32)</f>
        <v>303266.00043700001</v>
      </c>
      <c r="F22" s="52">
        <f t="shared" si="15"/>
        <v>1080338</v>
      </c>
      <c r="G22" s="55"/>
      <c r="H22" s="52">
        <f t="shared" si="15"/>
        <v>229877</v>
      </c>
      <c r="I22" s="52">
        <f t="shared" si="15"/>
        <v>820747</v>
      </c>
      <c r="J22" s="56"/>
      <c r="K22" s="52">
        <f t="shared" si="15"/>
        <v>251790.04719799996</v>
      </c>
      <c r="L22" s="52">
        <f t="shared" si="15"/>
        <v>905255.49399999995</v>
      </c>
      <c r="M22" s="68"/>
      <c r="N22" s="66">
        <f t="shared" ref="N22:N32" si="16">ROUND(E22/H22*100-100,2)</f>
        <v>31.93</v>
      </c>
      <c r="O22" s="66">
        <f t="shared" ref="O22:O32" si="17">ROUND(F22/I22*100-100,2)</f>
        <v>31.63</v>
      </c>
      <c r="P22" s="68"/>
      <c r="Q22" s="66">
        <f t="shared" ref="Q22:Q32" si="18">ROUND(E22/K22*100-100,2)</f>
        <v>20.440000000000001</v>
      </c>
      <c r="R22" s="66">
        <f t="shared" ref="R22:R32" si="19">ROUND(F22/L22*100-100,2)</f>
        <v>19.34</v>
      </c>
      <c r="S22" s="51"/>
      <c r="T22" s="51"/>
      <c r="U22" s="51"/>
    </row>
    <row r="23" spans="1:21" ht="21" x14ac:dyDescent="0.5">
      <c r="A23" s="15" t="s">
        <v>0</v>
      </c>
      <c r="B23" s="15" t="s">
        <v>20</v>
      </c>
      <c r="C23" s="12" t="s">
        <v>6</v>
      </c>
      <c r="D23" s="55" t="s">
        <v>7</v>
      </c>
      <c r="E23" s="52">
        <v>13142.50483</v>
      </c>
      <c r="F23" s="54">
        <f t="shared" ref="F23:F27" si="20">ROUND(E23/280.713793*1000,0)</f>
        <v>46818</v>
      </c>
      <c r="G23" s="55" t="s">
        <v>7</v>
      </c>
      <c r="H23" s="52">
        <v>12429</v>
      </c>
      <c r="I23" s="46">
        <v>44377</v>
      </c>
      <c r="J23" s="55" t="s">
        <v>7</v>
      </c>
      <c r="K23" s="52">
        <v>7053.8704100000004</v>
      </c>
      <c r="L23" s="52">
        <v>25360.612000000001</v>
      </c>
      <c r="M23" s="68" t="s">
        <v>7</v>
      </c>
      <c r="N23" s="66">
        <f t="shared" si="16"/>
        <v>5.74</v>
      </c>
      <c r="O23" s="66">
        <f t="shared" si="17"/>
        <v>5.5</v>
      </c>
      <c r="P23" s="68" t="s">
        <v>7</v>
      </c>
      <c r="Q23" s="66">
        <f t="shared" si="18"/>
        <v>86.32</v>
      </c>
      <c r="R23" s="66">
        <f t="shared" si="19"/>
        <v>84.61</v>
      </c>
      <c r="S23" s="51"/>
      <c r="T23" s="51"/>
      <c r="U23" s="51"/>
    </row>
    <row r="24" spans="1:21" ht="21" x14ac:dyDescent="0.5">
      <c r="A24" s="15" t="s">
        <v>0</v>
      </c>
      <c r="B24" s="15" t="s">
        <v>21</v>
      </c>
      <c r="C24" s="12" t="s">
        <v>6</v>
      </c>
      <c r="D24" s="55" t="s">
        <v>7</v>
      </c>
      <c r="E24" s="52">
        <v>17166.326858</v>
      </c>
      <c r="F24" s="54">
        <f t="shared" si="20"/>
        <v>61152</v>
      </c>
      <c r="G24" s="55" t="s">
        <v>7</v>
      </c>
      <c r="H24" s="52">
        <v>10878</v>
      </c>
      <c r="I24" s="46">
        <v>38837</v>
      </c>
      <c r="J24" s="55" t="s">
        <v>7</v>
      </c>
      <c r="K24" s="52">
        <v>8412.3981779999995</v>
      </c>
      <c r="L24" s="52">
        <v>30244.833999999999</v>
      </c>
      <c r="M24" s="68" t="s">
        <v>7</v>
      </c>
      <c r="N24" s="66">
        <f t="shared" si="16"/>
        <v>57.81</v>
      </c>
      <c r="O24" s="66">
        <f t="shared" si="17"/>
        <v>57.46</v>
      </c>
      <c r="P24" s="68" t="s">
        <v>7</v>
      </c>
      <c r="Q24" s="66">
        <f t="shared" si="18"/>
        <v>104.06</v>
      </c>
      <c r="R24" s="66">
        <f t="shared" si="19"/>
        <v>102.19</v>
      </c>
      <c r="S24" s="51"/>
      <c r="T24" s="51"/>
      <c r="U24" s="51"/>
    </row>
    <row r="25" spans="1:21" ht="21" x14ac:dyDescent="0.5">
      <c r="A25" s="15" t="s">
        <v>0</v>
      </c>
      <c r="B25" s="15" t="s">
        <v>22</v>
      </c>
      <c r="C25" s="12" t="s">
        <v>6</v>
      </c>
      <c r="D25" s="55" t="s">
        <v>7</v>
      </c>
      <c r="E25" s="52">
        <v>7545.6359149999998</v>
      </c>
      <c r="F25" s="54">
        <f t="shared" si="20"/>
        <v>26880</v>
      </c>
      <c r="G25" s="55" t="s">
        <v>7</v>
      </c>
      <c r="H25" s="52">
        <v>4451</v>
      </c>
      <c r="I25" s="46">
        <v>15891</v>
      </c>
      <c r="J25" s="55" t="s">
        <v>7</v>
      </c>
      <c r="K25" s="52">
        <v>3948.0731879999998</v>
      </c>
      <c r="L25" s="52">
        <v>14194.433999999999</v>
      </c>
      <c r="M25" s="68" t="s">
        <v>7</v>
      </c>
      <c r="N25" s="66">
        <f t="shared" si="16"/>
        <v>69.53</v>
      </c>
      <c r="O25" s="66">
        <f t="shared" si="17"/>
        <v>69.150000000000006</v>
      </c>
      <c r="P25" s="68" t="s">
        <v>7</v>
      </c>
      <c r="Q25" s="66">
        <f t="shared" si="18"/>
        <v>91.12</v>
      </c>
      <c r="R25" s="66">
        <f t="shared" si="19"/>
        <v>89.37</v>
      </c>
      <c r="S25" s="51"/>
      <c r="T25" s="51"/>
      <c r="U25" s="51"/>
    </row>
    <row r="26" spans="1:21" ht="21" x14ac:dyDescent="0.5">
      <c r="A26" s="15" t="s">
        <v>0</v>
      </c>
      <c r="B26" s="15" t="s">
        <v>23</v>
      </c>
      <c r="C26" s="12" t="s">
        <v>6</v>
      </c>
      <c r="D26" s="55" t="s">
        <v>7</v>
      </c>
      <c r="E26" s="52">
        <v>3345.4202369999998</v>
      </c>
      <c r="F26" s="54">
        <f t="shared" si="20"/>
        <v>11918</v>
      </c>
      <c r="G26" s="55" t="s">
        <v>7</v>
      </c>
      <c r="H26" s="52">
        <v>3798</v>
      </c>
      <c r="I26" s="46">
        <v>13561</v>
      </c>
      <c r="J26" s="55" t="s">
        <v>7</v>
      </c>
      <c r="K26" s="52">
        <v>2595.1762180000001</v>
      </c>
      <c r="L26" s="52">
        <v>9330.3819999999996</v>
      </c>
      <c r="M26" s="68" t="s">
        <v>7</v>
      </c>
      <c r="N26" s="66">
        <f t="shared" si="16"/>
        <v>-11.92</v>
      </c>
      <c r="O26" s="66">
        <f t="shared" si="17"/>
        <v>-12.12</v>
      </c>
      <c r="P26" s="68" t="s">
        <v>7</v>
      </c>
      <c r="Q26" s="66">
        <f t="shared" si="18"/>
        <v>28.91</v>
      </c>
      <c r="R26" s="66">
        <f t="shared" si="19"/>
        <v>27.73</v>
      </c>
      <c r="S26" s="51"/>
      <c r="T26" s="51"/>
      <c r="U26" s="51"/>
    </row>
    <row r="27" spans="1:21" ht="21" x14ac:dyDescent="0.5">
      <c r="A27" s="15" t="s">
        <v>0</v>
      </c>
      <c r="B27" s="15" t="s">
        <v>24</v>
      </c>
      <c r="C27" s="12" t="s">
        <v>6</v>
      </c>
      <c r="D27" s="55" t="s">
        <v>7</v>
      </c>
      <c r="E27" s="52">
        <v>150198.52760100001</v>
      </c>
      <c r="F27" s="54">
        <f t="shared" si="20"/>
        <v>535059</v>
      </c>
      <c r="G27" s="55" t="s">
        <v>7</v>
      </c>
      <c r="H27" s="52">
        <v>93259</v>
      </c>
      <c r="I27" s="46">
        <v>332970</v>
      </c>
      <c r="J27" s="55" t="s">
        <v>7</v>
      </c>
      <c r="K27" s="52">
        <v>135141.56063699999</v>
      </c>
      <c r="L27" s="52">
        <v>485871.696</v>
      </c>
      <c r="M27" s="68" t="s">
        <v>7</v>
      </c>
      <c r="N27" s="66">
        <f t="shared" si="16"/>
        <v>61.06</v>
      </c>
      <c r="O27" s="66">
        <f t="shared" si="17"/>
        <v>60.69</v>
      </c>
      <c r="P27" s="68" t="s">
        <v>7</v>
      </c>
      <c r="Q27" s="66">
        <f t="shared" si="18"/>
        <v>11.14</v>
      </c>
      <c r="R27" s="66">
        <f t="shared" si="19"/>
        <v>10.119999999999999</v>
      </c>
      <c r="S27" s="51"/>
      <c r="T27" s="51"/>
      <c r="U27" s="51"/>
    </row>
    <row r="28" spans="1:21" ht="21" x14ac:dyDescent="0.5">
      <c r="A28" s="15" t="s">
        <v>0</v>
      </c>
      <c r="B28" s="15" t="s">
        <v>25</v>
      </c>
      <c r="C28" s="12" t="s">
        <v>6</v>
      </c>
      <c r="D28" s="55" t="s">
        <v>7</v>
      </c>
      <c r="E28" s="52">
        <f t="shared" ref="E28:L28" si="21">SUM(E29:E30)</f>
        <v>48824.549309000002</v>
      </c>
      <c r="F28" s="52">
        <f t="shared" si="21"/>
        <v>173930</v>
      </c>
      <c r="G28" s="55" t="s">
        <v>7</v>
      </c>
      <c r="H28" s="52">
        <f t="shared" si="21"/>
        <v>53352</v>
      </c>
      <c r="I28" s="52">
        <f t="shared" si="21"/>
        <v>190486</v>
      </c>
      <c r="J28" s="55" t="s">
        <v>7</v>
      </c>
      <c r="K28" s="52">
        <f t="shared" si="21"/>
        <v>58851.808145999996</v>
      </c>
      <c r="L28" s="52">
        <f t="shared" si="21"/>
        <v>211588.698</v>
      </c>
      <c r="M28" s="68" t="s">
        <v>7</v>
      </c>
      <c r="N28" s="66">
        <f t="shared" si="16"/>
        <v>-8.49</v>
      </c>
      <c r="O28" s="66">
        <f t="shared" si="17"/>
        <v>-8.69</v>
      </c>
      <c r="P28" s="68" t="s">
        <v>7</v>
      </c>
      <c r="Q28" s="66">
        <f t="shared" si="18"/>
        <v>-17.04</v>
      </c>
      <c r="R28" s="66">
        <f t="shared" si="19"/>
        <v>-17.8</v>
      </c>
      <c r="S28" s="51"/>
      <c r="T28" s="51"/>
      <c r="U28" s="51"/>
    </row>
    <row r="29" spans="1:21" ht="21" x14ac:dyDescent="0.5">
      <c r="A29" s="15"/>
      <c r="B29" s="15" t="s">
        <v>26</v>
      </c>
      <c r="C29" s="12" t="s">
        <v>6</v>
      </c>
      <c r="D29" s="55" t="s">
        <v>7</v>
      </c>
      <c r="E29" s="52">
        <v>35122.490918000003</v>
      </c>
      <c r="F29" s="54">
        <f t="shared" ref="F29:F32" si="22">ROUND(E29/280.713793*1000,0)</f>
        <v>125119</v>
      </c>
      <c r="G29" s="55" t="s">
        <v>7</v>
      </c>
      <c r="H29" s="52">
        <v>36488</v>
      </c>
      <c r="I29" s="46">
        <v>130274</v>
      </c>
      <c r="J29" s="55" t="s">
        <v>7</v>
      </c>
      <c r="K29" s="52">
        <v>44887.814039999997</v>
      </c>
      <c r="L29" s="52">
        <v>161384.239</v>
      </c>
      <c r="M29" s="68" t="s">
        <v>7</v>
      </c>
      <c r="N29" s="66">
        <f t="shared" si="16"/>
        <v>-3.74</v>
      </c>
      <c r="O29" s="66">
        <f t="shared" si="17"/>
        <v>-3.96</v>
      </c>
      <c r="P29" s="68" t="s">
        <v>7</v>
      </c>
      <c r="Q29" s="66">
        <f t="shared" si="18"/>
        <v>-21.75</v>
      </c>
      <c r="R29" s="66">
        <f t="shared" si="19"/>
        <v>-22.47</v>
      </c>
      <c r="S29" s="51"/>
      <c r="T29" s="51"/>
      <c r="U29" s="51"/>
    </row>
    <row r="30" spans="1:21" ht="21" x14ac:dyDescent="0.5">
      <c r="A30" s="15"/>
      <c r="B30" s="15" t="s">
        <v>27</v>
      </c>
      <c r="C30" s="12" t="s">
        <v>6</v>
      </c>
      <c r="D30" s="55" t="s">
        <v>7</v>
      </c>
      <c r="E30" s="52">
        <v>13702.058391</v>
      </c>
      <c r="F30" s="54">
        <f t="shared" si="22"/>
        <v>48811</v>
      </c>
      <c r="G30" s="55" t="s">
        <v>7</v>
      </c>
      <c r="H30" s="52">
        <v>16864</v>
      </c>
      <c r="I30" s="46">
        <v>60212</v>
      </c>
      <c r="J30" s="55" t="s">
        <v>7</v>
      </c>
      <c r="K30" s="52">
        <v>13963.994106</v>
      </c>
      <c r="L30" s="52">
        <v>50204.459000000003</v>
      </c>
      <c r="M30" s="68" t="s">
        <v>7</v>
      </c>
      <c r="N30" s="66">
        <f t="shared" si="16"/>
        <v>-18.75</v>
      </c>
      <c r="O30" s="66">
        <f t="shared" si="17"/>
        <v>-18.93</v>
      </c>
      <c r="P30" s="68" t="s">
        <v>7</v>
      </c>
      <c r="Q30" s="66">
        <f t="shared" si="18"/>
        <v>-1.88</v>
      </c>
      <c r="R30" s="66">
        <f t="shared" si="19"/>
        <v>-2.78</v>
      </c>
      <c r="S30" s="51"/>
      <c r="T30" s="51"/>
      <c r="U30" s="51"/>
    </row>
    <row r="31" spans="1:21" ht="21" x14ac:dyDescent="0.5">
      <c r="A31" s="15" t="s">
        <v>0</v>
      </c>
      <c r="B31" s="15" t="s">
        <v>28</v>
      </c>
      <c r="C31" s="12" t="s">
        <v>6</v>
      </c>
      <c r="D31" s="55" t="s">
        <v>7</v>
      </c>
      <c r="E31" s="52">
        <v>1914.8489689999999</v>
      </c>
      <c r="F31" s="54">
        <f t="shared" si="22"/>
        <v>6821</v>
      </c>
      <c r="G31" s="55" t="s">
        <v>7</v>
      </c>
      <c r="H31" s="75">
        <v>2425</v>
      </c>
      <c r="I31" s="46">
        <v>8658</v>
      </c>
      <c r="J31" s="55" t="s">
        <v>7</v>
      </c>
      <c r="K31" s="52">
        <v>2275.3225470000002</v>
      </c>
      <c r="L31" s="52">
        <v>8180.4430000000002</v>
      </c>
      <c r="M31" s="68" t="s">
        <v>7</v>
      </c>
      <c r="N31" s="66">
        <f t="shared" si="16"/>
        <v>-21.04</v>
      </c>
      <c r="O31" s="66">
        <f t="shared" si="17"/>
        <v>-21.22</v>
      </c>
      <c r="P31" s="68" t="s">
        <v>7</v>
      </c>
      <c r="Q31" s="66">
        <f t="shared" si="18"/>
        <v>-15.84</v>
      </c>
      <c r="R31" s="66">
        <f t="shared" si="19"/>
        <v>-16.62</v>
      </c>
      <c r="S31" s="51"/>
      <c r="T31" s="51"/>
      <c r="U31" s="51"/>
    </row>
    <row r="32" spans="1:21" ht="21" x14ac:dyDescent="0.5">
      <c r="B32" s="15" t="s">
        <v>29</v>
      </c>
      <c r="C32" s="12" t="s">
        <v>6</v>
      </c>
      <c r="D32" s="55" t="s">
        <v>7</v>
      </c>
      <c r="E32" s="52">
        <v>61128.186717999997</v>
      </c>
      <c r="F32" s="54">
        <f t="shared" si="22"/>
        <v>217760</v>
      </c>
      <c r="G32" s="55" t="s">
        <v>7</v>
      </c>
      <c r="H32" s="52">
        <v>49285</v>
      </c>
      <c r="I32" s="46">
        <v>175967</v>
      </c>
      <c r="J32" s="55" t="s">
        <v>7</v>
      </c>
      <c r="K32" s="52">
        <v>33511.837873999997</v>
      </c>
      <c r="L32" s="52">
        <v>120484.395</v>
      </c>
      <c r="M32" s="68" t="s">
        <v>7</v>
      </c>
      <c r="N32" s="66">
        <f t="shared" si="16"/>
        <v>24.03</v>
      </c>
      <c r="O32" s="66">
        <f t="shared" si="17"/>
        <v>23.75</v>
      </c>
      <c r="P32" s="68" t="s">
        <v>7</v>
      </c>
      <c r="Q32" s="66">
        <f t="shared" si="18"/>
        <v>82.41</v>
      </c>
      <c r="R32" s="66">
        <f t="shared" si="19"/>
        <v>80.739999999999995</v>
      </c>
      <c r="S32" s="51"/>
      <c r="T32" s="51"/>
      <c r="U32" s="51"/>
    </row>
    <row r="33" spans="1:21" ht="21" x14ac:dyDescent="0.5">
      <c r="B33" s="15"/>
      <c r="C33" s="12"/>
      <c r="D33" s="55"/>
      <c r="E33" s="52"/>
      <c r="F33" s="54"/>
      <c r="G33" s="55"/>
      <c r="H33" s="52"/>
      <c r="I33" s="52"/>
      <c r="J33" s="56"/>
      <c r="K33" s="52"/>
      <c r="L33" s="52"/>
      <c r="M33" s="107"/>
      <c r="N33" s="66"/>
      <c r="O33" s="66"/>
      <c r="P33" s="107"/>
      <c r="Q33" s="66"/>
      <c r="R33" s="66"/>
      <c r="S33" s="51"/>
      <c r="T33" s="51"/>
      <c r="U33" s="51"/>
    </row>
    <row r="34" spans="1:21" ht="21" x14ac:dyDescent="0.5">
      <c r="A34" s="2" t="s">
        <v>30</v>
      </c>
      <c r="B34" s="15" t="s">
        <v>31</v>
      </c>
      <c r="C34" s="12"/>
      <c r="D34" s="55"/>
      <c r="E34" s="52">
        <f t="shared" ref="E34:F34" si="23">SUM(E35,E46,E47)</f>
        <v>77651.576111000002</v>
      </c>
      <c r="F34" s="52">
        <f t="shared" si="23"/>
        <v>276621</v>
      </c>
      <c r="G34" s="55"/>
      <c r="H34" s="52">
        <f t="shared" ref="H34:I34" si="24">SUM(H35,H46,H47)</f>
        <v>59096</v>
      </c>
      <c r="I34" s="52">
        <f t="shared" si="24"/>
        <v>210989</v>
      </c>
      <c r="J34" s="55"/>
      <c r="K34" s="52">
        <f t="shared" ref="K34:L34" si="25">SUM(K35,K46,K47)</f>
        <v>44270.335810000004</v>
      </c>
      <c r="L34" s="52">
        <f t="shared" si="25"/>
        <v>159164.212</v>
      </c>
      <c r="M34" s="68"/>
      <c r="N34" s="66">
        <f t="shared" ref="N34:N47" si="26">ROUND(E34/H34*100-100,2)</f>
        <v>31.4</v>
      </c>
      <c r="O34" s="66">
        <f t="shared" ref="O34:O47" si="27">ROUND(F34/I34*100-100,2)</f>
        <v>31.11</v>
      </c>
      <c r="P34" s="68"/>
      <c r="Q34" s="66">
        <f t="shared" ref="Q34:Q47" si="28">ROUND(E34/K34*100-100,2)</f>
        <v>75.400000000000006</v>
      </c>
      <c r="R34" s="66">
        <f t="shared" ref="R34:R47" si="29">ROUND(F34/L34*100-100,2)</f>
        <v>73.8</v>
      </c>
      <c r="S34" s="51"/>
      <c r="T34" s="51"/>
      <c r="U34" s="51"/>
    </row>
    <row r="35" spans="1:21" ht="21" x14ac:dyDescent="0.5">
      <c r="B35" s="15" t="s">
        <v>32</v>
      </c>
      <c r="C35" s="12" t="s">
        <v>6</v>
      </c>
      <c r="D35" s="55" t="s">
        <v>7</v>
      </c>
      <c r="E35" s="52">
        <f t="shared" ref="E35:F35" si="30">SUM(E36,E40,E44,E45)</f>
        <v>72295.485281000016</v>
      </c>
      <c r="F35" s="52">
        <f t="shared" si="30"/>
        <v>257541</v>
      </c>
      <c r="G35" s="55" t="s">
        <v>7</v>
      </c>
      <c r="H35" s="52">
        <f t="shared" ref="H35:I35" si="31">SUM(H36,H40,H44,H45)</f>
        <v>58986</v>
      </c>
      <c r="I35" s="52">
        <f t="shared" si="31"/>
        <v>210599</v>
      </c>
      <c r="J35" s="55" t="s">
        <v>7</v>
      </c>
      <c r="K35" s="52">
        <f t="shared" ref="K35:L35" si="32">SUM(K36,K40,K44,K45)</f>
        <v>36771.454447000004</v>
      </c>
      <c r="L35" s="52">
        <f t="shared" si="32"/>
        <v>132203.639</v>
      </c>
      <c r="M35" s="68" t="s">
        <v>7</v>
      </c>
      <c r="N35" s="66">
        <f t="shared" si="26"/>
        <v>22.56</v>
      </c>
      <c r="O35" s="66">
        <f t="shared" si="27"/>
        <v>22.29</v>
      </c>
      <c r="P35" s="68" t="s">
        <v>7</v>
      </c>
      <c r="Q35" s="66">
        <f t="shared" si="28"/>
        <v>96.61</v>
      </c>
      <c r="R35" s="66">
        <f t="shared" si="29"/>
        <v>94.81</v>
      </c>
      <c r="S35" s="51"/>
      <c r="T35" s="51"/>
      <c r="U35" s="51"/>
    </row>
    <row r="36" spans="1:21" ht="21" x14ac:dyDescent="0.5">
      <c r="B36" s="15" t="s">
        <v>33</v>
      </c>
      <c r="C36" s="12" t="s">
        <v>6</v>
      </c>
      <c r="D36" s="55" t="s">
        <v>7</v>
      </c>
      <c r="E36" s="52">
        <f t="shared" ref="E36:F36" si="33">SUM(E37:E39)</f>
        <v>10884.613142</v>
      </c>
      <c r="F36" s="52">
        <f t="shared" si="33"/>
        <v>38775</v>
      </c>
      <c r="G36" s="55" t="s">
        <v>7</v>
      </c>
      <c r="H36" s="52">
        <f t="shared" ref="H36:I36" si="34">SUM(H37:H39)</f>
        <v>8285</v>
      </c>
      <c r="I36" s="52">
        <f t="shared" si="34"/>
        <v>29576</v>
      </c>
      <c r="J36" s="55" t="s">
        <v>7</v>
      </c>
      <c r="K36" s="52">
        <f t="shared" ref="K36:L36" si="35">SUM(K37:K39)</f>
        <v>6267.5521879999997</v>
      </c>
      <c r="L36" s="52">
        <f t="shared" si="35"/>
        <v>22533.606999999996</v>
      </c>
      <c r="M36" s="68" t="s">
        <v>7</v>
      </c>
      <c r="N36" s="66">
        <f t="shared" si="26"/>
        <v>31.38</v>
      </c>
      <c r="O36" s="66">
        <f t="shared" si="27"/>
        <v>31.1</v>
      </c>
      <c r="P36" s="68" t="s">
        <v>7</v>
      </c>
      <c r="Q36" s="66">
        <f t="shared" si="28"/>
        <v>73.67</v>
      </c>
      <c r="R36" s="66">
        <f t="shared" si="29"/>
        <v>72.08</v>
      </c>
      <c r="S36" s="51"/>
      <c r="T36" s="51"/>
      <c r="U36" s="51"/>
    </row>
    <row r="37" spans="1:21" ht="21" x14ac:dyDescent="0.5">
      <c r="B37" s="15" t="s">
        <v>34</v>
      </c>
      <c r="C37" s="12" t="s">
        <v>6</v>
      </c>
      <c r="D37" s="55" t="s">
        <v>7</v>
      </c>
      <c r="E37" s="52">
        <v>2963.6453729999998</v>
      </c>
      <c r="F37" s="54">
        <f t="shared" ref="F37:F39" si="36">ROUND(E37/280.713793*1000,0)</f>
        <v>10558</v>
      </c>
      <c r="G37" s="55" t="s">
        <v>7</v>
      </c>
      <c r="H37" s="52">
        <v>1516</v>
      </c>
      <c r="I37" s="46">
        <v>5412</v>
      </c>
      <c r="J37" s="55" t="s">
        <v>7</v>
      </c>
      <c r="K37" s="52">
        <v>375.73138899999998</v>
      </c>
      <c r="L37" s="52">
        <v>1350.884</v>
      </c>
      <c r="M37" s="68" t="s">
        <v>7</v>
      </c>
      <c r="N37" s="66">
        <f t="shared" si="26"/>
        <v>95.49</v>
      </c>
      <c r="O37" s="66">
        <f t="shared" si="27"/>
        <v>95.08</v>
      </c>
      <c r="P37" s="68" t="s">
        <v>7</v>
      </c>
      <c r="Q37" s="66">
        <f t="shared" si="28"/>
        <v>688.77</v>
      </c>
      <c r="R37" s="66">
        <f t="shared" si="29"/>
        <v>681.56</v>
      </c>
      <c r="S37" s="51"/>
      <c r="T37" s="51"/>
      <c r="U37" s="51"/>
    </row>
    <row r="38" spans="1:21" ht="21" x14ac:dyDescent="0.5">
      <c r="B38" s="15" t="s">
        <v>35</v>
      </c>
      <c r="C38" s="12" t="s">
        <v>6</v>
      </c>
      <c r="D38" s="55" t="s">
        <v>7</v>
      </c>
      <c r="E38" s="52">
        <v>7834.0896249999996</v>
      </c>
      <c r="F38" s="54">
        <f t="shared" si="36"/>
        <v>27908</v>
      </c>
      <c r="G38" s="55" t="s">
        <v>7</v>
      </c>
      <c r="H38" s="52">
        <v>6722</v>
      </c>
      <c r="I38" s="46">
        <v>23998</v>
      </c>
      <c r="J38" s="55" t="s">
        <v>7</v>
      </c>
      <c r="K38" s="52">
        <v>5845.2155929999999</v>
      </c>
      <c r="L38" s="52">
        <v>21015.154999999999</v>
      </c>
      <c r="M38" s="68" t="s">
        <v>7</v>
      </c>
      <c r="N38" s="66">
        <f t="shared" si="26"/>
        <v>16.54</v>
      </c>
      <c r="O38" s="66">
        <f t="shared" si="27"/>
        <v>16.29</v>
      </c>
      <c r="P38" s="68" t="s">
        <v>7</v>
      </c>
      <c r="Q38" s="66">
        <f t="shared" si="28"/>
        <v>34.03</v>
      </c>
      <c r="R38" s="66">
        <f t="shared" si="29"/>
        <v>32.799999999999997</v>
      </c>
      <c r="S38" s="51"/>
      <c r="T38" s="51"/>
      <c r="U38" s="51"/>
    </row>
    <row r="39" spans="1:21" ht="21" x14ac:dyDescent="0.5">
      <c r="B39" s="15" t="s">
        <v>36</v>
      </c>
      <c r="C39" s="12" t="s">
        <v>6</v>
      </c>
      <c r="D39" s="55" t="s">
        <v>7</v>
      </c>
      <c r="E39" s="52">
        <v>86.878144000000006</v>
      </c>
      <c r="F39" s="54">
        <f t="shared" si="36"/>
        <v>309</v>
      </c>
      <c r="G39" s="55" t="s">
        <v>7</v>
      </c>
      <c r="H39" s="52">
        <v>47</v>
      </c>
      <c r="I39" s="46">
        <v>166</v>
      </c>
      <c r="J39" s="55" t="s">
        <v>7</v>
      </c>
      <c r="K39" s="52">
        <v>46.605206000000003</v>
      </c>
      <c r="L39" s="52">
        <v>167.56800000000001</v>
      </c>
      <c r="M39" s="68" t="s">
        <v>7</v>
      </c>
      <c r="N39" s="66">
        <f>ROUND(E39/H39*100-100,2)</f>
        <v>84.85</v>
      </c>
      <c r="O39" s="66">
        <f t="shared" si="27"/>
        <v>86.14</v>
      </c>
      <c r="P39" s="68" t="s">
        <v>7</v>
      </c>
      <c r="Q39" s="66">
        <f t="shared" si="28"/>
        <v>86.41</v>
      </c>
      <c r="R39" s="66">
        <f t="shared" si="29"/>
        <v>84.4</v>
      </c>
      <c r="S39" s="51"/>
      <c r="T39" s="51"/>
      <c r="U39" s="51"/>
    </row>
    <row r="40" spans="1:21" ht="21" x14ac:dyDescent="0.5">
      <c r="B40" s="15" t="s">
        <v>37</v>
      </c>
      <c r="C40" s="12" t="s">
        <v>6</v>
      </c>
      <c r="D40" s="55" t="s">
        <v>7</v>
      </c>
      <c r="E40" s="52">
        <f t="shared" ref="E40:L40" si="37">SUM(E41:E43)</f>
        <v>53185.680277000007</v>
      </c>
      <c r="F40" s="52">
        <f t="shared" si="37"/>
        <v>189465</v>
      </c>
      <c r="G40" s="55" t="s">
        <v>7</v>
      </c>
      <c r="H40" s="52">
        <f t="shared" si="37"/>
        <v>42576</v>
      </c>
      <c r="I40" s="52">
        <f t="shared" si="37"/>
        <v>152012</v>
      </c>
      <c r="J40" s="55" t="s">
        <v>7</v>
      </c>
      <c r="K40" s="52">
        <f t="shared" si="37"/>
        <v>25086.105225000003</v>
      </c>
      <c r="L40" s="52">
        <f t="shared" si="37"/>
        <v>90191.557000000001</v>
      </c>
      <c r="M40" s="68" t="s">
        <v>7</v>
      </c>
      <c r="N40" s="66">
        <f t="shared" si="26"/>
        <v>24.92</v>
      </c>
      <c r="O40" s="66">
        <f t="shared" si="27"/>
        <v>24.64</v>
      </c>
      <c r="P40" s="68" t="s">
        <v>7</v>
      </c>
      <c r="Q40" s="66">
        <f t="shared" si="28"/>
        <v>112.01</v>
      </c>
      <c r="R40" s="66">
        <f t="shared" si="29"/>
        <v>110.07</v>
      </c>
      <c r="S40" s="51"/>
      <c r="T40" s="51"/>
      <c r="U40" s="51"/>
    </row>
    <row r="41" spans="1:21" ht="21" x14ac:dyDescent="0.5">
      <c r="B41" s="15" t="s">
        <v>34</v>
      </c>
      <c r="C41" s="12" t="s">
        <v>6</v>
      </c>
      <c r="D41" s="55" t="s">
        <v>7</v>
      </c>
      <c r="E41" s="75">
        <v>13127.076177000001</v>
      </c>
      <c r="F41" s="54">
        <f t="shared" ref="F41:F47" si="38">ROUND(E41/280.713793*1000,0)</f>
        <v>46763</v>
      </c>
      <c r="G41" s="55" t="s">
        <v>7</v>
      </c>
      <c r="H41" s="75">
        <v>11812</v>
      </c>
      <c r="I41" s="46">
        <v>42174</v>
      </c>
      <c r="J41" s="55" t="s">
        <v>7</v>
      </c>
      <c r="K41" s="52">
        <v>4106.1126789999998</v>
      </c>
      <c r="L41" s="52">
        <v>14762.624</v>
      </c>
      <c r="M41" s="68" t="s">
        <v>7</v>
      </c>
      <c r="N41" s="66">
        <f t="shared" si="26"/>
        <v>11.13</v>
      </c>
      <c r="O41" s="66">
        <f t="shared" si="27"/>
        <v>10.88</v>
      </c>
      <c r="P41" s="68" t="s">
        <v>7</v>
      </c>
      <c r="Q41" s="66">
        <f t="shared" si="28"/>
        <v>219.7</v>
      </c>
      <c r="R41" s="66">
        <f t="shared" si="29"/>
        <v>216.77</v>
      </c>
      <c r="S41" s="51"/>
      <c r="T41" s="51"/>
      <c r="U41" s="51"/>
    </row>
    <row r="42" spans="1:21" ht="21" x14ac:dyDescent="0.5">
      <c r="B42" s="15" t="s">
        <v>35</v>
      </c>
      <c r="C42" s="12" t="s">
        <v>6</v>
      </c>
      <c r="D42" s="55" t="s">
        <v>7</v>
      </c>
      <c r="E42" s="75">
        <v>38687.484636000001</v>
      </c>
      <c r="F42" s="54">
        <f t="shared" si="38"/>
        <v>137818</v>
      </c>
      <c r="G42" s="55" t="s">
        <v>7</v>
      </c>
      <c r="H42" s="75">
        <v>29408</v>
      </c>
      <c r="I42" s="46">
        <v>104996</v>
      </c>
      <c r="J42" s="55" t="s">
        <v>7</v>
      </c>
      <c r="K42" s="52">
        <v>20091.459454</v>
      </c>
      <c r="L42" s="52">
        <v>72234.422000000006</v>
      </c>
      <c r="M42" s="68" t="s">
        <v>7</v>
      </c>
      <c r="N42" s="66">
        <f t="shared" si="26"/>
        <v>31.55</v>
      </c>
      <c r="O42" s="66">
        <f t="shared" si="27"/>
        <v>31.26</v>
      </c>
      <c r="P42" s="68" t="s">
        <v>7</v>
      </c>
      <c r="Q42" s="66">
        <f t="shared" si="28"/>
        <v>92.56</v>
      </c>
      <c r="R42" s="66">
        <f t="shared" si="29"/>
        <v>90.79</v>
      </c>
      <c r="S42" s="51"/>
      <c r="T42" s="51"/>
      <c r="U42" s="51"/>
    </row>
    <row r="43" spans="1:21" ht="21" x14ac:dyDescent="0.5">
      <c r="B43" s="15" t="s">
        <v>36</v>
      </c>
      <c r="C43" s="12" t="s">
        <v>6</v>
      </c>
      <c r="D43" s="55" t="s">
        <v>7</v>
      </c>
      <c r="E43" s="75">
        <v>1371.1194640000001</v>
      </c>
      <c r="F43" s="54">
        <f t="shared" si="38"/>
        <v>4884</v>
      </c>
      <c r="G43" s="55" t="s">
        <v>7</v>
      </c>
      <c r="H43" s="75">
        <v>1356</v>
      </c>
      <c r="I43" s="46">
        <v>4842</v>
      </c>
      <c r="J43" s="55" t="s">
        <v>7</v>
      </c>
      <c r="K43" s="52">
        <v>888.53309200000001</v>
      </c>
      <c r="L43" s="52">
        <v>3194.511</v>
      </c>
      <c r="M43" s="68" t="s">
        <v>7</v>
      </c>
      <c r="N43" s="66">
        <f t="shared" si="26"/>
        <v>1.1200000000000001</v>
      </c>
      <c r="O43" s="66">
        <f t="shared" si="27"/>
        <v>0.87</v>
      </c>
      <c r="P43" s="68" t="s">
        <v>7</v>
      </c>
      <c r="Q43" s="66">
        <f t="shared" ref="Q43" si="39">ROUND(E43/K43*100-100,2)</f>
        <v>54.31</v>
      </c>
      <c r="R43" s="66">
        <f t="shared" ref="R43" si="40">ROUND(F43/L43*100-100,2)</f>
        <v>52.89</v>
      </c>
      <c r="S43" s="51"/>
      <c r="T43" s="51"/>
      <c r="U43" s="51"/>
    </row>
    <row r="44" spans="1:21" ht="21" x14ac:dyDescent="0.5">
      <c r="B44" s="15" t="s">
        <v>38</v>
      </c>
      <c r="C44" s="12" t="s">
        <v>6</v>
      </c>
      <c r="D44" s="55" t="s">
        <v>7</v>
      </c>
      <c r="E44" s="75">
        <v>7445.2915839999996</v>
      </c>
      <c r="F44" s="54">
        <f t="shared" si="38"/>
        <v>26523</v>
      </c>
      <c r="G44" s="55" t="s">
        <v>7</v>
      </c>
      <c r="H44" s="75">
        <v>7185</v>
      </c>
      <c r="I44" s="46">
        <v>25655</v>
      </c>
      <c r="J44" s="55" t="s">
        <v>7</v>
      </c>
      <c r="K44" s="52">
        <v>5055.653241</v>
      </c>
      <c r="L44" s="52">
        <v>18176.466</v>
      </c>
      <c r="M44" s="68" t="s">
        <v>7</v>
      </c>
      <c r="N44" s="66">
        <f t="shared" si="26"/>
        <v>3.62</v>
      </c>
      <c r="O44" s="66">
        <f t="shared" si="27"/>
        <v>3.38</v>
      </c>
      <c r="P44" s="68" t="s">
        <v>7</v>
      </c>
      <c r="Q44" s="66">
        <f t="shared" si="28"/>
        <v>47.27</v>
      </c>
      <c r="R44" s="66">
        <f t="shared" si="29"/>
        <v>45.92</v>
      </c>
      <c r="S44" s="51"/>
      <c r="T44" s="51"/>
      <c r="U44" s="51"/>
    </row>
    <row r="45" spans="1:21" ht="21" x14ac:dyDescent="0.5">
      <c r="B45" s="15" t="s">
        <v>39</v>
      </c>
      <c r="C45" s="12" t="s">
        <v>6</v>
      </c>
      <c r="D45" s="55" t="s">
        <v>7</v>
      </c>
      <c r="E45" s="75">
        <v>779.90027799999996</v>
      </c>
      <c r="F45" s="54">
        <f t="shared" si="38"/>
        <v>2778</v>
      </c>
      <c r="G45" s="55" t="s">
        <v>7</v>
      </c>
      <c r="H45" s="75">
        <v>940</v>
      </c>
      <c r="I45" s="46">
        <v>3356</v>
      </c>
      <c r="J45" s="55" t="s">
        <v>7</v>
      </c>
      <c r="K45" s="52">
        <v>362.14379300000002</v>
      </c>
      <c r="L45" s="52">
        <v>1302.009</v>
      </c>
      <c r="M45" s="68" t="s">
        <v>7</v>
      </c>
      <c r="N45" s="66">
        <f t="shared" si="26"/>
        <v>-17.03</v>
      </c>
      <c r="O45" s="66">
        <f t="shared" si="27"/>
        <v>-17.22</v>
      </c>
      <c r="P45" s="68" t="s">
        <v>7</v>
      </c>
      <c r="Q45" s="66">
        <f t="shared" si="28"/>
        <v>115.36</v>
      </c>
      <c r="R45" s="66">
        <f t="shared" si="29"/>
        <v>113.36</v>
      </c>
      <c r="S45" s="51"/>
      <c r="T45" s="51"/>
      <c r="U45" s="51"/>
    </row>
    <row r="46" spans="1:21" ht="21" x14ac:dyDescent="0.5">
      <c r="B46" s="15" t="s">
        <v>40</v>
      </c>
      <c r="C46" s="12" t="s">
        <v>6</v>
      </c>
      <c r="D46" s="55" t="s">
        <v>7</v>
      </c>
      <c r="E46" s="75">
        <v>4123.1212420000002</v>
      </c>
      <c r="F46" s="54">
        <f t="shared" si="38"/>
        <v>14688</v>
      </c>
      <c r="G46" s="55" t="s">
        <v>7</v>
      </c>
      <c r="H46" s="75">
        <v>1</v>
      </c>
      <c r="I46" s="46">
        <v>2</v>
      </c>
      <c r="J46" s="55" t="s">
        <v>7</v>
      </c>
      <c r="K46" s="52">
        <v>7274.7501920000004</v>
      </c>
      <c r="L46" s="52">
        <v>26154.758999999998</v>
      </c>
      <c r="M46" s="68" t="s">
        <v>7</v>
      </c>
      <c r="N46" s="66">
        <f t="shared" si="26"/>
        <v>412212.12</v>
      </c>
      <c r="O46" s="66">
        <f t="shared" si="27"/>
        <v>734300</v>
      </c>
      <c r="P46" s="68" t="s">
        <v>7</v>
      </c>
      <c r="Q46" s="66">
        <f t="shared" ref="Q46" si="41">ROUND(E46/K46*100-100,2)</f>
        <v>-43.32</v>
      </c>
      <c r="R46" s="66">
        <f t="shared" ref="R46" si="42">ROUND(F46/L46*100-100,2)</f>
        <v>-43.84</v>
      </c>
      <c r="S46" s="51"/>
      <c r="T46" s="51"/>
      <c r="U46" s="51"/>
    </row>
    <row r="47" spans="1:21" ht="21" x14ac:dyDescent="0.5">
      <c r="B47" s="15" t="s">
        <v>41</v>
      </c>
      <c r="C47" s="12" t="s">
        <v>6</v>
      </c>
      <c r="D47" s="55" t="s">
        <v>7</v>
      </c>
      <c r="E47" s="75">
        <v>1232.9695879999999</v>
      </c>
      <c r="F47" s="54">
        <f t="shared" si="38"/>
        <v>4392</v>
      </c>
      <c r="G47" s="106" t="s">
        <v>7</v>
      </c>
      <c r="H47" s="75">
        <v>109</v>
      </c>
      <c r="I47" s="46">
        <v>388</v>
      </c>
      <c r="J47" s="55" t="s">
        <v>7</v>
      </c>
      <c r="K47" s="75">
        <v>224.13117099999999</v>
      </c>
      <c r="L47" s="75">
        <v>805.81399999999996</v>
      </c>
      <c r="M47" s="68" t="s">
        <v>7</v>
      </c>
      <c r="N47" s="66">
        <f t="shared" si="26"/>
        <v>1031.1600000000001</v>
      </c>
      <c r="O47" s="66">
        <f t="shared" si="27"/>
        <v>1031.96</v>
      </c>
      <c r="P47" s="68" t="s">
        <v>7</v>
      </c>
      <c r="Q47" s="66">
        <f t="shared" si="28"/>
        <v>450.11</v>
      </c>
      <c r="R47" s="66">
        <f t="shared" si="29"/>
        <v>445.04</v>
      </c>
      <c r="S47" s="51"/>
      <c r="T47" s="51"/>
      <c r="U47" s="51"/>
    </row>
    <row r="48" spans="1:21" ht="21" x14ac:dyDescent="0.5">
      <c r="A48" s="30"/>
      <c r="B48" s="31"/>
      <c r="C48" s="32"/>
      <c r="D48" s="57"/>
      <c r="E48" s="58"/>
      <c r="F48" s="57"/>
      <c r="G48" s="57"/>
      <c r="H48" s="58"/>
      <c r="I48" s="57"/>
      <c r="J48" s="59"/>
      <c r="K48" s="60"/>
      <c r="L48" s="59"/>
      <c r="M48" s="61"/>
      <c r="N48" s="62"/>
      <c r="O48" s="62"/>
      <c r="P48" s="63"/>
      <c r="Q48" s="61"/>
      <c r="R48" s="61"/>
      <c r="S48" s="50"/>
      <c r="T48" s="51"/>
      <c r="U48" s="51"/>
    </row>
    <row r="49" spans="1:22" x14ac:dyDescent="0.45">
      <c r="A49" s="33"/>
      <c r="B49" s="15"/>
      <c r="C49" s="11"/>
      <c r="D49" s="34"/>
      <c r="E49" s="35"/>
      <c r="F49" s="34"/>
      <c r="G49" s="34"/>
      <c r="H49" s="35"/>
      <c r="I49" s="34"/>
      <c r="J49" s="36"/>
      <c r="K49" s="37"/>
      <c r="L49" s="36"/>
      <c r="M49" s="4"/>
      <c r="P49" s="4" t="s">
        <v>42</v>
      </c>
      <c r="Q49" s="4"/>
      <c r="R49" s="4"/>
      <c r="S49" s="5"/>
      <c r="T49" s="25"/>
      <c r="U49" s="25"/>
    </row>
    <row r="50" spans="1:22" x14ac:dyDescent="0.45">
      <c r="A50" s="33"/>
      <c r="B50" s="73"/>
      <c r="C50" s="73"/>
      <c r="D50" s="73"/>
      <c r="E50" s="35"/>
      <c r="F50" s="34"/>
      <c r="G50" s="34"/>
      <c r="H50" s="35"/>
      <c r="I50" s="34"/>
      <c r="J50" s="36"/>
      <c r="K50" s="37"/>
      <c r="L50" s="36"/>
      <c r="M50" s="4"/>
      <c r="P50" s="4"/>
      <c r="Q50" s="4"/>
      <c r="R50" s="4"/>
      <c r="S50" s="5"/>
      <c r="T50" s="25"/>
      <c r="U50" s="25"/>
    </row>
    <row r="51" spans="1:22" x14ac:dyDescent="0.45">
      <c r="A51" s="109" t="s">
        <v>104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5"/>
      <c r="T51" s="25"/>
      <c r="U51" s="25"/>
    </row>
    <row r="52" spans="1:22" x14ac:dyDescent="0.45">
      <c r="O52" s="14" t="s">
        <v>74</v>
      </c>
      <c r="S52" s="5"/>
      <c r="T52" s="25"/>
      <c r="U52" s="25"/>
    </row>
    <row r="53" spans="1:22" x14ac:dyDescent="0.45">
      <c r="O53" s="14" t="s">
        <v>99</v>
      </c>
      <c r="S53" s="5"/>
      <c r="T53" s="25"/>
      <c r="U53" s="25"/>
    </row>
    <row r="54" spans="1:22" x14ac:dyDescent="0.45">
      <c r="A54" s="77"/>
      <c r="B54" s="124" t="s">
        <v>65</v>
      </c>
      <c r="C54" s="18" t="s">
        <v>62</v>
      </c>
      <c r="D54" s="110" t="s">
        <v>105</v>
      </c>
      <c r="E54" s="111"/>
      <c r="F54" s="112"/>
      <c r="G54" s="110" t="s">
        <v>115</v>
      </c>
      <c r="H54" s="111"/>
      <c r="I54" s="112"/>
      <c r="J54" s="88" t="s">
        <v>106</v>
      </c>
      <c r="K54" s="89"/>
      <c r="L54" s="90"/>
      <c r="M54" s="78"/>
      <c r="N54" s="79" t="s">
        <v>107</v>
      </c>
      <c r="O54" s="80"/>
      <c r="P54" s="81"/>
      <c r="Q54" s="81"/>
      <c r="R54" s="82" t="s">
        <v>100</v>
      </c>
      <c r="S54" s="5"/>
      <c r="T54" s="25"/>
      <c r="U54" s="25"/>
    </row>
    <row r="55" spans="1:22" x14ac:dyDescent="0.45">
      <c r="A55" s="22" t="s">
        <v>1</v>
      </c>
      <c r="B55" s="125"/>
      <c r="C55" s="12" t="s">
        <v>63</v>
      </c>
      <c r="D55" s="21" t="s">
        <v>64</v>
      </c>
      <c r="E55" s="118" t="s">
        <v>68</v>
      </c>
      <c r="F55" s="119"/>
      <c r="G55" s="21"/>
      <c r="H55" s="118" t="s">
        <v>68</v>
      </c>
      <c r="I55" s="119"/>
      <c r="J55" s="24"/>
      <c r="K55" s="118" t="s">
        <v>68</v>
      </c>
      <c r="L55" s="119"/>
      <c r="M55" s="113" t="s">
        <v>116</v>
      </c>
      <c r="N55" s="114"/>
      <c r="O55" s="115"/>
      <c r="P55" s="116" t="s">
        <v>108</v>
      </c>
      <c r="Q55" s="117"/>
      <c r="R55" s="117"/>
      <c r="S55" s="5"/>
      <c r="T55" s="25"/>
      <c r="U55" s="25"/>
    </row>
    <row r="56" spans="1:22" x14ac:dyDescent="0.45">
      <c r="A56" s="83" t="s">
        <v>2</v>
      </c>
      <c r="B56" s="125"/>
      <c r="C56" s="12" t="s">
        <v>66</v>
      </c>
      <c r="D56" s="84" t="s">
        <v>67</v>
      </c>
      <c r="E56" s="120"/>
      <c r="F56" s="121"/>
      <c r="G56" s="84" t="s">
        <v>67</v>
      </c>
      <c r="H56" s="120"/>
      <c r="I56" s="121"/>
      <c r="J56" s="85" t="s">
        <v>67</v>
      </c>
      <c r="K56" s="120"/>
      <c r="L56" s="121"/>
      <c r="M56" s="85" t="s">
        <v>67</v>
      </c>
      <c r="N56" s="113" t="s">
        <v>68</v>
      </c>
      <c r="O56" s="115"/>
      <c r="P56" s="85" t="s">
        <v>67</v>
      </c>
      <c r="Q56" s="113" t="s">
        <v>68</v>
      </c>
      <c r="R56" s="114"/>
      <c r="S56" s="5"/>
      <c r="T56" s="25"/>
      <c r="U56" s="25"/>
    </row>
    <row r="57" spans="1:22" x14ac:dyDescent="0.45">
      <c r="A57" s="86"/>
      <c r="B57" s="126"/>
      <c r="C57" s="29" t="s">
        <v>69</v>
      </c>
      <c r="D57" s="28"/>
      <c r="E57" s="39" t="s">
        <v>70</v>
      </c>
      <c r="F57" s="40" t="s">
        <v>71</v>
      </c>
      <c r="G57" s="28"/>
      <c r="H57" s="39" t="s">
        <v>70</v>
      </c>
      <c r="I57" s="40" t="s">
        <v>71</v>
      </c>
      <c r="J57" s="41"/>
      <c r="K57" s="39" t="s">
        <v>70</v>
      </c>
      <c r="L57" s="40" t="s">
        <v>72</v>
      </c>
      <c r="M57" s="41"/>
      <c r="N57" s="43" t="s">
        <v>73</v>
      </c>
      <c r="O57" s="44" t="s">
        <v>72</v>
      </c>
      <c r="P57" s="45"/>
      <c r="Q57" s="41" t="s">
        <v>73</v>
      </c>
      <c r="R57" s="42" t="s">
        <v>72</v>
      </c>
      <c r="S57" s="5"/>
      <c r="T57" s="25"/>
      <c r="U57" s="25"/>
    </row>
    <row r="58" spans="1:22" ht="21" x14ac:dyDescent="0.5">
      <c r="A58" s="15" t="s">
        <v>43</v>
      </c>
      <c r="B58" s="15" t="s">
        <v>44</v>
      </c>
      <c r="C58" s="12"/>
      <c r="D58" s="56"/>
      <c r="E58" s="52">
        <f t="shared" ref="E58:L58" si="43">SUM(E59:E63)</f>
        <v>380144.91041900002</v>
      </c>
      <c r="F58" s="52">
        <f t="shared" si="43"/>
        <v>1354209</v>
      </c>
      <c r="G58" s="76"/>
      <c r="H58" s="52">
        <f t="shared" si="43"/>
        <v>345771</v>
      </c>
      <c r="I58" s="52">
        <f t="shared" si="43"/>
        <v>1234531</v>
      </c>
      <c r="J58" s="56"/>
      <c r="K58" s="52">
        <f t="shared" si="43"/>
        <v>466376.24276400002</v>
      </c>
      <c r="L58" s="52">
        <f t="shared" si="43"/>
        <v>1676752.8790000002</v>
      </c>
      <c r="M58" s="68"/>
      <c r="N58" s="66">
        <f t="shared" ref="N58:O58" si="44">ROUND(E58/H58*100-100,2)</f>
        <v>9.94</v>
      </c>
      <c r="O58" s="66">
        <f t="shared" si="44"/>
        <v>9.69</v>
      </c>
      <c r="P58" s="68"/>
      <c r="Q58" s="66">
        <f t="shared" ref="Q58:Q62" si="45">ROUND(E58/K58*100-100,2)</f>
        <v>-18.489999999999998</v>
      </c>
      <c r="R58" s="66">
        <f t="shared" ref="R58:R62" si="46">ROUND(F58/L58*100-100,2)</f>
        <v>-19.239999999999998</v>
      </c>
      <c r="S58" s="50"/>
      <c r="T58" s="51"/>
      <c r="U58" s="51"/>
    </row>
    <row r="59" spans="1:22" ht="21" x14ac:dyDescent="0.5">
      <c r="A59" s="15" t="s">
        <v>0</v>
      </c>
      <c r="B59" s="15" t="s">
        <v>45</v>
      </c>
      <c r="C59" s="12" t="s">
        <v>9</v>
      </c>
      <c r="D59" s="75">
        <v>913794.87261899991</v>
      </c>
      <c r="E59" s="52">
        <v>139114.44711099999</v>
      </c>
      <c r="F59" s="54">
        <f t="shared" ref="F59:F63" si="47">ROUND(E59/280.713793*1000,0)</f>
        <v>495574</v>
      </c>
      <c r="G59" s="75">
        <v>912542</v>
      </c>
      <c r="H59" s="52">
        <v>140104</v>
      </c>
      <c r="I59" s="46">
        <v>500222</v>
      </c>
      <c r="J59" s="52">
        <v>1019579</v>
      </c>
      <c r="K59" s="65">
        <v>187277.060704</v>
      </c>
      <c r="L59" s="65">
        <v>673313.34299999999</v>
      </c>
      <c r="M59" s="66">
        <f>ROUND(D59/G59*100-100,2)</f>
        <v>0.14000000000000001</v>
      </c>
      <c r="N59" s="66">
        <f t="shared" ref="N59:N62" si="48">ROUND(E59/H59*100-100,2)</f>
        <v>-0.71</v>
      </c>
      <c r="O59" s="66">
        <f t="shared" ref="O59:O62" si="49">ROUND(F59/I59*100-100,2)</f>
        <v>-0.93</v>
      </c>
      <c r="P59" s="66">
        <f>ROUND(D59/J59*100-100,2)</f>
        <v>-10.38</v>
      </c>
      <c r="Q59" s="66">
        <f t="shared" si="45"/>
        <v>-25.72</v>
      </c>
      <c r="R59" s="66">
        <f t="shared" si="46"/>
        <v>-26.4</v>
      </c>
      <c r="S59" s="51"/>
      <c r="T59" s="51"/>
      <c r="U59" s="51"/>
    </row>
    <row r="60" spans="1:22" s="101" customFormat="1" ht="21" x14ac:dyDescent="0.5">
      <c r="A60" s="96" t="s">
        <v>0</v>
      </c>
      <c r="B60" s="96" t="s">
        <v>46</v>
      </c>
      <c r="C60" s="108" t="s">
        <v>9</v>
      </c>
      <c r="D60" s="53">
        <v>1065942.7729748646</v>
      </c>
      <c r="E60" s="53">
        <v>151469.81827300001</v>
      </c>
      <c r="F60" s="54">
        <f t="shared" si="47"/>
        <v>539588</v>
      </c>
      <c r="G60" s="53">
        <v>843922</v>
      </c>
      <c r="H60" s="53">
        <v>120956</v>
      </c>
      <c r="I60" s="54">
        <v>431856</v>
      </c>
      <c r="J60" s="53">
        <v>911489</v>
      </c>
      <c r="K60" s="98">
        <v>161732.69300699999</v>
      </c>
      <c r="L60" s="98">
        <v>581474.22</v>
      </c>
      <c r="M60" s="67">
        <f>ROUND(D60/G60*100-100,2)</f>
        <v>26.31</v>
      </c>
      <c r="N60" s="67">
        <f t="shared" si="48"/>
        <v>25.23</v>
      </c>
      <c r="O60" s="67">
        <f t="shared" si="49"/>
        <v>24.95</v>
      </c>
      <c r="P60" s="67">
        <f>ROUND(D60/J60*100-100,2)</f>
        <v>16.95</v>
      </c>
      <c r="Q60" s="67">
        <f t="shared" si="45"/>
        <v>-6.35</v>
      </c>
      <c r="R60" s="67">
        <f t="shared" si="46"/>
        <v>-7.2</v>
      </c>
      <c r="S60" s="99"/>
      <c r="T60" s="99"/>
      <c r="U60" s="99"/>
      <c r="V60" s="100"/>
    </row>
    <row r="61" spans="1:22" ht="21" x14ac:dyDescent="0.5">
      <c r="A61" s="15"/>
      <c r="B61" s="15" t="s">
        <v>76</v>
      </c>
      <c r="C61" s="12" t="s">
        <v>6</v>
      </c>
      <c r="D61" s="68" t="s">
        <v>7</v>
      </c>
      <c r="E61" s="55">
        <v>66042.900166000007</v>
      </c>
      <c r="F61" s="54">
        <f t="shared" si="47"/>
        <v>235268</v>
      </c>
      <c r="G61" s="68" t="s">
        <v>7</v>
      </c>
      <c r="H61" s="52">
        <v>63295</v>
      </c>
      <c r="I61" s="46">
        <v>225987</v>
      </c>
      <c r="J61" s="68" t="s">
        <v>7</v>
      </c>
      <c r="K61" s="65">
        <v>95649.391451000003</v>
      </c>
      <c r="L61" s="65">
        <v>343886.28600000002</v>
      </c>
      <c r="M61" s="68" t="s">
        <v>7</v>
      </c>
      <c r="N61" s="66">
        <f t="shared" si="48"/>
        <v>4.34</v>
      </c>
      <c r="O61" s="66">
        <f t="shared" si="49"/>
        <v>4.1100000000000003</v>
      </c>
      <c r="P61" s="68" t="s">
        <v>7</v>
      </c>
      <c r="Q61" s="66">
        <f t="shared" si="45"/>
        <v>-30.95</v>
      </c>
      <c r="R61" s="66">
        <f t="shared" si="46"/>
        <v>-31.59</v>
      </c>
      <c r="S61" s="51"/>
      <c r="T61" s="51"/>
      <c r="U61" s="51"/>
    </row>
    <row r="62" spans="1:22" ht="21" x14ac:dyDescent="0.5">
      <c r="A62" s="15"/>
      <c r="B62" s="15" t="s">
        <v>77</v>
      </c>
      <c r="C62" s="12" t="s">
        <v>6</v>
      </c>
      <c r="D62" s="68" t="s">
        <v>7</v>
      </c>
      <c r="E62" s="52">
        <v>23512.482835999999</v>
      </c>
      <c r="F62" s="54">
        <f t="shared" si="47"/>
        <v>83760</v>
      </c>
      <c r="G62" s="68" t="s">
        <v>7</v>
      </c>
      <c r="H62" s="52">
        <v>21402</v>
      </c>
      <c r="I62" s="46">
        <v>76414</v>
      </c>
      <c r="J62" s="68" t="s">
        <v>7</v>
      </c>
      <c r="K62" s="65">
        <v>21714.881654000001</v>
      </c>
      <c r="L62" s="65">
        <v>78071.062000000005</v>
      </c>
      <c r="M62" s="68" t="s">
        <v>7</v>
      </c>
      <c r="N62" s="66">
        <f t="shared" si="48"/>
        <v>9.86</v>
      </c>
      <c r="O62" s="66">
        <f t="shared" si="49"/>
        <v>9.61</v>
      </c>
      <c r="P62" s="68" t="s">
        <v>7</v>
      </c>
      <c r="Q62" s="66">
        <f t="shared" si="45"/>
        <v>8.2799999999999994</v>
      </c>
      <c r="R62" s="66">
        <f t="shared" si="46"/>
        <v>7.29</v>
      </c>
      <c r="S62" s="51"/>
      <c r="T62" s="51"/>
      <c r="U62" s="51"/>
    </row>
    <row r="63" spans="1:22" ht="21" x14ac:dyDescent="0.5">
      <c r="A63" s="15"/>
      <c r="B63" s="15" t="s">
        <v>78</v>
      </c>
      <c r="C63" s="12" t="s">
        <v>6</v>
      </c>
      <c r="D63" s="68" t="s">
        <v>7</v>
      </c>
      <c r="E63" s="52">
        <v>5.2620329999999997</v>
      </c>
      <c r="F63" s="54">
        <f t="shared" si="47"/>
        <v>19</v>
      </c>
      <c r="G63" s="68" t="s">
        <v>7</v>
      </c>
      <c r="H63" s="52">
        <v>14</v>
      </c>
      <c r="I63" s="46">
        <v>52</v>
      </c>
      <c r="J63" s="68" t="s">
        <v>7</v>
      </c>
      <c r="K63" s="65">
        <v>2.215948</v>
      </c>
      <c r="L63" s="65">
        <v>7.968</v>
      </c>
      <c r="M63" s="68" t="s">
        <v>7</v>
      </c>
      <c r="N63" s="66">
        <f t="shared" ref="N63" si="50">ROUND(E63/H63*100-100,2)</f>
        <v>-62.41</v>
      </c>
      <c r="O63" s="66">
        <f t="shared" ref="O63" si="51">ROUND(F63/I63*100-100,2)</f>
        <v>-63.46</v>
      </c>
      <c r="P63" s="68" t="s">
        <v>7</v>
      </c>
      <c r="Q63" s="66">
        <f t="shared" ref="Q63" si="52">ROUND(E63/K63*100-100,2)</f>
        <v>137.46</v>
      </c>
      <c r="R63" s="66">
        <f t="shared" ref="R63" si="53">ROUND(F63/L63*100-100,2)</f>
        <v>138.44999999999999</v>
      </c>
      <c r="S63" s="51"/>
      <c r="T63" s="51"/>
      <c r="U63" s="51"/>
    </row>
    <row r="64" spans="1:22" ht="21" x14ac:dyDescent="0.5">
      <c r="A64" s="15"/>
      <c r="B64" s="15"/>
      <c r="C64" s="12"/>
      <c r="D64" s="52"/>
      <c r="E64" s="52"/>
      <c r="F64" s="52"/>
      <c r="G64" s="52"/>
      <c r="H64" s="52"/>
      <c r="I64" s="52"/>
      <c r="J64" s="52"/>
      <c r="K64" s="65"/>
      <c r="L64" s="65"/>
      <c r="M64" s="66"/>
      <c r="N64" s="66"/>
      <c r="O64" s="66"/>
      <c r="P64" s="66"/>
      <c r="Q64" s="66"/>
      <c r="R64" s="66"/>
      <c r="S64" s="51"/>
      <c r="T64" s="51"/>
      <c r="U64" s="51"/>
    </row>
    <row r="65" spans="1:21" ht="21" x14ac:dyDescent="0.5">
      <c r="A65" s="15" t="s">
        <v>47</v>
      </c>
      <c r="B65" s="15" t="s">
        <v>48</v>
      </c>
      <c r="C65" s="12"/>
      <c r="D65" s="56"/>
      <c r="E65" s="52">
        <f t="shared" ref="E65:L65" si="54">SUM(E66:E70)</f>
        <v>123716.744502</v>
      </c>
      <c r="F65" s="52">
        <f t="shared" si="54"/>
        <v>440722</v>
      </c>
      <c r="G65" s="56"/>
      <c r="H65" s="52">
        <f t="shared" si="54"/>
        <v>103440</v>
      </c>
      <c r="I65" s="52">
        <f t="shared" si="54"/>
        <v>369321</v>
      </c>
      <c r="J65" s="56"/>
      <c r="K65" s="52">
        <f t="shared" si="54"/>
        <v>62399.221489999996</v>
      </c>
      <c r="L65" s="52">
        <f t="shared" si="54"/>
        <v>224342.70600000001</v>
      </c>
      <c r="M65" s="68"/>
      <c r="N65" s="66">
        <f t="shared" ref="N65:O69" si="55">ROUND(E65/H65*100-100,2)</f>
        <v>19.600000000000001</v>
      </c>
      <c r="O65" s="66">
        <f t="shared" si="55"/>
        <v>19.329999999999998</v>
      </c>
      <c r="P65" s="68"/>
      <c r="Q65" s="66">
        <f t="shared" ref="Q65:Q70" si="56">ROUND(E65/K65*100-100,2)</f>
        <v>98.27</v>
      </c>
      <c r="R65" s="66">
        <f t="shared" ref="R65:R70" si="57">ROUND(F65/L65*100-100,2)</f>
        <v>96.45</v>
      </c>
      <c r="S65" s="51"/>
      <c r="T65" s="51"/>
      <c r="U65" s="51"/>
    </row>
    <row r="66" spans="1:21" ht="21" x14ac:dyDescent="0.5">
      <c r="A66" s="15"/>
      <c r="B66" s="15" t="s">
        <v>79</v>
      </c>
      <c r="C66" s="12" t="s">
        <v>9</v>
      </c>
      <c r="D66" s="53">
        <v>113615.29118809999</v>
      </c>
      <c r="E66" s="52">
        <v>56959.678151</v>
      </c>
      <c r="F66" s="54">
        <f t="shared" ref="F66:F70" si="58">ROUND(E66/280.713793*1000,0)</f>
        <v>202910</v>
      </c>
      <c r="G66" s="52">
        <v>72251</v>
      </c>
      <c r="H66" s="52">
        <v>36388</v>
      </c>
      <c r="I66" s="46">
        <v>129920</v>
      </c>
      <c r="J66" s="52">
        <v>22031</v>
      </c>
      <c r="K66" s="52">
        <v>13100.900292</v>
      </c>
      <c r="L66" s="46">
        <v>47101.396999999997</v>
      </c>
      <c r="M66" s="66">
        <f t="shared" ref="M66:M69" si="59">ROUND(D66/G66*100-100,2)</f>
        <v>57.25</v>
      </c>
      <c r="N66" s="66">
        <f t="shared" si="55"/>
        <v>56.53</v>
      </c>
      <c r="O66" s="66">
        <f t="shared" si="55"/>
        <v>56.18</v>
      </c>
      <c r="P66" s="66">
        <f t="shared" ref="P66:P69" si="60">ROUND(D66/J66*100-100,2)</f>
        <v>415.71</v>
      </c>
      <c r="Q66" s="66">
        <f t="shared" si="56"/>
        <v>334.78</v>
      </c>
      <c r="R66" s="66">
        <f t="shared" si="57"/>
        <v>330.79</v>
      </c>
      <c r="S66" s="51"/>
      <c r="T66" s="51"/>
      <c r="U66" s="51"/>
    </row>
    <row r="67" spans="1:21" ht="21" x14ac:dyDescent="0.5">
      <c r="B67" s="15" t="s">
        <v>80</v>
      </c>
      <c r="C67" s="12" t="s">
        <v>9</v>
      </c>
      <c r="D67" s="52">
        <v>28114.286766000008</v>
      </c>
      <c r="E67" s="52">
        <v>11563.641336999999</v>
      </c>
      <c r="F67" s="54">
        <f t="shared" si="58"/>
        <v>41194</v>
      </c>
      <c r="G67" s="52">
        <v>38859</v>
      </c>
      <c r="H67" s="52">
        <v>16649</v>
      </c>
      <c r="I67" s="46">
        <v>59442</v>
      </c>
      <c r="J67" s="52">
        <v>24876.174999999999</v>
      </c>
      <c r="K67" s="52">
        <v>10406.821190000001</v>
      </c>
      <c r="L67" s="46">
        <v>37415.438999999998</v>
      </c>
      <c r="M67" s="66">
        <f t="shared" si="59"/>
        <v>-27.65</v>
      </c>
      <c r="N67" s="66">
        <f t="shared" si="55"/>
        <v>-30.54</v>
      </c>
      <c r="O67" s="66">
        <f t="shared" si="55"/>
        <v>-30.7</v>
      </c>
      <c r="P67" s="66">
        <f t="shared" si="60"/>
        <v>13.02</v>
      </c>
      <c r="Q67" s="66">
        <f t="shared" si="56"/>
        <v>11.12</v>
      </c>
      <c r="R67" s="66">
        <f t="shared" si="57"/>
        <v>10.1</v>
      </c>
      <c r="S67" s="51"/>
      <c r="T67" s="51"/>
      <c r="U67" s="51"/>
    </row>
    <row r="68" spans="1:21" ht="21" x14ac:dyDescent="0.5">
      <c r="A68" s="15" t="s">
        <v>0</v>
      </c>
      <c r="B68" s="15" t="s">
        <v>81</v>
      </c>
      <c r="C68" s="12" t="s">
        <v>9</v>
      </c>
      <c r="D68" s="52">
        <v>32384.095898500007</v>
      </c>
      <c r="E68" s="52">
        <v>15622.311842999999</v>
      </c>
      <c r="F68" s="54">
        <f t="shared" si="58"/>
        <v>55652</v>
      </c>
      <c r="G68" s="52">
        <v>30725</v>
      </c>
      <c r="H68" s="52">
        <v>14377</v>
      </c>
      <c r="I68" s="46">
        <v>51331</v>
      </c>
      <c r="J68" s="52">
        <v>29674.234</v>
      </c>
      <c r="K68" s="52">
        <v>14221.663043</v>
      </c>
      <c r="L68" s="46">
        <v>51130.875999999997</v>
      </c>
      <c r="M68" s="66">
        <f t="shared" si="59"/>
        <v>5.4</v>
      </c>
      <c r="N68" s="66">
        <f t="shared" si="55"/>
        <v>8.66</v>
      </c>
      <c r="O68" s="66">
        <f t="shared" si="55"/>
        <v>8.42</v>
      </c>
      <c r="P68" s="66">
        <f t="shared" si="60"/>
        <v>9.1300000000000008</v>
      </c>
      <c r="Q68" s="66">
        <f t="shared" si="56"/>
        <v>9.85</v>
      </c>
      <c r="R68" s="66">
        <f t="shared" si="57"/>
        <v>8.84</v>
      </c>
      <c r="S68" s="51"/>
      <c r="T68" s="51"/>
      <c r="U68" s="51"/>
    </row>
    <row r="69" spans="1:21" ht="21" x14ac:dyDescent="0.5">
      <c r="A69" s="15" t="s">
        <v>0</v>
      </c>
      <c r="B69" s="15" t="s">
        <v>82</v>
      </c>
      <c r="C69" s="12" t="s">
        <v>9</v>
      </c>
      <c r="D69" s="52">
        <v>94826.347334899998</v>
      </c>
      <c r="E69" s="52">
        <v>12322.908261</v>
      </c>
      <c r="F69" s="54">
        <f t="shared" si="58"/>
        <v>43898</v>
      </c>
      <c r="G69" s="52">
        <v>79609</v>
      </c>
      <c r="H69" s="52">
        <v>9969</v>
      </c>
      <c r="I69" s="46">
        <v>35594</v>
      </c>
      <c r="J69" s="52">
        <v>86455.847999999998</v>
      </c>
      <c r="K69" s="52">
        <v>10335.225829999999</v>
      </c>
      <c r="L69" s="46">
        <v>37158.035000000003</v>
      </c>
      <c r="M69" s="66">
        <f t="shared" si="59"/>
        <v>19.12</v>
      </c>
      <c r="N69" s="66">
        <f t="shared" si="55"/>
        <v>23.61</v>
      </c>
      <c r="O69" s="66">
        <f t="shared" si="55"/>
        <v>23.33</v>
      </c>
      <c r="P69" s="66">
        <f t="shared" si="60"/>
        <v>9.68</v>
      </c>
      <c r="Q69" s="66">
        <f t="shared" si="56"/>
        <v>19.23</v>
      </c>
      <c r="R69" s="66">
        <f t="shared" si="57"/>
        <v>18.14</v>
      </c>
      <c r="S69" s="51"/>
      <c r="T69" s="51"/>
      <c r="U69" s="51"/>
    </row>
    <row r="70" spans="1:21" ht="21" x14ac:dyDescent="0.5">
      <c r="A70" s="15"/>
      <c r="B70" s="15" t="s">
        <v>83</v>
      </c>
      <c r="C70" s="12" t="s">
        <v>49</v>
      </c>
      <c r="D70" s="55" t="s">
        <v>7</v>
      </c>
      <c r="E70" s="52">
        <v>27248.20491</v>
      </c>
      <c r="F70" s="54">
        <f t="shared" si="58"/>
        <v>97068</v>
      </c>
      <c r="G70" s="55" t="s">
        <v>7</v>
      </c>
      <c r="H70" s="52">
        <v>26057</v>
      </c>
      <c r="I70" s="46">
        <v>93034</v>
      </c>
      <c r="J70" s="55" t="s">
        <v>7</v>
      </c>
      <c r="K70" s="52">
        <v>14334.611134999999</v>
      </c>
      <c r="L70" s="52">
        <v>51536.959000000003</v>
      </c>
      <c r="M70" s="68" t="s">
        <v>7</v>
      </c>
      <c r="N70" s="66">
        <f t="shared" ref="N70" si="61">ROUND(E70/H70*100-100,2)</f>
        <v>4.57</v>
      </c>
      <c r="O70" s="66">
        <f t="shared" ref="O70" si="62">ROUND(F70/I70*100-100,2)</f>
        <v>4.34</v>
      </c>
      <c r="P70" s="68" t="s">
        <v>7</v>
      </c>
      <c r="Q70" s="66">
        <f t="shared" si="56"/>
        <v>90.09</v>
      </c>
      <c r="R70" s="66">
        <f t="shared" si="57"/>
        <v>88.35</v>
      </c>
      <c r="S70" s="51"/>
      <c r="T70" s="51"/>
      <c r="U70" s="51"/>
    </row>
    <row r="71" spans="1:21" ht="21" x14ac:dyDescent="0.5">
      <c r="A71" s="15"/>
      <c r="B71" s="15"/>
      <c r="C71" s="12"/>
      <c r="D71" s="52"/>
      <c r="E71" s="52"/>
      <c r="F71" s="52"/>
      <c r="G71" s="52"/>
      <c r="H71" s="52"/>
      <c r="I71" s="52"/>
      <c r="J71" s="52"/>
      <c r="K71" s="52"/>
      <c r="L71" s="52"/>
      <c r="M71" s="66"/>
      <c r="N71" s="66"/>
      <c r="O71" s="66"/>
      <c r="P71" s="66"/>
      <c r="Q71" s="66"/>
      <c r="R71" s="66"/>
      <c r="S71" s="51"/>
      <c r="T71" s="51"/>
      <c r="U71" s="51"/>
    </row>
    <row r="72" spans="1:21" ht="21" x14ac:dyDescent="0.5">
      <c r="A72" s="15" t="s">
        <v>50</v>
      </c>
      <c r="B72" s="15" t="s">
        <v>51</v>
      </c>
      <c r="C72" s="12"/>
      <c r="D72" s="56"/>
      <c r="E72" s="52">
        <f t="shared" ref="E72:L72" si="63">SUM(E73:E77)</f>
        <v>221688.092584</v>
      </c>
      <c r="F72" s="52">
        <f t="shared" si="63"/>
        <v>789729</v>
      </c>
      <c r="G72" s="56"/>
      <c r="H72" s="52">
        <f t="shared" si="63"/>
        <v>198657</v>
      </c>
      <c r="I72" s="52">
        <f t="shared" si="63"/>
        <v>709277</v>
      </c>
      <c r="J72" s="56"/>
      <c r="K72" s="52">
        <f t="shared" si="63"/>
        <v>199166.78636500001</v>
      </c>
      <c r="L72" s="52">
        <f t="shared" si="63"/>
        <v>716060.255</v>
      </c>
      <c r="M72" s="68"/>
      <c r="N72" s="66">
        <f t="shared" ref="N72:O77" si="64">ROUND(E72/H72*100-100,2)</f>
        <v>11.59</v>
      </c>
      <c r="O72" s="66">
        <f t="shared" si="64"/>
        <v>11.34</v>
      </c>
      <c r="P72" s="68"/>
      <c r="Q72" s="66">
        <f t="shared" ref="Q72:Q77" si="65">ROUND(E72/K72*100-100,2)</f>
        <v>11.31</v>
      </c>
      <c r="R72" s="66">
        <f t="shared" ref="R72:R77" si="66">ROUND(F72/L72*100-100,2)</f>
        <v>10.29</v>
      </c>
      <c r="S72" s="51"/>
      <c r="T72" s="51"/>
      <c r="U72" s="51"/>
    </row>
    <row r="73" spans="1:21" ht="21" x14ac:dyDescent="0.5">
      <c r="A73" s="15" t="s">
        <v>0</v>
      </c>
      <c r="B73" s="15" t="s">
        <v>84</v>
      </c>
      <c r="C73" s="12" t="s">
        <v>52</v>
      </c>
      <c r="D73" s="75">
        <v>22962.356960000001</v>
      </c>
      <c r="E73" s="75">
        <v>4098.6804650000004</v>
      </c>
      <c r="F73" s="54">
        <f t="shared" ref="F73:F77" si="67">ROUND(E73/280.713793*1000,0)</f>
        <v>14601</v>
      </c>
      <c r="G73" s="75">
        <v>46692</v>
      </c>
      <c r="H73" s="75">
        <v>8580</v>
      </c>
      <c r="I73" s="46">
        <v>30634</v>
      </c>
      <c r="J73" s="75">
        <v>116341</v>
      </c>
      <c r="K73" s="75">
        <v>16301.741221</v>
      </c>
      <c r="L73" s="75">
        <v>58609.313000000002</v>
      </c>
      <c r="M73" s="66">
        <f>ROUND(D73/G73*100-100,2)</f>
        <v>-50.82</v>
      </c>
      <c r="N73" s="66">
        <f>ROUND(E73/H73*100-100,2)</f>
        <v>-52.23</v>
      </c>
      <c r="O73" s="66">
        <f t="shared" si="64"/>
        <v>-52.34</v>
      </c>
      <c r="P73" s="66">
        <f>ROUND(D73/J73*100-100,2)</f>
        <v>-80.260000000000005</v>
      </c>
      <c r="Q73" s="66">
        <f t="shared" si="65"/>
        <v>-74.86</v>
      </c>
      <c r="R73" s="66">
        <f t="shared" si="66"/>
        <v>-75.09</v>
      </c>
      <c r="S73" s="51"/>
      <c r="T73" s="51"/>
      <c r="U73" s="51"/>
    </row>
    <row r="74" spans="1:21" ht="21" x14ac:dyDescent="0.5">
      <c r="B74" s="15" t="s">
        <v>85</v>
      </c>
      <c r="C74" s="12" t="s">
        <v>52</v>
      </c>
      <c r="D74" s="52">
        <v>4507.5741908999989</v>
      </c>
      <c r="E74" s="52">
        <v>5300.6545699999997</v>
      </c>
      <c r="F74" s="54">
        <f t="shared" si="67"/>
        <v>18883</v>
      </c>
      <c r="G74" s="52">
        <v>2521</v>
      </c>
      <c r="H74" s="52">
        <v>3567</v>
      </c>
      <c r="I74" s="46">
        <v>12735</v>
      </c>
      <c r="J74" s="52">
        <v>3943.3249999999998</v>
      </c>
      <c r="K74" s="52">
        <v>4776.3109439999998</v>
      </c>
      <c r="L74" s="52">
        <v>17172.171999999999</v>
      </c>
      <c r="M74" s="66">
        <f>ROUND(D74/G74*100-100,2)</f>
        <v>78.8</v>
      </c>
      <c r="N74" s="66">
        <f t="shared" si="64"/>
        <v>48.6</v>
      </c>
      <c r="O74" s="66">
        <f t="shared" si="64"/>
        <v>48.28</v>
      </c>
      <c r="P74" s="66">
        <f>ROUND(D74/J74*100-100,2)</f>
        <v>14.31</v>
      </c>
      <c r="Q74" s="66">
        <f t="shared" si="65"/>
        <v>10.98</v>
      </c>
      <c r="R74" s="66">
        <f t="shared" si="66"/>
        <v>9.9600000000000009</v>
      </c>
      <c r="S74" s="51"/>
      <c r="T74" s="51"/>
      <c r="U74" s="51"/>
    </row>
    <row r="75" spans="1:21" ht="21" x14ac:dyDescent="0.5">
      <c r="B75" s="15" t="s">
        <v>86</v>
      </c>
      <c r="C75" s="12" t="s">
        <v>52</v>
      </c>
      <c r="D75" s="52">
        <v>185534.879911</v>
      </c>
      <c r="E75" s="52">
        <v>64101.092090999999</v>
      </c>
      <c r="F75" s="54">
        <f t="shared" si="67"/>
        <v>228350</v>
      </c>
      <c r="G75" s="75">
        <v>170220</v>
      </c>
      <c r="H75" s="75">
        <v>58191</v>
      </c>
      <c r="I75" s="46">
        <v>207762</v>
      </c>
      <c r="J75" s="52">
        <v>134135.53400000001</v>
      </c>
      <c r="K75" s="52">
        <v>47456.191611000002</v>
      </c>
      <c r="L75" s="52">
        <v>170618.261</v>
      </c>
      <c r="M75" s="66">
        <f>ROUND(D75/G75*100-100,2)</f>
        <v>9</v>
      </c>
      <c r="N75" s="66">
        <f t="shared" si="64"/>
        <v>10.16</v>
      </c>
      <c r="O75" s="66">
        <f t="shared" si="64"/>
        <v>9.91</v>
      </c>
      <c r="P75" s="66">
        <f>ROUND(D75/J75*100-100,2)</f>
        <v>38.32</v>
      </c>
      <c r="Q75" s="66">
        <f t="shared" si="65"/>
        <v>35.07</v>
      </c>
      <c r="R75" s="66">
        <f t="shared" si="66"/>
        <v>33.840000000000003</v>
      </c>
      <c r="S75" s="51"/>
      <c r="T75" s="51"/>
      <c r="U75" s="51"/>
    </row>
    <row r="76" spans="1:21" ht="21" x14ac:dyDescent="0.5">
      <c r="B76" s="15" t="s">
        <v>87</v>
      </c>
      <c r="C76" s="12" t="s">
        <v>52</v>
      </c>
      <c r="D76" s="75">
        <v>2674</v>
      </c>
      <c r="E76" s="75">
        <v>26058.234435999999</v>
      </c>
      <c r="F76" s="54">
        <f t="shared" si="67"/>
        <v>92828</v>
      </c>
      <c r="G76" s="75">
        <v>2552</v>
      </c>
      <c r="H76" s="75">
        <v>27180</v>
      </c>
      <c r="I76" s="46">
        <v>97042</v>
      </c>
      <c r="J76" s="75">
        <v>2909.1559999999999</v>
      </c>
      <c r="K76" s="75">
        <v>22501.899923000001</v>
      </c>
      <c r="L76" s="75">
        <v>80900.635999999999</v>
      </c>
      <c r="M76" s="66">
        <f>ROUND(D76/G76*100-100,2)</f>
        <v>4.78</v>
      </c>
      <c r="N76" s="66">
        <f t="shared" si="64"/>
        <v>-4.13</v>
      </c>
      <c r="O76" s="66">
        <f t="shared" si="64"/>
        <v>-4.34</v>
      </c>
      <c r="P76" s="66">
        <f>ROUND(D76/J76*100-100,2)</f>
        <v>-8.08</v>
      </c>
      <c r="Q76" s="66">
        <f t="shared" si="65"/>
        <v>15.8</v>
      </c>
      <c r="R76" s="66">
        <f t="shared" si="66"/>
        <v>14.74</v>
      </c>
      <c r="S76" s="51"/>
      <c r="T76" s="51"/>
      <c r="U76" s="51"/>
    </row>
    <row r="77" spans="1:21" ht="21" x14ac:dyDescent="0.5">
      <c r="B77" s="15" t="s">
        <v>88</v>
      </c>
      <c r="C77" s="12" t="s">
        <v>49</v>
      </c>
      <c r="D77" s="68"/>
      <c r="E77" s="52">
        <v>122129.431022</v>
      </c>
      <c r="F77" s="54">
        <f t="shared" si="67"/>
        <v>435067</v>
      </c>
      <c r="G77" s="56" t="s">
        <v>7</v>
      </c>
      <c r="H77" s="52">
        <v>101139</v>
      </c>
      <c r="I77" s="46">
        <v>361104</v>
      </c>
      <c r="J77" s="55" t="s">
        <v>7</v>
      </c>
      <c r="K77" s="52">
        <v>108130.642666</v>
      </c>
      <c r="L77" s="52">
        <v>388759.87300000002</v>
      </c>
      <c r="M77" s="68" t="s">
        <v>7</v>
      </c>
      <c r="N77" s="66">
        <f t="shared" si="64"/>
        <v>20.75</v>
      </c>
      <c r="O77" s="66">
        <f t="shared" si="64"/>
        <v>20.48</v>
      </c>
      <c r="P77" s="68" t="s">
        <v>7</v>
      </c>
      <c r="Q77" s="66">
        <f t="shared" si="65"/>
        <v>12.95</v>
      </c>
      <c r="R77" s="66">
        <f t="shared" si="66"/>
        <v>11.91</v>
      </c>
      <c r="S77" s="51"/>
      <c r="T77" s="51"/>
      <c r="U77" s="51"/>
    </row>
    <row r="78" spans="1:21" ht="21" x14ac:dyDescent="0.5">
      <c r="B78" s="15"/>
      <c r="C78" s="12"/>
      <c r="D78" s="64"/>
      <c r="E78" s="52"/>
      <c r="F78" s="52"/>
      <c r="G78" s="64"/>
      <c r="H78" s="52"/>
      <c r="I78" s="52"/>
      <c r="J78" s="64"/>
      <c r="K78" s="52"/>
      <c r="L78" s="52"/>
      <c r="M78" s="107"/>
      <c r="N78" s="66"/>
      <c r="O78" s="66"/>
      <c r="P78" s="107"/>
      <c r="Q78" s="66"/>
      <c r="R78" s="66"/>
      <c r="S78" s="51"/>
      <c r="T78" s="51"/>
      <c r="U78" s="51"/>
    </row>
    <row r="79" spans="1:21" ht="21" x14ac:dyDescent="0.5">
      <c r="A79" s="15" t="s">
        <v>53</v>
      </c>
      <c r="B79" s="15" t="s">
        <v>54</v>
      </c>
      <c r="C79" s="12"/>
      <c r="D79" s="56"/>
      <c r="E79" s="52">
        <f t="shared" ref="E79:L79" si="68">SUM(E80:E84)</f>
        <v>149904.69165600001</v>
      </c>
      <c r="F79" s="52">
        <f t="shared" si="68"/>
        <v>534012</v>
      </c>
      <c r="G79" s="56"/>
      <c r="H79" s="52">
        <f t="shared" si="68"/>
        <v>121962</v>
      </c>
      <c r="I79" s="52">
        <f t="shared" si="68"/>
        <v>435444</v>
      </c>
      <c r="J79" s="56"/>
      <c r="K79" s="52">
        <f t="shared" si="68"/>
        <v>100902.452437</v>
      </c>
      <c r="L79" s="52">
        <f t="shared" si="68"/>
        <v>362772.47499999998</v>
      </c>
      <c r="M79" s="68"/>
      <c r="N79" s="66">
        <f>ROUND(E79/H79*100-100,2)</f>
        <v>22.91</v>
      </c>
      <c r="O79" s="66">
        <f t="shared" ref="N79:O84" si="69">ROUND(F79/I79*100-100,2)</f>
        <v>22.64</v>
      </c>
      <c r="P79" s="68"/>
      <c r="Q79" s="66">
        <f t="shared" ref="Q79:Q84" si="70">ROUND(E79/K79*100-100,2)</f>
        <v>48.56</v>
      </c>
      <c r="R79" s="66">
        <f t="shared" ref="R79:R84" si="71">ROUND(F79/L79*100-100,2)</f>
        <v>47.2</v>
      </c>
      <c r="S79" s="51"/>
      <c r="T79" s="51"/>
      <c r="U79" s="51"/>
    </row>
    <row r="80" spans="1:21" ht="21" x14ac:dyDescent="0.5">
      <c r="A80" s="15"/>
      <c r="B80" s="15" t="s">
        <v>89</v>
      </c>
      <c r="C80" s="12" t="s">
        <v>55</v>
      </c>
      <c r="D80" s="75">
        <v>14</v>
      </c>
      <c r="E80" s="75">
        <v>425.41730200000001</v>
      </c>
      <c r="F80" s="54">
        <f t="shared" ref="F80:F84" si="72">ROUND(E80/280.713793*1000,0)</f>
        <v>1515</v>
      </c>
      <c r="G80" s="75">
        <v>22</v>
      </c>
      <c r="H80" s="75">
        <v>615</v>
      </c>
      <c r="I80" s="46">
        <v>2194</v>
      </c>
      <c r="J80" s="75">
        <v>0</v>
      </c>
      <c r="K80" s="75">
        <v>0</v>
      </c>
      <c r="L80" s="75">
        <v>0</v>
      </c>
      <c r="M80" s="66">
        <f>ROUND(D80/G80*100-100,2)</f>
        <v>-36.36</v>
      </c>
      <c r="N80" s="66">
        <f t="shared" ref="N80" si="73">ROUND(E80/H80*100-100,2)</f>
        <v>-30.83</v>
      </c>
      <c r="O80" s="66">
        <f t="shared" ref="O80" si="74">ROUND(F80/I80*100-100,2)</f>
        <v>-30.95</v>
      </c>
      <c r="P80" s="66">
        <v>100</v>
      </c>
      <c r="Q80" s="66">
        <v>100</v>
      </c>
      <c r="R80" s="66">
        <v>100</v>
      </c>
      <c r="S80" s="51"/>
      <c r="T80" s="51"/>
      <c r="U80" s="51"/>
    </row>
    <row r="81" spans="1:22" ht="21" x14ac:dyDescent="0.5">
      <c r="B81" s="15" t="s">
        <v>90</v>
      </c>
      <c r="C81" s="12" t="s">
        <v>52</v>
      </c>
      <c r="D81" s="52">
        <v>292630.37606760004</v>
      </c>
      <c r="E81" s="52">
        <v>42018.424687999999</v>
      </c>
      <c r="F81" s="54">
        <f t="shared" si="72"/>
        <v>149684</v>
      </c>
      <c r="G81" s="52">
        <v>287644</v>
      </c>
      <c r="H81" s="52">
        <v>33236</v>
      </c>
      <c r="I81" s="46">
        <v>118664</v>
      </c>
      <c r="J81" s="52">
        <v>184166</v>
      </c>
      <c r="K81" s="52">
        <v>23099.459722</v>
      </c>
      <c r="L81" s="52">
        <v>83049.001000000004</v>
      </c>
      <c r="M81" s="66">
        <f>ROUND(D81/G81*100-100,2)</f>
        <v>1.73</v>
      </c>
      <c r="N81" s="66">
        <f t="shared" si="69"/>
        <v>26.42</v>
      </c>
      <c r="O81" s="66">
        <f t="shared" si="69"/>
        <v>26.14</v>
      </c>
      <c r="P81" s="66">
        <f>ROUND(D81/J81*100-100,2)</f>
        <v>58.89</v>
      </c>
      <c r="Q81" s="66">
        <f t="shared" si="70"/>
        <v>81.900000000000006</v>
      </c>
      <c r="R81" s="66">
        <f t="shared" si="71"/>
        <v>80.239999999999995</v>
      </c>
      <c r="S81" s="51"/>
      <c r="T81" s="51"/>
      <c r="U81" s="51"/>
    </row>
    <row r="82" spans="1:22" ht="21" x14ac:dyDescent="0.5">
      <c r="B82" s="15" t="s">
        <v>91</v>
      </c>
      <c r="C82" s="12" t="s">
        <v>52</v>
      </c>
      <c r="D82" s="52">
        <v>414209.18223619991</v>
      </c>
      <c r="E82" s="52">
        <v>70922.830033000006</v>
      </c>
      <c r="F82" s="54">
        <f t="shared" si="72"/>
        <v>252652</v>
      </c>
      <c r="G82" s="52">
        <v>303806</v>
      </c>
      <c r="H82" s="52">
        <v>57529</v>
      </c>
      <c r="I82" s="46">
        <v>205399</v>
      </c>
      <c r="J82" s="52">
        <v>235339</v>
      </c>
      <c r="K82" s="52">
        <v>53172.456303999999</v>
      </c>
      <c r="L82" s="52">
        <v>191169.826</v>
      </c>
      <c r="M82" s="66">
        <f>ROUND(D82/G82*100-100,2)</f>
        <v>36.340000000000003</v>
      </c>
      <c r="N82" s="66">
        <f t="shared" si="69"/>
        <v>23.28</v>
      </c>
      <c r="O82" s="66">
        <f t="shared" si="69"/>
        <v>23.01</v>
      </c>
      <c r="P82" s="66">
        <f>ROUND(D82/J82*100-100,2)</f>
        <v>76.010000000000005</v>
      </c>
      <c r="Q82" s="66">
        <f t="shared" si="70"/>
        <v>33.380000000000003</v>
      </c>
      <c r="R82" s="66">
        <f t="shared" si="71"/>
        <v>32.159999999999997</v>
      </c>
      <c r="S82" s="51"/>
      <c r="T82" s="51"/>
      <c r="U82" s="51"/>
    </row>
    <row r="83" spans="1:22" ht="21" x14ac:dyDescent="0.5">
      <c r="B83" s="15" t="s">
        <v>92</v>
      </c>
      <c r="C83" s="12" t="s">
        <v>49</v>
      </c>
      <c r="D83" s="55" t="s">
        <v>7</v>
      </c>
      <c r="E83" s="52">
        <v>5433.900549</v>
      </c>
      <c r="F83" s="54">
        <f t="shared" si="72"/>
        <v>19357</v>
      </c>
      <c r="G83" s="56" t="s">
        <v>7</v>
      </c>
      <c r="H83" s="52">
        <v>4747</v>
      </c>
      <c r="I83" s="46">
        <v>16947</v>
      </c>
      <c r="J83" s="55" t="s">
        <v>7</v>
      </c>
      <c r="K83" s="52">
        <v>3863.8681200000001</v>
      </c>
      <c r="L83" s="52">
        <v>13891.683000000001</v>
      </c>
      <c r="M83" s="68" t="s">
        <v>7</v>
      </c>
      <c r="N83" s="66">
        <f t="shared" si="69"/>
        <v>14.47</v>
      </c>
      <c r="O83" s="66">
        <f t="shared" si="69"/>
        <v>14.22</v>
      </c>
      <c r="P83" s="68" t="s">
        <v>7</v>
      </c>
      <c r="Q83" s="66">
        <f t="shared" si="70"/>
        <v>40.630000000000003</v>
      </c>
      <c r="R83" s="66">
        <f t="shared" si="71"/>
        <v>39.340000000000003</v>
      </c>
      <c r="S83" s="51"/>
      <c r="T83" s="51"/>
      <c r="U83" s="51"/>
    </row>
    <row r="84" spans="1:22" ht="21" x14ac:dyDescent="0.5">
      <c r="B84" s="15" t="s">
        <v>93</v>
      </c>
      <c r="C84" s="12" t="s">
        <v>49</v>
      </c>
      <c r="D84" s="55" t="s">
        <v>7</v>
      </c>
      <c r="E84" s="52">
        <v>31104.119084000002</v>
      </c>
      <c r="F84" s="54">
        <f t="shared" si="72"/>
        <v>110804</v>
      </c>
      <c r="G84" s="56" t="s">
        <v>7</v>
      </c>
      <c r="H84" s="52">
        <v>25835</v>
      </c>
      <c r="I84" s="46">
        <v>92240</v>
      </c>
      <c r="J84" s="55" t="s">
        <v>7</v>
      </c>
      <c r="K84" s="52">
        <v>20766.668291000002</v>
      </c>
      <c r="L84" s="52">
        <v>74661.964999999997</v>
      </c>
      <c r="M84" s="68" t="s">
        <v>7</v>
      </c>
      <c r="N84" s="66">
        <f t="shared" si="69"/>
        <v>20.399999999999999</v>
      </c>
      <c r="O84" s="66">
        <f t="shared" si="69"/>
        <v>20.13</v>
      </c>
      <c r="P84" s="68" t="s">
        <v>7</v>
      </c>
      <c r="Q84" s="66">
        <f t="shared" si="70"/>
        <v>49.78</v>
      </c>
      <c r="R84" s="66">
        <f t="shared" si="71"/>
        <v>48.41</v>
      </c>
      <c r="S84" s="51"/>
      <c r="T84" s="51"/>
      <c r="U84" s="51"/>
    </row>
    <row r="85" spans="1:22" ht="21" x14ac:dyDescent="0.5">
      <c r="B85" s="15"/>
      <c r="C85" s="12"/>
      <c r="D85" s="64"/>
      <c r="E85" s="52"/>
      <c r="F85" s="52"/>
      <c r="G85" s="64"/>
      <c r="H85" s="52"/>
      <c r="I85" s="52"/>
      <c r="J85" s="64"/>
      <c r="K85" s="52"/>
      <c r="L85" s="52"/>
      <c r="M85" s="107"/>
      <c r="N85" s="66"/>
      <c r="O85" s="66"/>
      <c r="P85" s="107"/>
      <c r="Q85" s="66"/>
      <c r="R85" s="66"/>
      <c r="S85" s="51"/>
      <c r="T85" s="51"/>
      <c r="U85" s="51"/>
    </row>
    <row r="86" spans="1:22" ht="21" x14ac:dyDescent="0.5">
      <c r="A86" s="15" t="s">
        <v>56</v>
      </c>
      <c r="B86" s="15" t="s">
        <v>57</v>
      </c>
      <c r="C86" s="12"/>
      <c r="D86" s="105"/>
      <c r="E86" s="52">
        <f t="shared" ref="E86:L86" si="75">SUM(E87:E91)</f>
        <v>26708.743718000002</v>
      </c>
      <c r="F86" s="52">
        <f t="shared" si="75"/>
        <v>95147</v>
      </c>
      <c r="G86" s="105"/>
      <c r="H86" s="52">
        <f t="shared" si="75"/>
        <v>21156</v>
      </c>
      <c r="I86" s="52">
        <f t="shared" si="75"/>
        <v>75531</v>
      </c>
      <c r="J86" s="105"/>
      <c r="K86" s="52">
        <f t="shared" si="75"/>
        <v>18894.075410999998</v>
      </c>
      <c r="L86" s="52">
        <f t="shared" si="75"/>
        <v>67929.457999999999</v>
      </c>
      <c r="M86" s="68"/>
      <c r="N86" s="66">
        <f t="shared" ref="N86:O91" si="76">ROUND(E86/H86*100-100,2)</f>
        <v>26.25</v>
      </c>
      <c r="O86" s="66">
        <f t="shared" si="76"/>
        <v>25.97</v>
      </c>
      <c r="P86" s="68"/>
      <c r="Q86" s="66">
        <f t="shared" ref="Q86:Q91" si="77">ROUND(E86/K86*100-100,2)</f>
        <v>41.36</v>
      </c>
      <c r="R86" s="66">
        <f t="shared" ref="R86:R91" si="78">ROUND(F86/L86*100-100,2)</f>
        <v>40.07</v>
      </c>
      <c r="S86" s="51"/>
      <c r="T86" s="51"/>
      <c r="U86" s="51"/>
    </row>
    <row r="87" spans="1:22" ht="21" x14ac:dyDescent="0.5">
      <c r="B87" s="15" t="s">
        <v>94</v>
      </c>
      <c r="C87" s="12" t="s">
        <v>52</v>
      </c>
      <c r="D87" s="75">
        <v>41350.641228799999</v>
      </c>
      <c r="E87" s="75">
        <v>7553.3225650000004</v>
      </c>
      <c r="F87" s="54">
        <f t="shared" ref="F87:F91" si="79">ROUND(E87/280.713793*1000,0)</f>
        <v>26908</v>
      </c>
      <c r="G87" s="75">
        <v>41858</v>
      </c>
      <c r="H87" s="75">
        <v>5422</v>
      </c>
      <c r="I87" s="46">
        <v>19358</v>
      </c>
      <c r="J87" s="75">
        <v>33851.152999999998</v>
      </c>
      <c r="K87" s="75">
        <v>5208.7773859999998</v>
      </c>
      <c r="L87" s="75">
        <v>18727.002</v>
      </c>
      <c r="M87" s="66">
        <f>ROUND(D87/G87*100-100,2)</f>
        <v>-1.21</v>
      </c>
      <c r="N87" s="66">
        <f t="shared" si="76"/>
        <v>39.31</v>
      </c>
      <c r="O87" s="66">
        <f t="shared" si="76"/>
        <v>39</v>
      </c>
      <c r="P87" s="66">
        <f>ROUND(D87/J87*100-100,2)</f>
        <v>22.15</v>
      </c>
      <c r="Q87" s="66">
        <f t="shared" si="77"/>
        <v>45.01</v>
      </c>
      <c r="R87" s="66">
        <f t="shared" si="78"/>
        <v>43.69</v>
      </c>
      <c r="S87" s="51"/>
      <c r="T87" s="51"/>
      <c r="U87" s="51"/>
    </row>
    <row r="88" spans="1:22" ht="21" x14ac:dyDescent="0.5">
      <c r="B88" s="15" t="s">
        <v>95</v>
      </c>
      <c r="C88" s="12" t="s">
        <v>58</v>
      </c>
      <c r="D88" s="75">
        <v>698793</v>
      </c>
      <c r="E88" s="75">
        <v>3636.1818680000001</v>
      </c>
      <c r="F88" s="54">
        <f t="shared" si="79"/>
        <v>12953</v>
      </c>
      <c r="G88" s="75">
        <v>505024</v>
      </c>
      <c r="H88" s="75">
        <v>3177</v>
      </c>
      <c r="I88" s="46">
        <v>11343</v>
      </c>
      <c r="J88" s="75">
        <v>498082</v>
      </c>
      <c r="K88" s="75">
        <v>2853.056067</v>
      </c>
      <c r="L88" s="75">
        <v>10257.541999999999</v>
      </c>
      <c r="M88" s="66">
        <f>ROUND(D88/G88*100-100,2)</f>
        <v>38.369999999999997</v>
      </c>
      <c r="N88" s="66">
        <f t="shared" si="76"/>
        <v>14.45</v>
      </c>
      <c r="O88" s="66">
        <f t="shared" si="76"/>
        <v>14.19</v>
      </c>
      <c r="P88" s="66">
        <f>ROUND(D88/J88*100-100,2)</f>
        <v>40.299999999999997</v>
      </c>
      <c r="Q88" s="66">
        <f t="shared" si="77"/>
        <v>27.45</v>
      </c>
      <c r="R88" s="66">
        <f t="shared" si="78"/>
        <v>26.28</v>
      </c>
      <c r="S88" s="51"/>
      <c r="T88" s="51"/>
      <c r="U88" s="51"/>
    </row>
    <row r="89" spans="1:22" ht="21" x14ac:dyDescent="0.5">
      <c r="B89" s="15" t="s">
        <v>96</v>
      </c>
      <c r="C89" s="12" t="s">
        <v>49</v>
      </c>
      <c r="D89" s="55" t="s">
        <v>7</v>
      </c>
      <c r="E89" s="52">
        <v>2496.540199</v>
      </c>
      <c r="F89" s="54">
        <f t="shared" si="79"/>
        <v>8894</v>
      </c>
      <c r="G89" s="55" t="s">
        <v>7</v>
      </c>
      <c r="H89" s="52">
        <v>2456</v>
      </c>
      <c r="I89" s="46">
        <v>8768</v>
      </c>
      <c r="J89" s="55" t="s">
        <v>7</v>
      </c>
      <c r="K89" s="52">
        <v>2106.7837519999998</v>
      </c>
      <c r="L89" s="52">
        <v>7574.4759999999997</v>
      </c>
      <c r="M89" s="68" t="s">
        <v>7</v>
      </c>
      <c r="N89" s="66">
        <f t="shared" si="76"/>
        <v>1.65</v>
      </c>
      <c r="O89" s="66">
        <f t="shared" si="76"/>
        <v>1.44</v>
      </c>
      <c r="P89" s="68" t="s">
        <v>7</v>
      </c>
      <c r="Q89" s="66">
        <f t="shared" si="77"/>
        <v>18.5</v>
      </c>
      <c r="R89" s="66">
        <f t="shared" si="78"/>
        <v>17.420000000000002</v>
      </c>
      <c r="S89" s="51"/>
      <c r="T89" s="51"/>
      <c r="U89" s="51"/>
    </row>
    <row r="90" spans="1:22" ht="21" x14ac:dyDescent="0.5">
      <c r="B90" s="15" t="s">
        <v>97</v>
      </c>
      <c r="C90" s="12" t="s">
        <v>52</v>
      </c>
      <c r="D90" s="52">
        <v>267.40260000000001</v>
      </c>
      <c r="E90" s="52">
        <v>72.332424000000003</v>
      </c>
      <c r="F90" s="54">
        <f t="shared" si="79"/>
        <v>258</v>
      </c>
      <c r="G90" s="52">
        <v>209</v>
      </c>
      <c r="H90" s="52">
        <v>50</v>
      </c>
      <c r="I90" s="46">
        <v>177</v>
      </c>
      <c r="J90" s="52">
        <v>3987</v>
      </c>
      <c r="K90" s="52">
        <v>732.06901600000003</v>
      </c>
      <c r="L90" s="52">
        <v>2631.99</v>
      </c>
      <c r="M90" s="66">
        <f>ROUND(D90/G90*100-100,2)</f>
        <v>27.94</v>
      </c>
      <c r="N90" s="66">
        <f t="shared" si="76"/>
        <v>44.66</v>
      </c>
      <c r="O90" s="66">
        <f t="shared" si="76"/>
        <v>45.76</v>
      </c>
      <c r="P90" s="66">
        <f>ROUND(D90/J90*100-100,2)</f>
        <v>-93.29</v>
      </c>
      <c r="Q90" s="66">
        <f t="shared" si="77"/>
        <v>-90.12</v>
      </c>
      <c r="R90" s="66">
        <f t="shared" si="78"/>
        <v>-90.2</v>
      </c>
      <c r="S90" s="51"/>
      <c r="T90" s="51"/>
      <c r="U90" s="51"/>
    </row>
    <row r="91" spans="1:22" ht="21" x14ac:dyDescent="0.5">
      <c r="B91" s="15" t="s">
        <v>98</v>
      </c>
      <c r="C91" s="12" t="s">
        <v>52</v>
      </c>
      <c r="D91" s="52">
        <v>46073.741193199989</v>
      </c>
      <c r="E91" s="52">
        <v>12950.366662</v>
      </c>
      <c r="F91" s="54">
        <f t="shared" si="79"/>
        <v>46134</v>
      </c>
      <c r="G91" s="52">
        <v>36059</v>
      </c>
      <c r="H91" s="52">
        <v>10051</v>
      </c>
      <c r="I91" s="46">
        <v>35885</v>
      </c>
      <c r="J91" s="52">
        <v>29652.337</v>
      </c>
      <c r="K91" s="52">
        <v>7993.3891899999999</v>
      </c>
      <c r="L91" s="52">
        <v>28738.448</v>
      </c>
      <c r="M91" s="66">
        <f>ROUND(D91/G91*100-100,2)</f>
        <v>27.77</v>
      </c>
      <c r="N91" s="66">
        <f>ROUND(E91/H91*100-100,2)</f>
        <v>28.85</v>
      </c>
      <c r="O91" s="66">
        <f t="shared" si="76"/>
        <v>28.56</v>
      </c>
      <c r="P91" s="66">
        <f>ROUND(D91/J91*100-100,2)</f>
        <v>55.38</v>
      </c>
      <c r="Q91" s="66">
        <f t="shared" si="77"/>
        <v>62.01</v>
      </c>
      <c r="R91" s="66">
        <f t="shared" si="78"/>
        <v>60.53</v>
      </c>
      <c r="S91" s="51"/>
      <c r="T91" s="51"/>
      <c r="U91" s="51"/>
    </row>
    <row r="92" spans="1:22" ht="21" x14ac:dyDescent="0.5">
      <c r="B92" s="15"/>
      <c r="C92" s="11"/>
      <c r="F92" s="52"/>
      <c r="I92" s="52"/>
      <c r="J92" s="52"/>
      <c r="K92" s="52"/>
      <c r="L92" s="52"/>
      <c r="M92" s="66"/>
      <c r="N92" s="66"/>
      <c r="O92" s="66"/>
      <c r="P92" s="66"/>
      <c r="Q92" s="66"/>
      <c r="R92" s="66"/>
      <c r="S92" s="50"/>
      <c r="T92" s="51"/>
      <c r="U92" s="51"/>
    </row>
    <row r="93" spans="1:22" ht="21" x14ac:dyDescent="0.5">
      <c r="A93" s="15"/>
      <c r="B93" s="15" t="s">
        <v>59</v>
      </c>
      <c r="D93" s="52"/>
      <c r="E93" s="52">
        <f t="shared" ref="E93:L93" si="80">E8-SUM(E10+E22+E34+E58+E65+E72+E79+E86)</f>
        <v>85113.909616000019</v>
      </c>
      <c r="F93" s="52">
        <f t="shared" si="80"/>
        <v>303206</v>
      </c>
      <c r="G93" s="52"/>
      <c r="H93" s="52">
        <f t="shared" si="80"/>
        <v>65968</v>
      </c>
      <c r="I93" s="52">
        <f t="shared" si="80"/>
        <v>235536</v>
      </c>
      <c r="J93" s="52"/>
      <c r="K93" s="52">
        <f t="shared" si="80"/>
        <v>57429.429245999781</v>
      </c>
      <c r="L93" s="52">
        <f t="shared" si="80"/>
        <v>206474.94600000046</v>
      </c>
      <c r="M93" s="107"/>
      <c r="N93" s="66">
        <f>ROUND(E93/H93*100-100,2)</f>
        <v>29.02</v>
      </c>
      <c r="O93" s="66">
        <f t="shared" ref="O93" si="81">ROUND(F93/I93*100-100,2)</f>
        <v>28.73</v>
      </c>
      <c r="P93" s="107"/>
      <c r="Q93" s="66">
        <f t="shared" ref="Q93" si="82">ROUND(E93/K93*100-100,2)</f>
        <v>48.21</v>
      </c>
      <c r="R93" s="66">
        <f t="shared" ref="R93" si="83">ROUND(F93/L93*100-100,2)</f>
        <v>46.85</v>
      </c>
      <c r="S93" s="50"/>
      <c r="T93" s="51"/>
      <c r="U93" s="51"/>
    </row>
    <row r="94" spans="1:22" x14ac:dyDescent="0.45">
      <c r="A94" s="30"/>
      <c r="B94" s="9"/>
      <c r="C94" s="9"/>
      <c r="D94" s="9"/>
      <c r="E94" s="10"/>
      <c r="F94" s="9"/>
      <c r="G94" s="9"/>
      <c r="H94" s="10"/>
      <c r="I94" s="9"/>
      <c r="J94" s="10"/>
      <c r="K94" s="6"/>
      <c r="L94" s="10"/>
      <c r="M94" s="9"/>
      <c r="N94" s="7"/>
      <c r="O94" s="7"/>
      <c r="P94" s="8"/>
      <c r="Q94" s="9"/>
      <c r="R94" s="9"/>
      <c r="T94" s="25"/>
      <c r="U94" s="25"/>
    </row>
    <row r="95" spans="1:22" ht="21" x14ac:dyDescent="0.5">
      <c r="A95" s="15"/>
      <c r="B95" s="92" t="s">
        <v>117</v>
      </c>
      <c r="E95" s="2"/>
      <c r="H95" s="2"/>
      <c r="K95" s="93"/>
      <c r="L95" s="93"/>
      <c r="S95" s="91"/>
      <c r="T95" s="94"/>
      <c r="U95" s="94"/>
      <c r="V95" s="95"/>
    </row>
    <row r="96" spans="1:22" x14ac:dyDescent="0.45">
      <c r="A96" s="2" t="s">
        <v>60</v>
      </c>
      <c r="S96" s="5"/>
      <c r="T96" s="25"/>
      <c r="U96" s="25"/>
    </row>
    <row r="97" spans="1:21" x14ac:dyDescent="0.45">
      <c r="B97" s="15" t="s">
        <v>103</v>
      </c>
      <c r="S97" s="5"/>
      <c r="T97" s="25"/>
      <c r="U97" s="25"/>
    </row>
    <row r="98" spans="1:21" x14ac:dyDescent="0.45">
      <c r="B98" s="15"/>
      <c r="S98" s="5"/>
      <c r="T98" s="25"/>
      <c r="U98" s="25"/>
    </row>
    <row r="99" spans="1:21" x14ac:dyDescent="0.45">
      <c r="B99" s="15"/>
      <c r="S99" s="5"/>
      <c r="T99" s="25"/>
      <c r="U99" s="25"/>
    </row>
    <row r="100" spans="1:21" x14ac:dyDescent="0.45">
      <c r="A100" s="109" t="s">
        <v>109</v>
      </c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S100" s="5"/>
      <c r="T100" s="25"/>
      <c r="U100" s="25"/>
    </row>
    <row r="101" spans="1:21" x14ac:dyDescent="0.45">
      <c r="A101" s="12"/>
      <c r="B101" s="12"/>
      <c r="C101" s="12"/>
      <c r="D101" s="12"/>
      <c r="E101" s="5"/>
      <c r="F101" s="12"/>
      <c r="G101" s="12"/>
      <c r="H101" s="5"/>
      <c r="I101" s="12"/>
      <c r="J101" s="12"/>
      <c r="K101" s="5"/>
      <c r="L101" s="12"/>
      <c r="S101" s="5"/>
      <c r="T101" s="25"/>
      <c r="U101" s="25"/>
    </row>
    <row r="102" spans="1:21" x14ac:dyDescent="0.45">
      <c r="I102" s="15" t="s">
        <v>101</v>
      </c>
      <c r="S102" s="5"/>
      <c r="T102" s="25"/>
      <c r="U102" s="25"/>
    </row>
    <row r="103" spans="1:21" x14ac:dyDescent="0.45">
      <c r="I103" s="15" t="s">
        <v>102</v>
      </c>
      <c r="J103" s="9"/>
      <c r="K103" s="10"/>
      <c r="L103" s="9"/>
    </row>
    <row r="104" spans="1:21" x14ac:dyDescent="0.45">
      <c r="A104" s="16"/>
      <c r="B104" s="17"/>
      <c r="C104" s="18" t="s">
        <v>62</v>
      </c>
      <c r="D104" s="113" t="s">
        <v>110</v>
      </c>
      <c r="E104" s="114"/>
      <c r="F104" s="115"/>
      <c r="G104" s="113" t="s">
        <v>111</v>
      </c>
      <c r="H104" s="114"/>
      <c r="I104" s="115"/>
      <c r="J104" s="26" t="s">
        <v>112</v>
      </c>
    </row>
    <row r="105" spans="1:21" x14ac:dyDescent="0.45">
      <c r="A105" s="2" t="s">
        <v>1</v>
      </c>
      <c r="B105" s="20"/>
      <c r="C105" s="12" t="s">
        <v>63</v>
      </c>
      <c r="D105" s="21"/>
      <c r="F105" s="22"/>
      <c r="H105" s="23"/>
      <c r="J105" s="87" t="s">
        <v>113</v>
      </c>
      <c r="K105" s="10"/>
      <c r="L105" s="9"/>
    </row>
    <row r="106" spans="1:21" x14ac:dyDescent="0.45">
      <c r="A106" s="15" t="s">
        <v>2</v>
      </c>
      <c r="B106" s="20" t="s">
        <v>65</v>
      </c>
      <c r="C106" s="12" t="s">
        <v>66</v>
      </c>
      <c r="D106" s="84" t="s">
        <v>67</v>
      </c>
      <c r="E106" s="122" t="s">
        <v>68</v>
      </c>
      <c r="F106" s="123"/>
      <c r="G106" s="84" t="s">
        <v>67</v>
      </c>
      <c r="H106" s="122" t="s">
        <v>68</v>
      </c>
      <c r="I106" s="123"/>
      <c r="J106" s="84" t="s">
        <v>67</v>
      </c>
      <c r="K106" s="113" t="s">
        <v>68</v>
      </c>
      <c r="L106" s="114"/>
    </row>
    <row r="107" spans="1:21" x14ac:dyDescent="0.45">
      <c r="A107" s="9"/>
      <c r="B107" s="28"/>
      <c r="C107" s="29" t="s">
        <v>69</v>
      </c>
      <c r="D107" s="28"/>
      <c r="E107" s="39" t="s">
        <v>70</v>
      </c>
      <c r="F107" s="40" t="s">
        <v>71</v>
      </c>
      <c r="G107" s="32"/>
      <c r="H107" s="39" t="s">
        <v>70</v>
      </c>
      <c r="I107" s="40" t="s">
        <v>72</v>
      </c>
      <c r="J107" s="41"/>
      <c r="K107" s="39" t="s">
        <v>70</v>
      </c>
      <c r="L107" s="42" t="s">
        <v>72</v>
      </c>
    </row>
    <row r="108" spans="1:21" ht="21" x14ac:dyDescent="0.5">
      <c r="A108" s="15"/>
      <c r="B108" s="15" t="s">
        <v>3</v>
      </c>
      <c r="D108" s="52"/>
      <c r="E108" s="52">
        <v>13463700</v>
      </c>
      <c r="F108" s="52">
        <v>48292360</v>
      </c>
      <c r="G108" s="52"/>
      <c r="H108" s="52">
        <v>12732232.20432</v>
      </c>
      <c r="I108" s="52">
        <v>44899657.656999998</v>
      </c>
      <c r="J108" s="66"/>
      <c r="K108" s="66">
        <f>E108/H108*100-100</f>
        <v>5.7450082903123274</v>
      </c>
      <c r="L108" s="67">
        <f>F108/I108*100-100</f>
        <v>7.5561875525148139</v>
      </c>
      <c r="M108" s="48"/>
      <c r="N108" s="49"/>
    </row>
    <row r="109" spans="1:21" ht="21" x14ac:dyDescent="0.5">
      <c r="A109" s="15"/>
      <c r="D109" s="52"/>
      <c r="E109" s="52"/>
      <c r="F109" s="52"/>
      <c r="G109" s="52"/>
      <c r="H109" s="52"/>
      <c r="I109" s="52"/>
      <c r="J109" s="66"/>
      <c r="K109" s="66"/>
      <c r="L109" s="66"/>
      <c r="M109" s="48"/>
      <c r="N109" s="49"/>
    </row>
    <row r="110" spans="1:21" ht="21" x14ac:dyDescent="0.5">
      <c r="A110" s="15" t="s">
        <v>4</v>
      </c>
      <c r="B110" s="15" t="s">
        <v>5</v>
      </c>
      <c r="C110" s="11"/>
      <c r="D110" s="105"/>
      <c r="E110" s="52">
        <f t="shared" ref="E110:I110" si="84">SUM(E111:E120)</f>
        <v>1911275.3309570001</v>
      </c>
      <c r="F110" s="52">
        <f t="shared" si="84"/>
        <v>6855353</v>
      </c>
      <c r="G110" s="105"/>
      <c r="H110" s="52">
        <f t="shared" si="84"/>
        <v>1932464.5976129998</v>
      </c>
      <c r="I110" s="52">
        <f t="shared" si="84"/>
        <v>6817492.1380000003</v>
      </c>
      <c r="J110" s="68"/>
      <c r="K110" s="66">
        <f t="shared" ref="K110:L111" si="85">E110/H110*100-100</f>
        <v>-1.0964892543011189</v>
      </c>
      <c r="L110" s="66">
        <f t="shared" si="85"/>
        <v>0.55534881791747637</v>
      </c>
      <c r="M110" s="48"/>
      <c r="N110" s="49"/>
    </row>
    <row r="111" spans="1:21" ht="21" x14ac:dyDescent="0.5">
      <c r="A111" s="15" t="s">
        <v>0</v>
      </c>
      <c r="B111" s="15" t="s">
        <v>8</v>
      </c>
      <c r="C111" s="11" t="s">
        <v>9</v>
      </c>
      <c r="D111" s="52">
        <v>28513.164870000001</v>
      </c>
      <c r="E111" s="52">
        <v>28800.760909000001</v>
      </c>
      <c r="F111" s="52">
        <v>103322</v>
      </c>
      <c r="G111" s="52">
        <v>26158.437000000002</v>
      </c>
      <c r="H111" s="52">
        <v>24850.035443000001</v>
      </c>
      <c r="I111" s="52">
        <v>87302.134000000005</v>
      </c>
      <c r="J111" s="66">
        <f>D111/G111*100-100</f>
        <v>9.0017911620636966</v>
      </c>
      <c r="K111" s="66">
        <f t="shared" si="85"/>
        <v>15.898268938336173</v>
      </c>
      <c r="L111" s="66">
        <f t="shared" si="85"/>
        <v>18.349913416778563</v>
      </c>
      <c r="M111" s="47"/>
      <c r="N111" s="47"/>
      <c r="O111" s="13"/>
      <c r="T111" s="1"/>
    </row>
    <row r="112" spans="1:21" ht="21" x14ac:dyDescent="0.5">
      <c r="A112" s="15" t="s">
        <v>0</v>
      </c>
      <c r="B112" s="15" t="s">
        <v>10</v>
      </c>
      <c r="C112" s="11" t="s">
        <v>9</v>
      </c>
      <c r="D112" s="52">
        <v>127</v>
      </c>
      <c r="E112" s="52">
        <v>10</v>
      </c>
      <c r="F112" s="52">
        <v>35</v>
      </c>
      <c r="G112" s="75">
        <v>3536237</v>
      </c>
      <c r="H112" s="52">
        <v>290360.36365299998</v>
      </c>
      <c r="I112" s="52">
        <v>1031674.177</v>
      </c>
      <c r="J112" s="66">
        <f>D112/G112*100-100</f>
        <v>-99.996408611753111</v>
      </c>
      <c r="K112" s="66">
        <f t="shared" ref="K112" si="86">E112/H112*100-100</f>
        <v>-99.996556003762294</v>
      </c>
      <c r="L112" s="66">
        <f t="shared" ref="L112" si="87">F112/I112*100-100</f>
        <v>-99.996607456037935</v>
      </c>
      <c r="M112" s="47"/>
      <c r="N112" s="47"/>
      <c r="O112" s="13"/>
      <c r="T112" s="1"/>
    </row>
    <row r="113" spans="1:20" ht="21" x14ac:dyDescent="0.5">
      <c r="A113" s="15" t="s">
        <v>0</v>
      </c>
      <c r="B113" s="15" t="s">
        <v>11</v>
      </c>
      <c r="C113" s="11" t="s">
        <v>9</v>
      </c>
      <c r="D113" s="55">
        <v>151691.78016150001</v>
      </c>
      <c r="E113" s="52">
        <v>36189.582932999998</v>
      </c>
      <c r="F113" s="52">
        <v>129952</v>
      </c>
      <c r="G113" s="55">
        <v>89722.65</v>
      </c>
      <c r="H113" s="52">
        <v>17174.224310000001</v>
      </c>
      <c r="I113" s="52">
        <v>60528.731</v>
      </c>
      <c r="J113" s="66">
        <f>D113/G113*100-100</f>
        <v>69.067431870882103</v>
      </c>
      <c r="K113" s="66">
        <f t="shared" ref="J113:L119" si="88">E113/H113*100-100</f>
        <v>110.72033461172367</v>
      </c>
      <c r="L113" s="66">
        <f t="shared" si="88"/>
        <v>114.6947372810443</v>
      </c>
      <c r="M113" s="47"/>
      <c r="N113" s="47"/>
      <c r="O113" s="13"/>
      <c r="T113" s="1"/>
    </row>
    <row r="114" spans="1:20" ht="21" x14ac:dyDescent="0.5">
      <c r="A114" s="15" t="s">
        <v>0</v>
      </c>
      <c r="B114" s="15" t="s">
        <v>12</v>
      </c>
      <c r="C114" s="11" t="s">
        <v>9</v>
      </c>
      <c r="D114" s="55">
        <v>205159.64490859999</v>
      </c>
      <c r="E114" s="52">
        <v>144774.136837</v>
      </c>
      <c r="F114" s="52">
        <v>519368</v>
      </c>
      <c r="G114" s="55">
        <v>218891.503</v>
      </c>
      <c r="H114" s="52">
        <v>155384.11517599999</v>
      </c>
      <c r="I114" s="52">
        <v>547429.86699999997</v>
      </c>
      <c r="J114" s="66">
        <f t="shared" si="88"/>
        <v>-6.2733627862201757</v>
      </c>
      <c r="K114" s="66">
        <f t="shared" si="88"/>
        <v>-6.8282258627159678</v>
      </c>
      <c r="L114" s="66">
        <f t="shared" si="88"/>
        <v>-5.1261117983538895</v>
      </c>
      <c r="M114" s="47"/>
      <c r="N114" s="47"/>
      <c r="O114" s="13"/>
      <c r="T114" s="1"/>
    </row>
    <row r="115" spans="1:20" ht="21" x14ac:dyDescent="0.5">
      <c r="A115" s="15" t="s">
        <v>0</v>
      </c>
      <c r="B115" s="15" t="s">
        <v>13</v>
      </c>
      <c r="C115" s="11" t="s">
        <v>9</v>
      </c>
      <c r="D115" s="55">
        <v>177885.79456830001</v>
      </c>
      <c r="E115" s="52">
        <v>53070.041931</v>
      </c>
      <c r="F115" s="52">
        <v>190359</v>
      </c>
      <c r="G115" s="55">
        <v>130666.18399999999</v>
      </c>
      <c r="H115" s="52">
        <v>42874.541648999999</v>
      </c>
      <c r="I115" s="52">
        <v>151580.75700000001</v>
      </c>
      <c r="J115" s="66">
        <f t="shared" si="88"/>
        <v>36.137590555411066</v>
      </c>
      <c r="K115" s="66">
        <f t="shared" si="88"/>
        <v>23.779846710589396</v>
      </c>
      <c r="L115" s="66">
        <f t="shared" si="88"/>
        <v>25.582563227336294</v>
      </c>
      <c r="M115" s="47"/>
      <c r="N115" s="47"/>
      <c r="O115" s="13"/>
      <c r="T115" s="1"/>
    </row>
    <row r="116" spans="1:20" ht="21" x14ac:dyDescent="0.5">
      <c r="A116" s="15" t="s">
        <v>0</v>
      </c>
      <c r="B116" s="15" t="s">
        <v>14</v>
      </c>
      <c r="C116" s="11" t="s">
        <v>9</v>
      </c>
      <c r="D116" s="55">
        <v>262001.05648</v>
      </c>
      <c r="E116" s="52">
        <v>77998.281042999995</v>
      </c>
      <c r="F116" s="52">
        <v>279626</v>
      </c>
      <c r="G116" s="55">
        <v>108205.005</v>
      </c>
      <c r="H116" s="52">
        <v>33354.024509000003</v>
      </c>
      <c r="I116" s="52">
        <v>116600.086</v>
      </c>
      <c r="J116" s="66">
        <f t="shared" si="88"/>
        <v>142.1339534894897</v>
      </c>
      <c r="K116" s="66">
        <f t="shared" si="88"/>
        <v>133.84968438202569</v>
      </c>
      <c r="L116" s="66">
        <f t="shared" si="88"/>
        <v>139.81628967237643</v>
      </c>
      <c r="M116" s="47"/>
      <c r="N116" s="47"/>
      <c r="O116" s="13"/>
      <c r="T116" s="1"/>
    </row>
    <row r="117" spans="1:20" ht="21" x14ac:dyDescent="0.5">
      <c r="A117" s="15" t="s">
        <v>0</v>
      </c>
      <c r="B117" s="15" t="s">
        <v>15</v>
      </c>
      <c r="C117" s="11" t="s">
        <v>9</v>
      </c>
      <c r="D117" s="55">
        <v>2750822.1420032</v>
      </c>
      <c r="E117" s="52">
        <v>800406.46812900004</v>
      </c>
      <c r="F117" s="52">
        <v>2870632</v>
      </c>
      <c r="G117" s="55">
        <v>2498807.2209999999</v>
      </c>
      <c r="H117" s="52">
        <v>652957.75456999999</v>
      </c>
      <c r="I117" s="52">
        <v>2300529.281</v>
      </c>
      <c r="J117" s="66">
        <f t="shared" si="88"/>
        <v>10.085408705612181</v>
      </c>
      <c r="K117" s="66">
        <f t="shared" si="88"/>
        <v>22.581662064202177</v>
      </c>
      <c r="L117" s="66">
        <f t="shared" si="88"/>
        <v>24.78137199593418</v>
      </c>
      <c r="M117" s="47"/>
      <c r="N117" s="47"/>
      <c r="O117" s="13"/>
      <c r="T117" s="1"/>
    </row>
    <row r="118" spans="1:20" ht="21" x14ac:dyDescent="0.5">
      <c r="A118" s="15" t="s">
        <v>0</v>
      </c>
      <c r="B118" s="15" t="s">
        <v>16</v>
      </c>
      <c r="C118" s="11" t="s">
        <v>9</v>
      </c>
      <c r="D118" s="55">
        <v>3005.15</v>
      </c>
      <c r="E118" s="52">
        <v>829.76037499999995</v>
      </c>
      <c r="F118" s="52">
        <v>2978</v>
      </c>
      <c r="G118" s="55">
        <v>2999</v>
      </c>
      <c r="H118" s="52">
        <v>809.36771799999997</v>
      </c>
      <c r="I118" s="52">
        <v>2859.125</v>
      </c>
      <c r="J118" s="66">
        <f t="shared" si="88"/>
        <v>0.20506835611871566</v>
      </c>
      <c r="K118" s="66">
        <f t="shared" si="88"/>
        <v>2.5195787460354353</v>
      </c>
      <c r="L118" s="66">
        <f t="shared" si="88"/>
        <v>4.1577405674813122</v>
      </c>
      <c r="M118" s="47"/>
      <c r="N118" s="47"/>
      <c r="O118" s="13"/>
      <c r="T118" s="1"/>
    </row>
    <row r="119" spans="1:20" ht="21" x14ac:dyDescent="0.5">
      <c r="A119" s="15" t="s">
        <v>0</v>
      </c>
      <c r="B119" s="15" t="s">
        <v>75</v>
      </c>
      <c r="C119" s="11" t="s">
        <v>9</v>
      </c>
      <c r="D119" s="55">
        <v>1320696.3709</v>
      </c>
      <c r="E119" s="52">
        <v>255865.756261</v>
      </c>
      <c r="F119" s="52">
        <v>917890</v>
      </c>
      <c r="G119" s="55">
        <v>1050868</v>
      </c>
      <c r="H119" s="52">
        <v>195552.38575700001</v>
      </c>
      <c r="I119" s="52">
        <v>687738.07499999995</v>
      </c>
      <c r="J119" s="66">
        <f t="shared" si="88"/>
        <v>25.676714002139178</v>
      </c>
      <c r="K119" s="66">
        <f t="shared" si="88"/>
        <v>30.842564395479911</v>
      </c>
      <c r="L119" s="66">
        <f t="shared" si="88"/>
        <v>33.465054992047669</v>
      </c>
      <c r="M119" s="47"/>
      <c r="N119" s="47"/>
      <c r="O119" s="13"/>
      <c r="T119" s="1"/>
    </row>
    <row r="120" spans="1:20" ht="21" x14ac:dyDescent="0.5">
      <c r="A120" s="15"/>
      <c r="B120" s="15" t="s">
        <v>17</v>
      </c>
      <c r="C120" s="11" t="s">
        <v>6</v>
      </c>
      <c r="D120" s="55" t="s">
        <v>7</v>
      </c>
      <c r="E120" s="52">
        <v>513330.54253899999</v>
      </c>
      <c r="F120" s="52">
        <v>1841191</v>
      </c>
      <c r="G120" s="55" t="s">
        <v>7</v>
      </c>
      <c r="H120" s="52">
        <v>519147.784828</v>
      </c>
      <c r="I120" s="52">
        <v>1831249.905</v>
      </c>
      <c r="J120" s="68" t="s">
        <v>7</v>
      </c>
      <c r="K120" s="66">
        <f>E120/H120*100-100</f>
        <v>-1.1205368604100556</v>
      </c>
      <c r="L120" s="66">
        <f>F120/I120*100-100</f>
        <v>0.54285845819606493</v>
      </c>
      <c r="M120" s="48"/>
      <c r="N120" s="47"/>
      <c r="O120" s="13"/>
    </row>
    <row r="121" spans="1:20" ht="21" x14ac:dyDescent="0.5">
      <c r="A121" s="15"/>
      <c r="B121" s="15"/>
      <c r="C121" s="11"/>
      <c r="D121" s="55"/>
      <c r="E121" s="46"/>
      <c r="F121" s="48"/>
      <c r="G121" s="55"/>
      <c r="H121" s="46"/>
      <c r="I121" s="48"/>
      <c r="J121" s="66"/>
      <c r="K121" s="66"/>
      <c r="L121" s="66"/>
      <c r="M121" s="48"/>
      <c r="N121" s="49"/>
    </row>
    <row r="122" spans="1:20" ht="21" x14ac:dyDescent="0.5">
      <c r="A122" s="15" t="s">
        <v>18</v>
      </c>
      <c r="B122" s="15" t="s">
        <v>19</v>
      </c>
      <c r="C122" s="11"/>
      <c r="D122" s="55" t="s">
        <v>7</v>
      </c>
      <c r="E122" s="52">
        <f t="shared" ref="E122:I122" si="89">SUM(E123:E128,E131:E132)</f>
        <v>2155510.0004369998</v>
      </c>
      <c r="F122" s="52">
        <f t="shared" si="89"/>
        <v>7729329</v>
      </c>
      <c r="G122" s="55" t="s">
        <v>7</v>
      </c>
      <c r="H122" s="52">
        <f t="shared" si="89"/>
        <v>1913889.8944940001</v>
      </c>
      <c r="I122" s="52">
        <f t="shared" si="89"/>
        <v>6759478.3460000008</v>
      </c>
      <c r="J122" s="68" t="s">
        <v>7</v>
      </c>
      <c r="K122" s="66">
        <f t="shared" ref="K122:K132" si="90">E122/H122*100-100</f>
        <v>12.624556231688544</v>
      </c>
      <c r="L122" s="66">
        <f t="shared" ref="L122:L132" si="91">F122/I122*100-100</f>
        <v>14.348010369378869</v>
      </c>
      <c r="M122" s="48"/>
      <c r="N122" s="49"/>
    </row>
    <row r="123" spans="1:20" ht="21" x14ac:dyDescent="0.5">
      <c r="A123" s="15" t="s">
        <v>0</v>
      </c>
      <c r="B123" s="15" t="s">
        <v>20</v>
      </c>
      <c r="C123" s="11" t="s">
        <v>6</v>
      </c>
      <c r="D123" s="55" t="s">
        <v>7</v>
      </c>
      <c r="E123" s="52">
        <v>148083.50482999999</v>
      </c>
      <c r="F123" s="52">
        <v>531403</v>
      </c>
      <c r="G123" s="55" t="s">
        <v>7</v>
      </c>
      <c r="H123" s="52">
        <v>91473.639223000006</v>
      </c>
      <c r="I123" s="52">
        <v>321272.59899999999</v>
      </c>
      <c r="J123" s="68" t="s">
        <v>7</v>
      </c>
      <c r="K123" s="66">
        <f t="shared" si="90"/>
        <v>61.886534839827476</v>
      </c>
      <c r="L123" s="66">
        <f t="shared" si="91"/>
        <v>65.405640460486325</v>
      </c>
      <c r="M123" s="48"/>
      <c r="N123" s="49"/>
    </row>
    <row r="124" spans="1:20" ht="21" x14ac:dyDescent="0.5">
      <c r="A124" s="15" t="s">
        <v>0</v>
      </c>
      <c r="B124" s="15" t="s">
        <v>21</v>
      </c>
      <c r="C124" s="11" t="s">
        <v>6</v>
      </c>
      <c r="D124" s="55" t="s">
        <v>7</v>
      </c>
      <c r="E124" s="52">
        <v>117530.326858</v>
      </c>
      <c r="F124" s="52">
        <v>421526</v>
      </c>
      <c r="G124" s="55" t="s">
        <v>7</v>
      </c>
      <c r="H124" s="52">
        <v>108662.302842</v>
      </c>
      <c r="I124" s="52">
        <v>382266.65399999998</v>
      </c>
      <c r="J124" s="68" t="s">
        <v>7</v>
      </c>
      <c r="K124" s="66">
        <f t="shared" si="90"/>
        <v>8.161086028974097</v>
      </c>
      <c r="L124" s="66">
        <f t="shared" si="91"/>
        <v>10.270146660503656</v>
      </c>
      <c r="M124" s="48"/>
      <c r="N124" s="49"/>
    </row>
    <row r="125" spans="1:20" ht="21" x14ac:dyDescent="0.5">
      <c r="A125" s="15" t="s">
        <v>0</v>
      </c>
      <c r="B125" s="15" t="s">
        <v>22</v>
      </c>
      <c r="C125" s="11" t="s">
        <v>6</v>
      </c>
      <c r="D125" s="55" t="s">
        <v>7</v>
      </c>
      <c r="E125" s="52">
        <v>53295.635914999999</v>
      </c>
      <c r="F125" s="52">
        <v>191137</v>
      </c>
      <c r="G125" s="55" t="s">
        <v>7</v>
      </c>
      <c r="H125" s="52">
        <v>33515.877353000003</v>
      </c>
      <c r="I125" s="52">
        <v>118201.011</v>
      </c>
      <c r="J125" s="68" t="s">
        <v>7</v>
      </c>
      <c r="K125" s="66">
        <f t="shared" si="90"/>
        <v>59.016084686291265</v>
      </c>
      <c r="L125" s="66">
        <f t="shared" si="91"/>
        <v>61.705046668340259</v>
      </c>
      <c r="M125" s="48"/>
      <c r="N125" s="49"/>
    </row>
    <row r="126" spans="1:20" ht="21" x14ac:dyDescent="0.5">
      <c r="A126" s="15" t="s">
        <v>0</v>
      </c>
      <c r="B126" s="15" t="s">
        <v>23</v>
      </c>
      <c r="C126" s="11" t="s">
        <v>6</v>
      </c>
      <c r="D126" s="55" t="s">
        <v>7</v>
      </c>
      <c r="E126" s="52">
        <v>31826.420236999998</v>
      </c>
      <c r="F126" s="52">
        <v>114149</v>
      </c>
      <c r="G126" s="55" t="s">
        <v>7</v>
      </c>
      <c r="H126" s="52">
        <v>20617.220507999999</v>
      </c>
      <c r="I126" s="52">
        <v>72609.3</v>
      </c>
      <c r="J126" s="68" t="s">
        <v>7</v>
      </c>
      <c r="K126" s="66">
        <f t="shared" si="90"/>
        <v>54.368142032775722</v>
      </c>
      <c r="L126" s="66">
        <f t="shared" si="91"/>
        <v>57.209889091342291</v>
      </c>
      <c r="M126" s="48"/>
      <c r="N126" s="49"/>
    </row>
    <row r="127" spans="1:20" ht="21" x14ac:dyDescent="0.5">
      <c r="A127" s="15" t="s">
        <v>0</v>
      </c>
      <c r="B127" s="15" t="s">
        <v>24</v>
      </c>
      <c r="C127" s="11" t="s">
        <v>6</v>
      </c>
      <c r="D127" s="55" t="s">
        <v>7</v>
      </c>
      <c r="E127" s="52">
        <v>828464.52760100004</v>
      </c>
      <c r="F127" s="52">
        <v>2969217</v>
      </c>
      <c r="G127" s="55" t="s">
        <v>7</v>
      </c>
      <c r="H127" s="52">
        <v>730605.00859400001</v>
      </c>
      <c r="I127" s="52">
        <v>2590516.8190000001</v>
      </c>
      <c r="J127" s="68" t="s">
        <v>7</v>
      </c>
      <c r="K127" s="66">
        <f t="shared" si="90"/>
        <v>13.394312638962603</v>
      </c>
      <c r="L127" s="66">
        <f t="shared" si="91"/>
        <v>14.61871153363856</v>
      </c>
      <c r="M127" s="48"/>
      <c r="N127" s="49"/>
    </row>
    <row r="128" spans="1:20" ht="21" x14ac:dyDescent="0.5">
      <c r="A128" s="15" t="s">
        <v>0</v>
      </c>
      <c r="B128" s="15" t="s">
        <v>25</v>
      </c>
      <c r="C128" s="11" t="s">
        <v>6</v>
      </c>
      <c r="D128" s="55" t="s">
        <v>7</v>
      </c>
      <c r="E128" s="52">
        <f t="shared" ref="E128:I128" si="92">SUM(E129:E130)</f>
        <v>482027.54930900002</v>
      </c>
      <c r="F128" s="52">
        <f t="shared" si="92"/>
        <v>1729330</v>
      </c>
      <c r="G128" s="55" t="s">
        <v>7</v>
      </c>
      <c r="H128" s="52">
        <f t="shared" si="92"/>
        <v>519828.95891300001</v>
      </c>
      <c r="I128" s="52">
        <f t="shared" si="92"/>
        <v>1834820.5319999999</v>
      </c>
      <c r="J128" s="68" t="s">
        <v>7</v>
      </c>
      <c r="K128" s="66">
        <f t="shared" si="90"/>
        <v>-7.271893755793343</v>
      </c>
      <c r="L128" s="66">
        <f t="shared" si="91"/>
        <v>-5.7493651373637391</v>
      </c>
      <c r="M128" s="48"/>
      <c r="N128" s="49"/>
    </row>
    <row r="129" spans="1:14" ht="21" x14ac:dyDescent="0.5">
      <c r="A129" s="15"/>
      <c r="B129" s="15" t="s">
        <v>26</v>
      </c>
      <c r="C129" s="11" t="s">
        <v>6</v>
      </c>
      <c r="D129" s="55" t="s">
        <v>7</v>
      </c>
      <c r="E129" s="52">
        <v>349766.490918</v>
      </c>
      <c r="F129" s="52">
        <v>1254931</v>
      </c>
      <c r="G129" s="55" t="s">
        <v>7</v>
      </c>
      <c r="H129" s="52">
        <v>414273.871713</v>
      </c>
      <c r="I129" s="52">
        <v>1462766.808</v>
      </c>
      <c r="J129" s="68" t="s">
        <v>7</v>
      </c>
      <c r="K129" s="66">
        <f t="shared" si="90"/>
        <v>-15.571192199079675</v>
      </c>
      <c r="L129" s="66">
        <f t="shared" si="91"/>
        <v>-14.208403339707161</v>
      </c>
      <c r="M129" s="48"/>
      <c r="N129" s="49"/>
    </row>
    <row r="130" spans="1:14" ht="21" x14ac:dyDescent="0.5">
      <c r="A130" s="15"/>
      <c r="B130" s="15" t="s">
        <v>27</v>
      </c>
      <c r="C130" s="11" t="s">
        <v>6</v>
      </c>
      <c r="D130" s="55" t="s">
        <v>7</v>
      </c>
      <c r="E130" s="52">
        <v>132261.058391</v>
      </c>
      <c r="F130" s="52">
        <v>474399</v>
      </c>
      <c r="G130" s="55" t="s">
        <v>7</v>
      </c>
      <c r="H130" s="52">
        <v>105555.08719999999</v>
      </c>
      <c r="I130" s="52">
        <v>372053.72399999999</v>
      </c>
      <c r="J130" s="68" t="s">
        <v>7</v>
      </c>
      <c r="K130" s="66">
        <f t="shared" si="90"/>
        <v>25.300506019571571</v>
      </c>
      <c r="L130" s="66">
        <f t="shared" si="91"/>
        <v>27.508198251497689</v>
      </c>
      <c r="M130" s="48"/>
      <c r="N130" s="49"/>
    </row>
    <row r="131" spans="1:14" ht="21" x14ac:dyDescent="0.5">
      <c r="A131" s="15" t="s">
        <v>0</v>
      </c>
      <c r="B131" s="15" t="s">
        <v>28</v>
      </c>
      <c r="C131" s="11" t="s">
        <v>6</v>
      </c>
      <c r="D131" s="55" t="s">
        <v>7</v>
      </c>
      <c r="E131" s="52">
        <v>25831.848968999999</v>
      </c>
      <c r="F131" s="52">
        <v>92684</v>
      </c>
      <c r="G131" s="55" t="s">
        <v>7</v>
      </c>
      <c r="H131" s="52">
        <v>19595.968669000002</v>
      </c>
      <c r="I131" s="52">
        <v>69275.831000000006</v>
      </c>
      <c r="J131" s="68" t="s">
        <v>7</v>
      </c>
      <c r="K131" s="66">
        <f t="shared" si="90"/>
        <v>31.822261023844646</v>
      </c>
      <c r="L131" s="66">
        <f t="shared" si="91"/>
        <v>33.789806144656694</v>
      </c>
      <c r="M131" s="48"/>
      <c r="N131" s="49"/>
    </row>
    <row r="132" spans="1:14" ht="21" x14ac:dyDescent="0.5">
      <c r="B132" s="15" t="s">
        <v>29</v>
      </c>
      <c r="C132" s="11" t="s">
        <v>6</v>
      </c>
      <c r="D132" s="55" t="s">
        <v>7</v>
      </c>
      <c r="E132" s="52">
        <v>468450.18671799998</v>
      </c>
      <c r="F132" s="52">
        <v>1679883</v>
      </c>
      <c r="G132" s="55" t="s">
        <v>7</v>
      </c>
      <c r="H132" s="52">
        <v>389590.91839200002</v>
      </c>
      <c r="I132" s="52">
        <v>1370515.6</v>
      </c>
      <c r="J132" s="68" t="s">
        <v>7</v>
      </c>
      <c r="K132" s="66">
        <f t="shared" si="90"/>
        <v>20.241557131640604</v>
      </c>
      <c r="L132" s="66">
        <f t="shared" si="91"/>
        <v>22.573066661919057</v>
      </c>
      <c r="M132" s="48"/>
      <c r="N132" s="49"/>
    </row>
    <row r="133" spans="1:14" ht="21" x14ac:dyDescent="0.5">
      <c r="B133" s="15"/>
      <c r="C133" s="11"/>
      <c r="D133" s="64"/>
      <c r="E133" s="52"/>
      <c r="F133" s="52"/>
      <c r="G133" s="64"/>
      <c r="H133" s="52"/>
      <c r="I133" s="52"/>
      <c r="J133" s="66"/>
      <c r="K133" s="66"/>
      <c r="L133" s="66"/>
      <c r="M133" s="48"/>
      <c r="N133" s="49"/>
    </row>
    <row r="134" spans="1:14" ht="21" x14ac:dyDescent="0.5">
      <c r="A134" s="2" t="s">
        <v>30</v>
      </c>
      <c r="B134" s="15" t="s">
        <v>31</v>
      </c>
      <c r="C134" s="11"/>
      <c r="D134" s="105"/>
      <c r="E134" s="52">
        <f t="shared" ref="E134:F134" si="93">SUM(E135,E146,E147)</f>
        <v>520401.57611099997</v>
      </c>
      <c r="F134" s="52">
        <f t="shared" si="93"/>
        <v>1865746</v>
      </c>
      <c r="G134" s="105"/>
      <c r="H134" s="52">
        <f t="shared" ref="H134:I134" si="94">SUM(H135,H146,H147)</f>
        <v>397053.327238</v>
      </c>
      <c r="I134" s="52">
        <f t="shared" si="94"/>
        <v>1399234.45</v>
      </c>
      <c r="J134" s="68" t="s">
        <v>7</v>
      </c>
      <c r="K134" s="66">
        <f t="shared" ref="K134:K147" si="95">E134/H134*100-100</f>
        <v>31.065914931639185</v>
      </c>
      <c r="L134" s="66">
        <f t="shared" ref="L134:L147" si="96">F134/I134*100-100</f>
        <v>33.340484862990621</v>
      </c>
      <c r="M134" s="48"/>
      <c r="N134" s="49"/>
    </row>
    <row r="135" spans="1:14" ht="21" x14ac:dyDescent="0.5">
      <c r="B135" s="15" t="s">
        <v>32</v>
      </c>
      <c r="C135" s="11" t="s">
        <v>6</v>
      </c>
      <c r="D135" s="55" t="s">
        <v>7</v>
      </c>
      <c r="E135" s="52">
        <f t="shared" ref="E135:F135" si="97">SUM(E136,E140,E144,E145)</f>
        <v>500440.48528099997</v>
      </c>
      <c r="F135" s="52">
        <f t="shared" si="97"/>
        <v>1794176</v>
      </c>
      <c r="G135" s="55" t="s">
        <v>7</v>
      </c>
      <c r="H135" s="52">
        <f t="shared" ref="H135:I135" si="98">SUM(H136,H140,H144,H145)</f>
        <v>361679.410554</v>
      </c>
      <c r="I135" s="52">
        <f t="shared" si="98"/>
        <v>1273382.257</v>
      </c>
      <c r="J135" s="68" t="s">
        <v>7</v>
      </c>
      <c r="K135" s="66">
        <f t="shared" si="95"/>
        <v>38.36576555863482</v>
      </c>
      <c r="L135" s="66">
        <f t="shared" si="96"/>
        <v>40.898460783249334</v>
      </c>
      <c r="M135" s="48"/>
      <c r="N135" s="49"/>
    </row>
    <row r="136" spans="1:14" ht="21" x14ac:dyDescent="0.5">
      <c r="B136" s="15" t="s">
        <v>33</v>
      </c>
      <c r="C136" s="11" t="s">
        <v>6</v>
      </c>
      <c r="D136" s="55" t="s">
        <v>7</v>
      </c>
      <c r="E136" s="52">
        <f t="shared" ref="E136:F136" si="99">SUM(E137:E139)</f>
        <v>87895.613142000002</v>
      </c>
      <c r="F136" s="52">
        <f t="shared" si="99"/>
        <v>315243</v>
      </c>
      <c r="G136" s="55" t="s">
        <v>7</v>
      </c>
      <c r="H136" s="52">
        <f t="shared" ref="H136:I136" si="100">SUM(H137:H139)</f>
        <v>72086.542500999989</v>
      </c>
      <c r="I136" s="52">
        <f t="shared" si="100"/>
        <v>254146.033</v>
      </c>
      <c r="J136" s="68" t="s">
        <v>7</v>
      </c>
      <c r="K136" s="66">
        <f t="shared" si="95"/>
        <v>21.930682333364388</v>
      </c>
      <c r="L136" s="66">
        <f t="shared" si="96"/>
        <v>24.040102565755973</v>
      </c>
      <c r="M136" s="48"/>
      <c r="N136" s="49"/>
    </row>
    <row r="137" spans="1:14" ht="21" x14ac:dyDescent="0.5">
      <c r="B137" s="15" t="s">
        <v>34</v>
      </c>
      <c r="C137" s="11" t="s">
        <v>6</v>
      </c>
      <c r="D137" s="55" t="s">
        <v>7</v>
      </c>
      <c r="E137" s="52">
        <v>23696.645372999999</v>
      </c>
      <c r="F137" s="52">
        <v>85021</v>
      </c>
      <c r="G137" s="55" t="s">
        <v>7</v>
      </c>
      <c r="H137" s="52">
        <v>12922.325806000001</v>
      </c>
      <c r="I137" s="52">
        <v>45267.921999999999</v>
      </c>
      <c r="J137" s="68" t="s">
        <v>7</v>
      </c>
      <c r="K137" s="66">
        <f t="shared" si="95"/>
        <v>83.377557018391741</v>
      </c>
      <c r="L137" s="66">
        <f t="shared" si="96"/>
        <v>87.817324594665507</v>
      </c>
      <c r="M137" s="48"/>
      <c r="N137" s="49"/>
    </row>
    <row r="138" spans="1:14" ht="21" x14ac:dyDescent="0.5">
      <c r="B138" s="15" t="s">
        <v>35</v>
      </c>
      <c r="C138" s="11" t="s">
        <v>6</v>
      </c>
      <c r="D138" s="55" t="s">
        <v>7</v>
      </c>
      <c r="E138" s="52">
        <v>63623.089625000001</v>
      </c>
      <c r="F138" s="52">
        <v>228157</v>
      </c>
      <c r="G138" s="55" t="s">
        <v>7</v>
      </c>
      <c r="H138" s="52">
        <v>58786.119810999997</v>
      </c>
      <c r="I138" s="52">
        <v>207540.82800000001</v>
      </c>
      <c r="J138" s="68" t="s">
        <v>7</v>
      </c>
      <c r="K138" s="66">
        <f t="shared" si="95"/>
        <v>8.2280814409099889</v>
      </c>
      <c r="L138" s="66">
        <f t="shared" si="96"/>
        <v>9.9335500386458904</v>
      </c>
      <c r="M138" s="48"/>
      <c r="N138" s="49"/>
    </row>
    <row r="139" spans="1:14" ht="21" x14ac:dyDescent="0.5">
      <c r="B139" s="15" t="s">
        <v>36</v>
      </c>
      <c r="C139" s="11" t="s">
        <v>6</v>
      </c>
      <c r="D139" s="55" t="s">
        <v>7</v>
      </c>
      <c r="E139" s="52">
        <v>575.87814400000002</v>
      </c>
      <c r="F139" s="52">
        <v>2065</v>
      </c>
      <c r="G139" s="55" t="s">
        <v>7</v>
      </c>
      <c r="H139" s="52">
        <v>378.09688399999999</v>
      </c>
      <c r="I139" s="52">
        <v>1337.2829999999999</v>
      </c>
      <c r="J139" s="68" t="s">
        <v>7</v>
      </c>
      <c r="K139" s="66">
        <f t="shared" si="95"/>
        <v>52.309677325983984</v>
      </c>
      <c r="L139" s="66">
        <f t="shared" si="96"/>
        <v>54.417576533912438</v>
      </c>
      <c r="M139" s="48"/>
      <c r="N139" s="49"/>
    </row>
    <row r="140" spans="1:14" ht="21" x14ac:dyDescent="0.5">
      <c r="B140" s="15" t="s">
        <v>37</v>
      </c>
      <c r="C140" s="11" t="s">
        <v>6</v>
      </c>
      <c r="D140" s="55" t="s">
        <v>7</v>
      </c>
      <c r="E140" s="52">
        <f t="shared" ref="E140:I140" si="101">SUM(E141:E143)</f>
        <v>331079.68027700001</v>
      </c>
      <c r="F140" s="52">
        <f t="shared" si="101"/>
        <v>1186673</v>
      </c>
      <c r="G140" s="55" t="s">
        <v>7</v>
      </c>
      <c r="H140" s="52">
        <f t="shared" si="101"/>
        <v>218727.69042599999</v>
      </c>
      <c r="I140" s="52">
        <f t="shared" si="101"/>
        <v>769703.77399999998</v>
      </c>
      <c r="J140" s="68" t="s">
        <v>7</v>
      </c>
      <c r="K140" s="66">
        <f t="shared" si="95"/>
        <v>51.366148306225085</v>
      </c>
      <c r="L140" s="66">
        <f t="shared" si="96"/>
        <v>54.172688258119422</v>
      </c>
      <c r="M140" s="48"/>
      <c r="N140" s="49"/>
    </row>
    <row r="141" spans="1:14" ht="21" x14ac:dyDescent="0.5">
      <c r="B141" s="15" t="s">
        <v>34</v>
      </c>
      <c r="C141" s="11" t="s">
        <v>6</v>
      </c>
      <c r="D141" s="55" t="s">
        <v>7</v>
      </c>
      <c r="E141" s="75">
        <v>92147.076176999995</v>
      </c>
      <c r="F141" s="75">
        <v>330315</v>
      </c>
      <c r="G141" s="55" t="s">
        <v>7</v>
      </c>
      <c r="H141" s="52">
        <v>39108.411194</v>
      </c>
      <c r="I141" s="52">
        <v>137247.90400000001</v>
      </c>
      <c r="J141" s="68" t="s">
        <v>7</v>
      </c>
      <c r="K141" s="66">
        <f t="shared" si="95"/>
        <v>135.61958505524041</v>
      </c>
      <c r="L141" s="66">
        <f t="shared" si="96"/>
        <v>140.67034204034181</v>
      </c>
      <c r="M141" s="48"/>
      <c r="N141" s="49"/>
    </row>
    <row r="142" spans="1:14" ht="21" x14ac:dyDescent="0.5">
      <c r="B142" s="15" t="s">
        <v>35</v>
      </c>
      <c r="C142" s="11" t="s">
        <v>6</v>
      </c>
      <c r="D142" s="55" t="s">
        <v>7</v>
      </c>
      <c r="E142" s="75">
        <v>228222.48463600001</v>
      </c>
      <c r="F142" s="75">
        <v>817957</v>
      </c>
      <c r="G142" s="55" t="s">
        <v>7</v>
      </c>
      <c r="H142" s="52">
        <v>169772.836901</v>
      </c>
      <c r="I142" s="52">
        <v>597898.522</v>
      </c>
      <c r="J142" s="68" t="s">
        <v>7</v>
      </c>
      <c r="K142" s="66">
        <f t="shared" si="95"/>
        <v>34.428150463836488</v>
      </c>
      <c r="L142" s="66">
        <f t="shared" si="96"/>
        <v>36.805322291798547</v>
      </c>
      <c r="M142" s="48"/>
      <c r="N142" s="49"/>
    </row>
    <row r="143" spans="1:14" ht="21" x14ac:dyDescent="0.5">
      <c r="B143" s="15" t="s">
        <v>36</v>
      </c>
      <c r="C143" s="11" t="s">
        <v>6</v>
      </c>
      <c r="D143" s="55" t="s">
        <v>7</v>
      </c>
      <c r="E143" s="75">
        <v>10710.119463999999</v>
      </c>
      <c r="F143" s="75">
        <v>38401</v>
      </c>
      <c r="G143" s="55" t="s">
        <v>7</v>
      </c>
      <c r="H143" s="52">
        <v>9846.4423310000002</v>
      </c>
      <c r="I143" s="52">
        <v>34557.347999999998</v>
      </c>
      <c r="J143" s="68" t="s">
        <v>7</v>
      </c>
      <c r="K143" s="66">
        <f t="shared" si="95"/>
        <v>8.7714638847865274</v>
      </c>
      <c r="L143" s="66">
        <f t="shared" si="96"/>
        <v>11.122531740572228</v>
      </c>
      <c r="M143" s="48"/>
      <c r="N143" s="49"/>
    </row>
    <row r="144" spans="1:14" ht="21" x14ac:dyDescent="0.5">
      <c r="B144" s="15" t="s">
        <v>38</v>
      </c>
      <c r="C144" s="11" t="s">
        <v>6</v>
      </c>
      <c r="D144" s="55" t="s">
        <v>7</v>
      </c>
      <c r="E144" s="75">
        <v>73419.291584000006</v>
      </c>
      <c r="F144" s="75">
        <v>263397</v>
      </c>
      <c r="G144" s="55" t="s">
        <v>7</v>
      </c>
      <c r="H144" s="52">
        <v>62887.389365000003</v>
      </c>
      <c r="I144" s="52">
        <v>221278.78899999999</v>
      </c>
      <c r="J144" s="68" t="s">
        <v>7</v>
      </c>
      <c r="K144" s="66">
        <f t="shared" si="95"/>
        <v>16.747240305798954</v>
      </c>
      <c r="L144" s="66">
        <f t="shared" si="96"/>
        <v>19.034002847873509</v>
      </c>
      <c r="M144" s="48"/>
      <c r="N144" s="49"/>
    </row>
    <row r="145" spans="1:20" ht="21" x14ac:dyDescent="0.5">
      <c r="B145" s="15" t="s">
        <v>39</v>
      </c>
      <c r="C145" s="11" t="s">
        <v>6</v>
      </c>
      <c r="D145" s="55" t="s">
        <v>7</v>
      </c>
      <c r="E145" s="75">
        <v>8045.9002780000001</v>
      </c>
      <c r="F145" s="75">
        <v>28863</v>
      </c>
      <c r="G145" s="55" t="s">
        <v>7</v>
      </c>
      <c r="H145" s="52">
        <v>7977.788262</v>
      </c>
      <c r="I145" s="52">
        <v>28253.661</v>
      </c>
      <c r="J145" s="68" t="s">
        <v>7</v>
      </c>
      <c r="K145" s="66">
        <f t="shared" si="95"/>
        <v>0.85377066629396836</v>
      </c>
      <c r="L145" s="66">
        <f t="shared" si="96"/>
        <v>2.156672722872969</v>
      </c>
      <c r="M145" s="48"/>
      <c r="N145" s="49"/>
    </row>
    <row r="146" spans="1:20" ht="21" x14ac:dyDescent="0.5">
      <c r="B146" s="15" t="s">
        <v>40</v>
      </c>
      <c r="C146" s="11" t="s">
        <v>6</v>
      </c>
      <c r="D146" s="55" t="s">
        <v>7</v>
      </c>
      <c r="E146" s="75">
        <v>16690.121242000001</v>
      </c>
      <c r="F146" s="75">
        <v>59858</v>
      </c>
      <c r="G146" s="55" t="s">
        <v>7</v>
      </c>
      <c r="H146" s="52">
        <v>29200.597665000001</v>
      </c>
      <c r="I146" s="52">
        <v>103921.304</v>
      </c>
      <c r="J146" s="68" t="s">
        <v>7</v>
      </c>
      <c r="K146" s="66">
        <f t="shared" si="95"/>
        <v>-42.843220424885772</v>
      </c>
      <c r="L146" s="66">
        <f t="shared" si="96"/>
        <v>-42.400645780965185</v>
      </c>
      <c r="M146" s="48"/>
      <c r="N146" s="49"/>
    </row>
    <row r="147" spans="1:20" ht="21" x14ac:dyDescent="0.5">
      <c r="B147" s="15" t="s">
        <v>41</v>
      </c>
      <c r="C147" s="11" t="s">
        <v>6</v>
      </c>
      <c r="D147" s="105" t="s">
        <v>7</v>
      </c>
      <c r="E147" s="75">
        <v>3270.9695879999999</v>
      </c>
      <c r="F147" s="75">
        <v>11712</v>
      </c>
      <c r="G147" s="55" t="s">
        <v>7</v>
      </c>
      <c r="H147" s="52">
        <v>6173.3190189999996</v>
      </c>
      <c r="I147" s="52">
        <v>21930.888999999999</v>
      </c>
      <c r="J147" s="68" t="s">
        <v>7</v>
      </c>
      <c r="K147" s="66">
        <f t="shared" si="95"/>
        <v>-47.01440865225436</v>
      </c>
      <c r="L147" s="66">
        <f t="shared" si="96"/>
        <v>-46.595872150919192</v>
      </c>
      <c r="M147" s="48"/>
      <c r="N147" s="49"/>
    </row>
    <row r="148" spans="1:20" x14ac:dyDescent="0.45">
      <c r="A148" s="8"/>
      <c r="B148" s="9"/>
      <c r="C148" s="9"/>
      <c r="D148" s="9"/>
      <c r="E148" s="10"/>
      <c r="F148" s="9"/>
      <c r="G148" s="9"/>
      <c r="H148" s="10"/>
      <c r="I148" s="9"/>
      <c r="J148" s="9"/>
      <c r="K148" s="10"/>
      <c r="L148" s="9"/>
    </row>
    <row r="149" spans="1:20" x14ac:dyDescent="0.45">
      <c r="J149" s="2" t="s">
        <v>61</v>
      </c>
    </row>
    <row r="151" spans="1:20" x14ac:dyDescent="0.45">
      <c r="A151" s="109" t="s">
        <v>114</v>
      </c>
      <c r="B151" s="109"/>
      <c r="C151" s="109"/>
      <c r="D151" s="109"/>
      <c r="E151" s="109"/>
      <c r="F151" s="109"/>
      <c r="G151" s="109"/>
      <c r="H151" s="109"/>
      <c r="I151" s="109"/>
      <c r="J151" s="109"/>
      <c r="K151" s="109"/>
      <c r="L151" s="109"/>
    </row>
    <row r="152" spans="1:20" x14ac:dyDescent="0.45">
      <c r="A152" s="12"/>
      <c r="B152" s="12"/>
      <c r="C152" s="12"/>
      <c r="D152" s="12"/>
      <c r="E152" s="5"/>
      <c r="F152" s="12"/>
      <c r="G152" s="12"/>
      <c r="H152" s="5"/>
      <c r="I152" s="12"/>
      <c r="J152" s="12"/>
      <c r="K152" s="5"/>
      <c r="L152" s="12"/>
    </row>
    <row r="153" spans="1:20" x14ac:dyDescent="0.45">
      <c r="I153" s="15" t="s">
        <v>101</v>
      </c>
    </row>
    <row r="154" spans="1:20" x14ac:dyDescent="0.45">
      <c r="I154" s="15" t="s">
        <v>102</v>
      </c>
      <c r="J154" s="9"/>
      <c r="K154" s="10"/>
      <c r="L154" s="9"/>
    </row>
    <row r="155" spans="1:20" x14ac:dyDescent="0.45">
      <c r="A155" s="16"/>
      <c r="B155" s="17"/>
      <c r="C155" s="18" t="s">
        <v>62</v>
      </c>
      <c r="D155" s="113" t="s">
        <v>110</v>
      </c>
      <c r="E155" s="114"/>
      <c r="F155" s="115"/>
      <c r="G155" s="113" t="s">
        <v>111</v>
      </c>
      <c r="H155" s="114"/>
      <c r="I155" s="115"/>
      <c r="J155" s="26" t="s">
        <v>112</v>
      </c>
    </row>
    <row r="156" spans="1:20" x14ac:dyDescent="0.45">
      <c r="A156" s="2" t="s">
        <v>1</v>
      </c>
      <c r="B156" s="20"/>
      <c r="C156" s="12" t="s">
        <v>63</v>
      </c>
      <c r="D156" s="21"/>
      <c r="F156" s="22"/>
      <c r="H156" s="23"/>
      <c r="J156" s="87" t="s">
        <v>113</v>
      </c>
      <c r="K156" s="10"/>
      <c r="L156" s="9"/>
    </row>
    <row r="157" spans="1:20" x14ac:dyDescent="0.45">
      <c r="A157" s="15" t="s">
        <v>2</v>
      </c>
      <c r="B157" s="20" t="s">
        <v>65</v>
      </c>
      <c r="C157" s="12" t="s">
        <v>66</v>
      </c>
      <c r="D157" s="84" t="s">
        <v>67</v>
      </c>
      <c r="E157" s="122" t="s">
        <v>68</v>
      </c>
      <c r="F157" s="123"/>
      <c r="G157" s="84" t="s">
        <v>67</v>
      </c>
      <c r="H157" s="122" t="s">
        <v>68</v>
      </c>
      <c r="I157" s="123"/>
      <c r="J157" s="84" t="s">
        <v>67</v>
      </c>
      <c r="K157" s="113" t="s">
        <v>68</v>
      </c>
      <c r="L157" s="114"/>
    </row>
    <row r="158" spans="1:20" x14ac:dyDescent="0.45">
      <c r="A158" s="9"/>
      <c r="B158" s="28"/>
      <c r="C158" s="29" t="s">
        <v>69</v>
      </c>
      <c r="D158" s="28"/>
      <c r="E158" s="39" t="s">
        <v>70</v>
      </c>
      <c r="F158" s="40" t="s">
        <v>71</v>
      </c>
      <c r="G158" s="32"/>
      <c r="H158" s="39" t="s">
        <v>70</v>
      </c>
      <c r="I158" s="40" t="s">
        <v>72</v>
      </c>
      <c r="J158" s="41"/>
      <c r="K158" s="39" t="s">
        <v>70</v>
      </c>
      <c r="L158" s="42" t="s">
        <v>72</v>
      </c>
    </row>
    <row r="159" spans="1:20" ht="21" x14ac:dyDescent="0.5">
      <c r="A159" s="15" t="s">
        <v>43</v>
      </c>
      <c r="B159" s="15" t="s">
        <v>44</v>
      </c>
      <c r="C159" s="11"/>
      <c r="D159" s="105"/>
      <c r="E159" s="52">
        <f t="shared" ref="E159:I159" si="102">SUM(E160:E164)</f>
        <v>3705706.9104190003</v>
      </c>
      <c r="F159" s="52">
        <f t="shared" si="102"/>
        <v>13294206</v>
      </c>
      <c r="G159" s="105"/>
      <c r="H159" s="52">
        <f t="shared" si="102"/>
        <v>3904440.608769</v>
      </c>
      <c r="I159" s="52">
        <f t="shared" si="102"/>
        <v>13761068.952999998</v>
      </c>
      <c r="J159" s="68"/>
      <c r="K159" s="66">
        <f t="shared" ref="K159:L164" si="103">E159/H159*100-100</f>
        <v>-5.0899403592838013</v>
      </c>
      <c r="L159" s="66">
        <f t="shared" si="103"/>
        <v>-3.3926358089951947</v>
      </c>
      <c r="M159" s="48"/>
      <c r="N159" s="49"/>
      <c r="O159" s="49"/>
    </row>
    <row r="160" spans="1:20" ht="21" x14ac:dyDescent="0.5">
      <c r="A160" s="15" t="s">
        <v>0</v>
      </c>
      <c r="B160" s="15" t="s">
        <v>45</v>
      </c>
      <c r="C160" s="11" t="s">
        <v>9</v>
      </c>
      <c r="D160" s="52">
        <v>8780947.8726189993</v>
      </c>
      <c r="E160" s="65">
        <v>1379885.4471110001</v>
      </c>
      <c r="F160" s="52">
        <v>4950476</v>
      </c>
      <c r="G160" s="52">
        <v>8196973</v>
      </c>
      <c r="H160" s="65">
        <v>1500336.5692169999</v>
      </c>
      <c r="I160" s="52">
        <v>5282999.9539999999</v>
      </c>
      <c r="J160" s="66">
        <f>D160/G160*100-100</f>
        <v>7.1242746879732266</v>
      </c>
      <c r="K160" s="66">
        <f t="shared" si="103"/>
        <v>-8.0282734272658018</v>
      </c>
      <c r="L160" s="66">
        <f t="shared" si="103"/>
        <v>-6.294225949183101</v>
      </c>
      <c r="M160" s="69"/>
      <c r="N160" s="47"/>
      <c r="O160" s="47"/>
      <c r="T160" s="1"/>
    </row>
    <row r="161" spans="1:22" s="101" customFormat="1" ht="21" x14ac:dyDescent="0.5">
      <c r="A161" s="96" t="s">
        <v>0</v>
      </c>
      <c r="B161" s="96" t="s">
        <v>46</v>
      </c>
      <c r="C161" s="97" t="s">
        <v>9</v>
      </c>
      <c r="D161" s="53">
        <v>8489470.7729748636</v>
      </c>
      <c r="E161" s="98">
        <v>1265987.818273</v>
      </c>
      <c r="F161" s="53">
        <v>4540680</v>
      </c>
      <c r="G161" s="53">
        <v>7388850</v>
      </c>
      <c r="H161" s="98">
        <v>1296471.852739</v>
      </c>
      <c r="I161" s="53">
        <v>4567953.5580000002</v>
      </c>
      <c r="J161" s="67">
        <f>D161/G161*100-100</f>
        <v>14.895697882280245</v>
      </c>
      <c r="K161" s="67">
        <f t="shared" si="103"/>
        <v>-2.3513070801805469</v>
      </c>
      <c r="L161" s="67">
        <f t="shared" si="103"/>
        <v>-0.59706294413250305</v>
      </c>
      <c r="M161" s="102"/>
      <c r="N161" s="103"/>
      <c r="O161" s="103"/>
      <c r="S161" s="104"/>
      <c r="T161" s="104"/>
      <c r="U161" s="100"/>
      <c r="V161" s="100"/>
    </row>
    <row r="162" spans="1:22" ht="21" x14ac:dyDescent="0.5">
      <c r="A162" s="15"/>
      <c r="B162" s="15" t="s">
        <v>76</v>
      </c>
      <c r="C162" s="11" t="s">
        <v>6</v>
      </c>
      <c r="D162" s="105" t="s">
        <v>7</v>
      </c>
      <c r="E162" s="52">
        <v>813012.90016600001</v>
      </c>
      <c r="F162" s="52">
        <v>2917459</v>
      </c>
      <c r="G162" s="55" t="s">
        <v>7</v>
      </c>
      <c r="H162" s="52">
        <v>921681.25140299997</v>
      </c>
      <c r="I162" s="52">
        <v>3252811.574</v>
      </c>
      <c r="J162" s="68" t="s">
        <v>7</v>
      </c>
      <c r="K162" s="66">
        <f t="shared" si="103"/>
        <v>-11.790231283492318</v>
      </c>
      <c r="L162" s="66">
        <f t="shared" si="103"/>
        <v>-10.309621887738658</v>
      </c>
      <c r="M162" s="48"/>
      <c r="N162" s="47"/>
      <c r="O162" s="47"/>
      <c r="T162" s="1"/>
    </row>
    <row r="163" spans="1:22" ht="21" x14ac:dyDescent="0.5">
      <c r="A163" s="15"/>
      <c r="B163" s="15" t="s">
        <v>77</v>
      </c>
      <c r="C163" s="11" t="s">
        <v>6</v>
      </c>
      <c r="D163" s="105" t="s">
        <v>7</v>
      </c>
      <c r="E163" s="52">
        <v>246726.48283600001</v>
      </c>
      <c r="F163" s="52">
        <v>885252</v>
      </c>
      <c r="G163" s="55" t="s">
        <v>7</v>
      </c>
      <c r="H163" s="52">
        <v>185902.58219399999</v>
      </c>
      <c r="I163" s="52">
        <v>657132.07700000005</v>
      </c>
      <c r="J163" s="68" t="s">
        <v>7</v>
      </c>
      <c r="K163" s="66">
        <f t="shared" si="103"/>
        <v>32.718158039637558</v>
      </c>
      <c r="L163" s="66">
        <f t="shared" si="103"/>
        <v>34.714470801887217</v>
      </c>
      <c r="M163" s="48"/>
      <c r="N163" s="47"/>
      <c r="O163" s="47"/>
      <c r="T163" s="1"/>
    </row>
    <row r="164" spans="1:22" ht="21" x14ac:dyDescent="0.5">
      <c r="A164" s="15"/>
      <c r="B164" s="15" t="s">
        <v>78</v>
      </c>
      <c r="C164" s="11" t="s">
        <v>6</v>
      </c>
      <c r="D164" s="105" t="s">
        <v>7</v>
      </c>
      <c r="E164" s="52">
        <v>94.262033000000002</v>
      </c>
      <c r="F164" s="52">
        <v>339</v>
      </c>
      <c r="G164" s="55" t="s">
        <v>7</v>
      </c>
      <c r="H164" s="52">
        <v>48.353216000000003</v>
      </c>
      <c r="I164" s="52">
        <v>171.79</v>
      </c>
      <c r="J164" s="68" t="s">
        <v>7</v>
      </c>
      <c r="K164" s="66">
        <f t="shared" si="103"/>
        <v>94.944702333759949</v>
      </c>
      <c r="L164" s="66">
        <f t="shared" si="103"/>
        <v>97.333954246463719</v>
      </c>
      <c r="M164" s="48"/>
      <c r="N164" s="47"/>
      <c r="O164" s="47"/>
      <c r="T164" s="1"/>
    </row>
    <row r="165" spans="1:22" ht="21" x14ac:dyDescent="0.5">
      <c r="A165" s="15"/>
      <c r="B165" s="15"/>
      <c r="C165" s="11"/>
      <c r="D165" s="52"/>
      <c r="E165" s="65"/>
      <c r="F165" s="52"/>
      <c r="G165" s="52"/>
      <c r="H165" s="65"/>
      <c r="I165" s="52"/>
      <c r="J165" s="66"/>
      <c r="K165" s="66"/>
      <c r="L165" s="66"/>
      <c r="M165" s="48"/>
      <c r="N165" s="49"/>
      <c r="O165" s="49"/>
    </row>
    <row r="166" spans="1:22" ht="21" x14ac:dyDescent="0.5">
      <c r="A166" s="15" t="s">
        <v>47</v>
      </c>
      <c r="B166" s="15" t="s">
        <v>48</v>
      </c>
      <c r="C166" s="11"/>
      <c r="D166" s="105"/>
      <c r="E166" s="52">
        <f t="shared" ref="E166:I166" si="104">SUM(E167:E171)</f>
        <v>982076.74450199993</v>
      </c>
      <c r="F166" s="52">
        <f t="shared" si="104"/>
        <v>3522211</v>
      </c>
      <c r="G166" s="105"/>
      <c r="H166" s="52">
        <f t="shared" si="104"/>
        <v>611396.07311</v>
      </c>
      <c r="I166" s="52">
        <f t="shared" si="104"/>
        <v>2154953.702</v>
      </c>
      <c r="J166" s="68"/>
      <c r="K166" s="66">
        <f t="shared" ref="K166:L171" si="105">E166/H166*100-100</f>
        <v>60.628565948494185</v>
      </c>
      <c r="L166" s="66">
        <f t="shared" si="105"/>
        <v>63.447177390913623</v>
      </c>
      <c r="M166" s="48"/>
      <c r="N166" s="49"/>
      <c r="O166" s="49"/>
    </row>
    <row r="167" spans="1:22" ht="21" x14ac:dyDescent="0.5">
      <c r="A167" s="15"/>
      <c r="B167" s="15" t="s">
        <v>79</v>
      </c>
      <c r="C167" s="11" t="s">
        <v>9</v>
      </c>
      <c r="D167" s="52">
        <v>565660.2911881</v>
      </c>
      <c r="E167" s="52">
        <v>294904.678151</v>
      </c>
      <c r="F167" s="52">
        <v>1056975</v>
      </c>
      <c r="G167" s="52">
        <v>141291</v>
      </c>
      <c r="H167" s="52">
        <v>89189.066978000003</v>
      </c>
      <c r="I167" s="52">
        <v>314019.91800000001</v>
      </c>
      <c r="J167" s="66">
        <f>D167/G167*100-100</f>
        <v>300.35125463624712</v>
      </c>
      <c r="K167" s="66">
        <f t="shared" si="105"/>
        <v>230.65115281870055</v>
      </c>
      <c r="L167" s="66">
        <f t="shared" si="105"/>
        <v>236.59489077377572</v>
      </c>
      <c r="M167" s="69"/>
      <c r="N167" s="47"/>
      <c r="O167" s="47"/>
      <c r="T167" s="1"/>
    </row>
    <row r="168" spans="1:22" ht="21" x14ac:dyDescent="0.5">
      <c r="B168" s="15" t="s">
        <v>80</v>
      </c>
      <c r="C168" s="11" t="s">
        <v>9</v>
      </c>
      <c r="D168" s="52">
        <v>323337.28676600003</v>
      </c>
      <c r="E168" s="52">
        <v>120936.64133699999</v>
      </c>
      <c r="F168" s="52">
        <v>433667</v>
      </c>
      <c r="G168" s="52">
        <v>237232.78099999999</v>
      </c>
      <c r="H168" s="52">
        <v>112645.865053</v>
      </c>
      <c r="I168" s="52">
        <v>397151.42200000002</v>
      </c>
      <c r="J168" s="66">
        <f>D168/G168*100-100</f>
        <v>36.29536584406523</v>
      </c>
      <c r="K168" s="66">
        <f t="shared" si="105"/>
        <v>7.3600360564492746</v>
      </c>
      <c r="L168" s="66">
        <f t="shared" si="105"/>
        <v>9.1943717124598265</v>
      </c>
      <c r="M168" s="69"/>
      <c r="N168" s="47"/>
      <c r="O168" s="47"/>
      <c r="T168" s="1"/>
    </row>
    <row r="169" spans="1:22" ht="21" x14ac:dyDescent="0.5">
      <c r="A169" s="15" t="s">
        <v>0</v>
      </c>
      <c r="B169" s="15" t="s">
        <v>81</v>
      </c>
      <c r="C169" s="11" t="s">
        <v>9</v>
      </c>
      <c r="D169" s="52">
        <v>346343.0958985</v>
      </c>
      <c r="E169" s="52">
        <v>160578.311843</v>
      </c>
      <c r="F169" s="52">
        <v>576130</v>
      </c>
      <c r="G169" s="52">
        <v>298545.02299999999</v>
      </c>
      <c r="H169" s="52">
        <v>142657.385461</v>
      </c>
      <c r="I169" s="52">
        <v>502829.20299999998</v>
      </c>
      <c r="J169" s="66">
        <f>D169/G169*100-100</f>
        <v>16.010339887160001</v>
      </c>
      <c r="K169" s="66">
        <f t="shared" si="105"/>
        <v>12.562214233835988</v>
      </c>
      <c r="L169" s="66">
        <f t="shared" si="105"/>
        <v>14.577673007587833</v>
      </c>
      <c r="M169" s="69"/>
      <c r="N169" s="47"/>
      <c r="O169" s="47"/>
      <c r="T169" s="1"/>
    </row>
    <row r="170" spans="1:22" ht="21" x14ac:dyDescent="0.5">
      <c r="A170" s="15" t="s">
        <v>0</v>
      </c>
      <c r="B170" s="15" t="s">
        <v>82</v>
      </c>
      <c r="C170" s="11" t="s">
        <v>9</v>
      </c>
      <c r="D170" s="52">
        <v>958557.34733489994</v>
      </c>
      <c r="E170" s="52">
        <v>119723.908261</v>
      </c>
      <c r="F170" s="52">
        <v>429551</v>
      </c>
      <c r="G170" s="52">
        <v>807149.07299999997</v>
      </c>
      <c r="H170" s="52">
        <v>100597.95136000001</v>
      </c>
      <c r="I170" s="52">
        <v>354406.799</v>
      </c>
      <c r="J170" s="66">
        <f>D170/G170*100-100</f>
        <v>18.758402803108964</v>
      </c>
      <c r="K170" s="66">
        <f t="shared" si="105"/>
        <v>19.012272757479735</v>
      </c>
      <c r="L170" s="66">
        <f t="shared" si="105"/>
        <v>21.202810220353598</v>
      </c>
      <c r="M170" s="69"/>
      <c r="N170" s="47"/>
      <c r="O170" s="47"/>
      <c r="T170" s="1"/>
    </row>
    <row r="171" spans="1:22" ht="21" x14ac:dyDescent="0.5">
      <c r="A171" s="15"/>
      <c r="B171" s="15" t="s">
        <v>83</v>
      </c>
      <c r="C171" s="11" t="s">
        <v>49</v>
      </c>
      <c r="D171" s="105" t="s">
        <v>7</v>
      </c>
      <c r="E171" s="52">
        <v>285933.20490999997</v>
      </c>
      <c r="F171" s="52">
        <v>1025888</v>
      </c>
      <c r="G171" s="55" t="s">
        <v>7</v>
      </c>
      <c r="H171" s="52">
        <v>166305.80425799999</v>
      </c>
      <c r="I171" s="52">
        <v>586546.36</v>
      </c>
      <c r="J171" s="68" t="s">
        <v>7</v>
      </c>
      <c r="K171" s="66">
        <f t="shared" si="105"/>
        <v>71.932186122869723</v>
      </c>
      <c r="L171" s="66">
        <f t="shared" si="105"/>
        <v>74.903139796145012</v>
      </c>
      <c r="M171" s="48"/>
      <c r="N171" s="49"/>
      <c r="O171" s="49"/>
      <c r="T171" s="1"/>
    </row>
    <row r="172" spans="1:22" ht="21" x14ac:dyDescent="0.5">
      <c r="A172" s="15"/>
      <c r="B172" s="15"/>
      <c r="C172" s="11"/>
      <c r="D172" s="52"/>
      <c r="E172" s="52"/>
      <c r="F172" s="52"/>
      <c r="G172" s="52"/>
      <c r="H172" s="52"/>
      <c r="I172" s="52"/>
      <c r="J172" s="66"/>
      <c r="K172" s="66"/>
      <c r="L172" s="66"/>
      <c r="M172" s="48"/>
      <c r="N172" s="49"/>
      <c r="O172" s="49"/>
    </row>
    <row r="173" spans="1:22" ht="21" x14ac:dyDescent="0.5">
      <c r="A173" s="15" t="s">
        <v>50</v>
      </c>
      <c r="B173" s="15" t="s">
        <v>51</v>
      </c>
      <c r="C173" s="11"/>
      <c r="D173" s="105"/>
      <c r="E173" s="52">
        <f t="shared" ref="E173:I173" si="106">SUM(E174:E178)</f>
        <v>2054932.092584</v>
      </c>
      <c r="F173" s="52">
        <f t="shared" si="106"/>
        <v>7371977</v>
      </c>
      <c r="G173" s="105"/>
      <c r="H173" s="52">
        <f t="shared" si="106"/>
        <v>2009167.610745</v>
      </c>
      <c r="I173" s="52">
        <f t="shared" si="106"/>
        <v>7084709.0219999999</v>
      </c>
      <c r="J173" s="68"/>
      <c r="K173" s="66">
        <f t="shared" ref="K173:L178" si="107">E173/H173*100-100</f>
        <v>2.2777831771850288</v>
      </c>
      <c r="L173" s="66">
        <f t="shared" si="107"/>
        <v>4.0547604299337081</v>
      </c>
      <c r="M173" s="48"/>
      <c r="N173" s="49"/>
      <c r="O173" s="49"/>
    </row>
    <row r="174" spans="1:22" ht="21" x14ac:dyDescent="0.5">
      <c r="A174" s="15" t="s">
        <v>0</v>
      </c>
      <c r="B174" s="15" t="s">
        <v>84</v>
      </c>
      <c r="C174" s="11" t="s">
        <v>52</v>
      </c>
      <c r="D174" s="52">
        <v>843058.35696</v>
      </c>
      <c r="E174" s="52">
        <v>143695.68046500001</v>
      </c>
      <c r="F174" s="52">
        <v>516176</v>
      </c>
      <c r="G174" s="52">
        <v>1222218</v>
      </c>
      <c r="H174" s="52">
        <v>172620.349889</v>
      </c>
      <c r="I174" s="52">
        <v>611779.10400000005</v>
      </c>
      <c r="J174" s="66">
        <f>D174/G174*100-100</f>
        <v>-31.022259780170145</v>
      </c>
      <c r="K174" s="66">
        <f t="shared" si="107"/>
        <v>-16.756233805921156</v>
      </c>
      <c r="L174" s="66">
        <f t="shared" si="107"/>
        <v>-15.627062672608062</v>
      </c>
      <c r="M174" s="69"/>
      <c r="N174" s="47"/>
      <c r="O174" s="47"/>
      <c r="T174" s="1"/>
    </row>
    <row r="175" spans="1:22" ht="21" x14ac:dyDescent="0.5">
      <c r="B175" s="15" t="s">
        <v>85</v>
      </c>
      <c r="C175" s="11" t="s">
        <v>52</v>
      </c>
      <c r="D175" s="52">
        <v>25392.574190899999</v>
      </c>
      <c r="E175" s="52">
        <v>35186.654569999999</v>
      </c>
      <c r="F175" s="52">
        <v>126169</v>
      </c>
      <c r="G175" s="52">
        <v>30328.366999999998</v>
      </c>
      <c r="H175" s="52">
        <v>45776.528576999997</v>
      </c>
      <c r="I175" s="52">
        <v>161639.114</v>
      </c>
      <c r="J175" s="66">
        <f>D175/G175*100-100</f>
        <v>-16.274508974057184</v>
      </c>
      <c r="K175" s="66">
        <f t="shared" si="107"/>
        <v>-23.133851203214178</v>
      </c>
      <c r="L175" s="66">
        <f t="shared" si="107"/>
        <v>-21.944016594894237</v>
      </c>
      <c r="M175" s="69"/>
      <c r="N175" s="47"/>
      <c r="O175" s="47"/>
      <c r="T175" s="1"/>
    </row>
    <row r="176" spans="1:22" ht="21" x14ac:dyDescent="0.5">
      <c r="B176" s="15" t="s">
        <v>86</v>
      </c>
      <c r="C176" s="11" t="s">
        <v>52</v>
      </c>
      <c r="D176" s="52">
        <v>1698345.8799109999</v>
      </c>
      <c r="E176" s="52">
        <v>582011.09209099994</v>
      </c>
      <c r="F176" s="52">
        <v>2087905</v>
      </c>
      <c r="G176" s="52">
        <v>1553728.851</v>
      </c>
      <c r="H176" s="52">
        <v>538797.52321300004</v>
      </c>
      <c r="I176" s="52">
        <v>1898156.8060000001</v>
      </c>
      <c r="J176" s="66">
        <f>D176/G176*100-100</f>
        <v>9.3077391732748254</v>
      </c>
      <c r="K176" s="66">
        <f t="shared" si="107"/>
        <v>8.0203725919720767</v>
      </c>
      <c r="L176" s="66">
        <f t="shared" si="107"/>
        <v>9.9964446246070509</v>
      </c>
      <c r="M176" s="69"/>
      <c r="N176" s="47"/>
      <c r="O176" s="47"/>
      <c r="T176" s="1"/>
    </row>
    <row r="177" spans="1:20" ht="21" x14ac:dyDescent="0.5">
      <c r="B177" s="15" t="s">
        <v>87</v>
      </c>
      <c r="C177" s="11" t="s">
        <v>52</v>
      </c>
      <c r="D177" s="75">
        <v>29387</v>
      </c>
      <c r="E177" s="75">
        <v>280359.234436</v>
      </c>
      <c r="F177" s="75">
        <v>1005958</v>
      </c>
      <c r="G177" s="75">
        <v>43452.010999999999</v>
      </c>
      <c r="H177" s="75">
        <v>251127.12580499999</v>
      </c>
      <c r="I177" s="75">
        <v>885824.43</v>
      </c>
      <c r="J177" s="66">
        <f>D177/G177*100-100</f>
        <v>-32.369068027714533</v>
      </c>
      <c r="K177" s="66">
        <f t="shared" si="107"/>
        <v>11.640362839058142</v>
      </c>
      <c r="L177" s="66">
        <f t="shared" si="107"/>
        <v>13.561781085671782</v>
      </c>
      <c r="M177" s="91"/>
      <c r="N177" s="47"/>
      <c r="O177" s="47"/>
      <c r="T177" s="1"/>
    </row>
    <row r="178" spans="1:20" ht="21" x14ac:dyDescent="0.5">
      <c r="B178" s="15" t="s">
        <v>88</v>
      </c>
      <c r="C178" s="11" t="s">
        <v>49</v>
      </c>
      <c r="D178" s="105" t="s">
        <v>7</v>
      </c>
      <c r="E178" s="52">
        <v>1013679.431022</v>
      </c>
      <c r="F178" s="52">
        <v>3635769</v>
      </c>
      <c r="G178" s="55" t="s">
        <v>7</v>
      </c>
      <c r="H178" s="52">
        <v>1000846.083261</v>
      </c>
      <c r="I178" s="52">
        <v>3527309.568</v>
      </c>
      <c r="J178" s="68" t="s">
        <v>7</v>
      </c>
      <c r="K178" s="66">
        <f t="shared" si="107"/>
        <v>1.2822498859351015</v>
      </c>
      <c r="L178" s="66">
        <f t="shared" si="107"/>
        <v>3.0748486887556226</v>
      </c>
      <c r="M178" s="48"/>
      <c r="N178" s="49"/>
      <c r="O178" s="49"/>
    </row>
    <row r="179" spans="1:20" ht="21" x14ac:dyDescent="0.5">
      <c r="B179" s="15"/>
      <c r="C179" s="11"/>
      <c r="D179" s="64"/>
      <c r="E179" s="52"/>
      <c r="F179" s="52"/>
      <c r="G179" s="64"/>
      <c r="H179" s="52"/>
      <c r="I179" s="52"/>
      <c r="J179" s="66"/>
      <c r="K179" s="66"/>
      <c r="L179" s="66"/>
      <c r="M179" s="48"/>
      <c r="N179" s="49"/>
      <c r="O179" s="49"/>
    </row>
    <row r="180" spans="1:20" ht="21" x14ac:dyDescent="0.5">
      <c r="A180" s="15" t="s">
        <v>53</v>
      </c>
      <c r="B180" s="15" t="s">
        <v>54</v>
      </c>
      <c r="C180" s="11"/>
      <c r="D180" s="105"/>
      <c r="E180" s="52">
        <f t="shared" ref="E180:I180" si="108">SUM(E181:E185)</f>
        <v>1113834.691656</v>
      </c>
      <c r="F180" s="52">
        <f t="shared" si="108"/>
        <v>3994215</v>
      </c>
      <c r="G180" s="105"/>
      <c r="H180" s="52">
        <f t="shared" si="108"/>
        <v>1000406.939871</v>
      </c>
      <c r="I180" s="52">
        <f t="shared" si="108"/>
        <v>3528695.7780000004</v>
      </c>
      <c r="J180" s="68"/>
      <c r="K180" s="66">
        <f t="shared" ref="K180:L185" si="109">E180/H180*100-100</f>
        <v>11.338161228632245</v>
      </c>
      <c r="L180" s="66">
        <f t="shared" si="109"/>
        <v>13.192387535993461</v>
      </c>
      <c r="M180" s="48"/>
      <c r="N180" s="49"/>
      <c r="O180" s="49"/>
    </row>
    <row r="181" spans="1:20" ht="21" x14ac:dyDescent="0.5">
      <c r="A181" s="15"/>
      <c r="B181" s="15" t="s">
        <v>89</v>
      </c>
      <c r="C181" s="11" t="s">
        <v>55</v>
      </c>
      <c r="D181" s="75">
        <v>382</v>
      </c>
      <c r="E181" s="75">
        <v>8326.4173019999998</v>
      </c>
      <c r="F181" s="75">
        <v>29889</v>
      </c>
      <c r="G181" s="75">
        <v>262</v>
      </c>
      <c r="H181" s="75">
        <v>4876.5869670000002</v>
      </c>
      <c r="I181" s="75">
        <v>17031.344000000001</v>
      </c>
      <c r="J181" s="66">
        <f>D181/G181*100-100</f>
        <v>45.801526717557266</v>
      </c>
      <c r="K181" s="66">
        <f t="shared" ref="K181" si="110">E181/H181*100-100</f>
        <v>70.74272146370194</v>
      </c>
      <c r="L181" s="66">
        <f t="shared" ref="L181" si="111">F181/I181*100-100</f>
        <v>75.494077273056064</v>
      </c>
      <c r="M181" s="91"/>
      <c r="N181" s="47"/>
      <c r="O181" s="47"/>
      <c r="T181" s="1"/>
    </row>
    <row r="182" spans="1:20" ht="21" x14ac:dyDescent="0.5">
      <c r="B182" s="15" t="s">
        <v>90</v>
      </c>
      <c r="C182" s="11" t="s">
        <v>52</v>
      </c>
      <c r="D182" s="52">
        <v>2277576.3760676002</v>
      </c>
      <c r="E182" s="52">
        <v>287337.424688</v>
      </c>
      <c r="F182" s="52">
        <v>1030311</v>
      </c>
      <c r="G182" s="52">
        <v>2248522</v>
      </c>
      <c r="H182" s="52">
        <v>288801.82855999999</v>
      </c>
      <c r="I182" s="52">
        <v>1018157.987</v>
      </c>
      <c r="J182" s="66">
        <f>D182/G182*100-100</f>
        <v>1.2921544048757596</v>
      </c>
      <c r="K182" s="66">
        <f t="shared" si="109"/>
        <v>-0.50706184212950234</v>
      </c>
      <c r="L182" s="66">
        <f t="shared" si="109"/>
        <v>1.1936274286674262</v>
      </c>
      <c r="M182" s="69"/>
      <c r="N182" s="47"/>
      <c r="O182" s="47"/>
      <c r="T182" s="1"/>
    </row>
    <row r="183" spans="1:20" ht="21" x14ac:dyDescent="0.5">
      <c r="B183" s="15" t="s">
        <v>91</v>
      </c>
      <c r="C183" s="11" t="s">
        <v>52</v>
      </c>
      <c r="D183" s="52">
        <v>2768206.1822361997</v>
      </c>
      <c r="E183" s="52">
        <v>523223.83003299998</v>
      </c>
      <c r="F183" s="52">
        <v>1876279</v>
      </c>
      <c r="G183" s="52">
        <v>2316803</v>
      </c>
      <c r="H183" s="52">
        <v>471091.53908700001</v>
      </c>
      <c r="I183" s="52">
        <v>1660935.6370000001</v>
      </c>
      <c r="J183" s="66">
        <f>D183/G183*100-100</f>
        <v>19.483882843565013</v>
      </c>
      <c r="K183" s="66">
        <f t="shared" si="109"/>
        <v>11.066276216090614</v>
      </c>
      <c r="L183" s="66">
        <f t="shared" si="109"/>
        <v>12.965184092801792</v>
      </c>
      <c r="M183" s="69"/>
      <c r="N183" s="47"/>
      <c r="O183" s="47"/>
      <c r="T183" s="1"/>
    </row>
    <row r="184" spans="1:20" ht="21" x14ac:dyDescent="0.5">
      <c r="B184" s="15" t="s">
        <v>92</v>
      </c>
      <c r="C184" s="11" t="s">
        <v>49</v>
      </c>
      <c r="D184" s="105" t="s">
        <v>7</v>
      </c>
      <c r="E184" s="52">
        <v>41558.900548999998</v>
      </c>
      <c r="F184" s="52">
        <v>149031</v>
      </c>
      <c r="G184" s="55" t="s">
        <v>7</v>
      </c>
      <c r="H184" s="52">
        <v>41322.343818000001</v>
      </c>
      <c r="I184" s="52">
        <v>146149.47500000001</v>
      </c>
      <c r="J184" s="68" t="s">
        <v>7</v>
      </c>
      <c r="K184" s="66">
        <f t="shared" si="109"/>
        <v>0.57246687661738349</v>
      </c>
      <c r="L184" s="66">
        <f t="shared" si="109"/>
        <v>1.9716287041058536</v>
      </c>
      <c r="M184" s="48"/>
      <c r="N184" s="49"/>
      <c r="O184" s="49"/>
    </row>
    <row r="185" spans="1:20" ht="21" x14ac:dyDescent="0.5">
      <c r="B185" s="15" t="s">
        <v>93</v>
      </c>
      <c r="C185" s="11" t="s">
        <v>49</v>
      </c>
      <c r="D185" s="105" t="s">
        <v>7</v>
      </c>
      <c r="E185" s="52">
        <v>253388.11908400001</v>
      </c>
      <c r="F185" s="52">
        <v>908705</v>
      </c>
      <c r="G185" s="55" t="s">
        <v>7</v>
      </c>
      <c r="H185" s="52">
        <v>194314.641439</v>
      </c>
      <c r="I185" s="52">
        <v>686421.33499999996</v>
      </c>
      <c r="J185" s="68" t="s">
        <v>7</v>
      </c>
      <c r="K185" s="66">
        <f t="shared" si="109"/>
        <v>30.400940046272638</v>
      </c>
      <c r="L185" s="66">
        <f t="shared" si="109"/>
        <v>32.382977286100811</v>
      </c>
      <c r="M185" s="48"/>
      <c r="N185" s="49"/>
      <c r="O185" s="49"/>
    </row>
    <row r="186" spans="1:20" ht="21" x14ac:dyDescent="0.5">
      <c r="B186" s="15"/>
      <c r="C186" s="11"/>
      <c r="D186" s="64"/>
      <c r="E186" s="52"/>
      <c r="F186" s="52"/>
      <c r="G186" s="64"/>
      <c r="H186" s="52"/>
      <c r="I186" s="52"/>
      <c r="J186" s="66"/>
      <c r="K186" s="66"/>
      <c r="L186" s="66"/>
      <c r="M186" s="48"/>
      <c r="N186" s="49"/>
      <c r="O186" s="49"/>
    </row>
    <row r="187" spans="1:20" ht="21" x14ac:dyDescent="0.5">
      <c r="A187" s="15" t="s">
        <v>56</v>
      </c>
      <c r="B187" s="15" t="s">
        <v>57</v>
      </c>
      <c r="C187" s="11"/>
      <c r="D187" s="105"/>
      <c r="E187" s="52">
        <f t="shared" ref="E187:I187" si="112">SUM(E188:E192)</f>
        <v>231078.74371800001</v>
      </c>
      <c r="F187" s="52">
        <f t="shared" si="112"/>
        <v>828914</v>
      </c>
      <c r="G187" s="105"/>
      <c r="H187" s="52">
        <f t="shared" si="112"/>
        <v>210463.20944000012</v>
      </c>
      <c r="I187" s="52">
        <f t="shared" si="112"/>
        <v>741525.99099999992</v>
      </c>
      <c r="J187" s="70"/>
      <c r="K187" s="66">
        <f t="shared" ref="K187:L192" si="113">E187/H187*100-100</f>
        <v>9.7953149782584887</v>
      </c>
      <c r="L187" s="66">
        <f t="shared" si="113"/>
        <v>11.784888198207483</v>
      </c>
      <c r="M187" s="48"/>
      <c r="N187" s="49"/>
      <c r="O187" s="49"/>
    </row>
    <row r="188" spans="1:20" ht="21" x14ac:dyDescent="0.5">
      <c r="B188" s="15" t="s">
        <v>94</v>
      </c>
      <c r="C188" s="11" t="s">
        <v>52</v>
      </c>
      <c r="D188" s="52">
        <v>451158.6412288</v>
      </c>
      <c r="E188" s="52">
        <v>66541.322564999995</v>
      </c>
      <c r="F188" s="52">
        <v>238701</v>
      </c>
      <c r="G188" s="52">
        <v>365644.609</v>
      </c>
      <c r="H188" s="52">
        <v>59269.568117000003</v>
      </c>
      <c r="I188" s="52">
        <v>208888.26699999999</v>
      </c>
      <c r="J188" s="66">
        <f>D188/G188*100-100</f>
        <v>23.387198969696826</v>
      </c>
      <c r="K188" s="66">
        <f t="shared" si="113"/>
        <v>12.268951300008339</v>
      </c>
      <c r="L188" s="66">
        <f t="shared" si="113"/>
        <v>14.272095521765223</v>
      </c>
      <c r="M188" s="69"/>
      <c r="N188" s="47"/>
      <c r="O188" s="47"/>
      <c r="T188" s="1"/>
    </row>
    <row r="189" spans="1:20" ht="21" x14ac:dyDescent="0.5">
      <c r="B189" s="15" t="s">
        <v>95</v>
      </c>
      <c r="C189" s="11" t="s">
        <v>58</v>
      </c>
      <c r="D189" s="75">
        <v>6291616</v>
      </c>
      <c r="E189" s="75">
        <v>34909.181868</v>
      </c>
      <c r="F189" s="75">
        <v>125251</v>
      </c>
      <c r="G189" s="75">
        <v>3299250</v>
      </c>
      <c r="H189" s="75">
        <v>23138.591719</v>
      </c>
      <c r="I189" s="75">
        <v>81800.479000000007</v>
      </c>
      <c r="J189" s="66">
        <f>D189/G189*100-100</f>
        <v>90.698370841857979</v>
      </c>
      <c r="K189" s="66">
        <f t="shared" si="113"/>
        <v>50.869950479028972</v>
      </c>
      <c r="L189" s="66">
        <f t="shared" si="113"/>
        <v>53.117685288859974</v>
      </c>
      <c r="M189" s="91"/>
      <c r="N189" s="47"/>
      <c r="O189" s="47"/>
      <c r="T189" s="1"/>
    </row>
    <row r="190" spans="1:20" ht="21" x14ac:dyDescent="0.5">
      <c r="B190" s="15" t="s">
        <v>96</v>
      </c>
      <c r="C190" s="11" t="s">
        <v>49</v>
      </c>
      <c r="D190" s="105" t="s">
        <v>7</v>
      </c>
      <c r="E190" s="52">
        <v>23092.540198999999</v>
      </c>
      <c r="F190" s="52">
        <v>82819</v>
      </c>
      <c r="G190" s="55" t="s">
        <v>7</v>
      </c>
      <c r="H190" s="52">
        <v>25212.833004</v>
      </c>
      <c r="I190" s="52">
        <v>88610.831999999995</v>
      </c>
      <c r="J190" s="68" t="s">
        <v>7</v>
      </c>
      <c r="K190" s="66">
        <f t="shared" si="113"/>
        <v>-8.4095777918475818</v>
      </c>
      <c r="L190" s="66">
        <f t="shared" si="113"/>
        <v>-6.5362573279980012</v>
      </c>
      <c r="M190" s="48"/>
      <c r="N190" s="49"/>
      <c r="O190" s="49"/>
    </row>
    <row r="191" spans="1:20" ht="21" x14ac:dyDescent="0.5">
      <c r="B191" s="15" t="s">
        <v>97</v>
      </c>
      <c r="C191" s="11" t="s">
        <v>52</v>
      </c>
      <c r="D191" s="52">
        <v>22258.402600000001</v>
      </c>
      <c r="E191" s="52">
        <v>4833.3324240000002</v>
      </c>
      <c r="F191" s="52">
        <v>17370</v>
      </c>
      <c r="G191" s="52">
        <v>32513</v>
      </c>
      <c r="H191" s="52">
        <v>6247.5754669999997</v>
      </c>
      <c r="I191" s="52">
        <v>22025.78</v>
      </c>
      <c r="J191" s="66">
        <f>D191/G191*100-100</f>
        <v>-31.539991388060145</v>
      </c>
      <c r="K191" s="66">
        <f t="shared" si="113"/>
        <v>-22.636670024557532</v>
      </c>
      <c r="L191" s="66">
        <f t="shared" si="113"/>
        <v>-21.137866627197766</v>
      </c>
      <c r="M191" s="69"/>
      <c r="N191" s="47"/>
      <c r="O191" s="47"/>
      <c r="T191" s="1"/>
    </row>
    <row r="192" spans="1:20" ht="21" x14ac:dyDescent="0.5">
      <c r="B192" s="15" t="s">
        <v>98</v>
      </c>
      <c r="C192" s="11" t="s">
        <v>52</v>
      </c>
      <c r="D192" s="52">
        <v>372319.7411932</v>
      </c>
      <c r="E192" s="52">
        <v>101702.366662</v>
      </c>
      <c r="F192" s="52">
        <v>364773</v>
      </c>
      <c r="G192" s="52">
        <v>343260.30300000001</v>
      </c>
      <c r="H192" s="52">
        <v>96594.641133000099</v>
      </c>
      <c r="I192" s="52">
        <v>340200.63299999997</v>
      </c>
      <c r="J192" s="66">
        <f>D192/G192*100-100</f>
        <v>8.4657147765787357</v>
      </c>
      <c r="K192" s="66">
        <f t="shared" si="113"/>
        <v>5.2877938869995091</v>
      </c>
      <c r="L192" s="66">
        <f t="shared" si="113"/>
        <v>7.2229045499747855</v>
      </c>
      <c r="M192" s="69"/>
      <c r="N192" s="47"/>
      <c r="O192" s="47"/>
      <c r="T192" s="1"/>
    </row>
    <row r="193" spans="1:15" ht="21" x14ac:dyDescent="0.5">
      <c r="B193" s="15"/>
      <c r="C193" s="11"/>
      <c r="D193" s="52"/>
      <c r="E193" s="52"/>
      <c r="F193" s="52"/>
      <c r="G193" s="52"/>
      <c r="H193" s="52"/>
      <c r="I193" s="52"/>
      <c r="J193" s="66"/>
      <c r="K193" s="66"/>
      <c r="L193" s="66"/>
      <c r="M193" s="48"/>
      <c r="N193" s="49"/>
      <c r="O193" s="49"/>
    </row>
    <row r="194" spans="1:15" ht="21" x14ac:dyDescent="0.5">
      <c r="A194" s="15"/>
      <c r="B194" s="15" t="s">
        <v>59</v>
      </c>
      <c r="D194" s="64"/>
      <c r="E194" s="52">
        <f t="shared" ref="E194:I194" si="114">E108-E110-E122-E134-E159-E166-E173-E180-E187</f>
        <v>788883.90961600153</v>
      </c>
      <c r="F194" s="52">
        <f t="shared" si="114"/>
        <v>2830409</v>
      </c>
      <c r="G194" s="105"/>
      <c r="H194" s="52">
        <f t="shared" si="114"/>
        <v>752949.94304000132</v>
      </c>
      <c r="I194" s="52">
        <f t="shared" si="114"/>
        <v>2652499.276999996</v>
      </c>
      <c r="J194" s="68"/>
      <c r="K194" s="66">
        <f>E194/H194*100-100</f>
        <v>4.7724243700608469</v>
      </c>
      <c r="L194" s="66">
        <f>F194/I194*100-100</f>
        <v>6.7072486896668124</v>
      </c>
      <c r="M194" s="48"/>
      <c r="N194" s="49"/>
      <c r="O194" s="49"/>
    </row>
    <row r="195" spans="1:15" ht="21" x14ac:dyDescent="0.5">
      <c r="A195" s="8"/>
      <c r="B195" s="9"/>
      <c r="C195" s="9"/>
      <c r="D195" s="71"/>
      <c r="E195" s="72"/>
      <c r="F195" s="71"/>
      <c r="G195" s="71"/>
      <c r="H195" s="72"/>
      <c r="I195" s="71"/>
      <c r="J195" s="71"/>
      <c r="K195" s="72"/>
      <c r="L195" s="71"/>
      <c r="M195" s="48"/>
      <c r="N195" s="49"/>
      <c r="O195" s="49"/>
    </row>
    <row r="196" spans="1:15" x14ac:dyDescent="0.45">
      <c r="A196" s="2" t="s">
        <v>60</v>
      </c>
    </row>
    <row r="199" spans="1:15" x14ac:dyDescent="0.45">
      <c r="E199" s="38"/>
      <c r="F199" s="38"/>
      <c r="H199" s="2"/>
      <c r="K199" s="2"/>
      <c r="N199" s="2"/>
      <c r="O199" s="2"/>
    </row>
    <row r="200" spans="1:15" x14ac:dyDescent="0.45">
      <c r="B200" s="15"/>
      <c r="E200" s="74"/>
      <c r="F200" s="74"/>
      <c r="H200" s="2"/>
      <c r="K200" s="2"/>
      <c r="N200" s="2"/>
      <c r="O200" s="2"/>
    </row>
    <row r="201" spans="1:15" x14ac:dyDescent="0.45">
      <c r="E201" s="2"/>
      <c r="H201" s="2"/>
      <c r="K201" s="2"/>
      <c r="N201" s="2"/>
      <c r="O201" s="2"/>
    </row>
    <row r="202" spans="1:15" x14ac:dyDescent="0.45">
      <c r="E202" s="2"/>
      <c r="H202" s="2"/>
      <c r="K202" s="2"/>
      <c r="N202" s="2"/>
      <c r="O202" s="2"/>
    </row>
    <row r="203" spans="1:15" x14ac:dyDescent="0.45">
      <c r="H203" s="2"/>
      <c r="K203" s="2"/>
      <c r="N203" s="2"/>
      <c r="O203" s="2"/>
    </row>
    <row r="204" spans="1:15" x14ac:dyDescent="0.45">
      <c r="E204" s="2"/>
      <c r="H204" s="2"/>
      <c r="K204" s="2"/>
      <c r="N204" s="2"/>
      <c r="O204" s="2"/>
    </row>
    <row r="205" spans="1:15" x14ac:dyDescent="0.45">
      <c r="E205" s="2"/>
      <c r="H205" s="2"/>
      <c r="K205" s="2"/>
      <c r="N205" s="2"/>
      <c r="O205" s="2"/>
    </row>
    <row r="206" spans="1:15" x14ac:dyDescent="0.45">
      <c r="E206" s="2"/>
      <c r="H206" s="2"/>
      <c r="K206" s="2"/>
      <c r="N206" s="2"/>
      <c r="O206" s="2"/>
    </row>
    <row r="207" spans="1:15" x14ac:dyDescent="0.45">
      <c r="E207" s="2"/>
      <c r="H207" s="2"/>
      <c r="K207" s="2"/>
      <c r="N207" s="2"/>
      <c r="O207" s="2"/>
    </row>
    <row r="208" spans="1:15" x14ac:dyDescent="0.45">
      <c r="E208" s="2"/>
      <c r="H208" s="2"/>
      <c r="K208" s="2"/>
      <c r="N208" s="2"/>
      <c r="O208" s="2"/>
    </row>
    <row r="209" spans="5:15" x14ac:dyDescent="0.45">
      <c r="E209" s="2"/>
      <c r="H209" s="2"/>
      <c r="K209" s="2"/>
      <c r="N209" s="2"/>
      <c r="O209" s="2"/>
    </row>
    <row r="210" spans="5:15" x14ac:dyDescent="0.45">
      <c r="E210" s="2"/>
      <c r="H210" s="2"/>
      <c r="K210" s="2"/>
      <c r="N210" s="2"/>
      <c r="O210" s="2"/>
    </row>
    <row r="211" spans="5:15" x14ac:dyDescent="0.45">
      <c r="E211" s="2"/>
      <c r="H211" s="2"/>
      <c r="K211" s="2"/>
      <c r="N211" s="2"/>
      <c r="O211" s="2"/>
    </row>
    <row r="212" spans="5:15" x14ac:dyDescent="0.45">
      <c r="E212" s="2"/>
      <c r="H212" s="2"/>
      <c r="K212" s="2"/>
      <c r="N212" s="2"/>
      <c r="O212" s="2"/>
    </row>
    <row r="213" spans="5:15" x14ac:dyDescent="0.45">
      <c r="E213" s="2"/>
      <c r="H213" s="2"/>
      <c r="K213" s="2"/>
      <c r="N213" s="2"/>
      <c r="O213" s="2"/>
    </row>
    <row r="214" spans="5:15" x14ac:dyDescent="0.45">
      <c r="E214" s="2"/>
      <c r="H214" s="2"/>
      <c r="K214" s="2"/>
      <c r="N214" s="2"/>
      <c r="O214" s="2"/>
    </row>
    <row r="215" spans="5:15" x14ac:dyDescent="0.45">
      <c r="E215" s="2"/>
      <c r="H215" s="2"/>
      <c r="K215" s="2"/>
      <c r="N215" s="2"/>
      <c r="O215" s="2"/>
    </row>
    <row r="216" spans="5:15" x14ac:dyDescent="0.45">
      <c r="E216" s="2"/>
      <c r="H216" s="2"/>
      <c r="K216" s="2"/>
      <c r="N216" s="2"/>
      <c r="O216" s="2"/>
    </row>
    <row r="217" spans="5:15" x14ac:dyDescent="0.45">
      <c r="E217" s="2"/>
      <c r="H217" s="2"/>
      <c r="K217" s="2"/>
      <c r="N217" s="2"/>
      <c r="O217" s="2"/>
    </row>
    <row r="218" spans="5:15" x14ac:dyDescent="0.45">
      <c r="E218" s="2"/>
      <c r="H218" s="2"/>
      <c r="K218" s="2"/>
      <c r="N218" s="2"/>
      <c r="O218" s="2"/>
    </row>
    <row r="219" spans="5:15" x14ac:dyDescent="0.45">
      <c r="E219" s="2"/>
      <c r="H219" s="2"/>
      <c r="K219" s="2"/>
      <c r="N219" s="2"/>
      <c r="O219" s="2"/>
    </row>
    <row r="220" spans="5:15" x14ac:dyDescent="0.45">
      <c r="E220" s="2"/>
      <c r="H220" s="2"/>
      <c r="K220" s="2"/>
      <c r="N220" s="2"/>
      <c r="O220" s="2"/>
    </row>
    <row r="221" spans="5:15" x14ac:dyDescent="0.45">
      <c r="E221" s="2"/>
      <c r="H221" s="2"/>
      <c r="K221" s="2"/>
      <c r="N221" s="2"/>
      <c r="O221" s="2"/>
    </row>
    <row r="222" spans="5:15" x14ac:dyDescent="0.45">
      <c r="E222" s="2"/>
      <c r="H222" s="2"/>
      <c r="K222" s="2"/>
      <c r="N222" s="2"/>
      <c r="O222" s="2"/>
    </row>
    <row r="223" spans="5:15" x14ac:dyDescent="0.45">
      <c r="E223" s="2"/>
      <c r="H223" s="2"/>
      <c r="K223" s="2"/>
      <c r="N223" s="2"/>
      <c r="O223" s="2"/>
    </row>
  </sheetData>
  <mergeCells count="34">
    <mergeCell ref="A100:L100"/>
    <mergeCell ref="E106:F106"/>
    <mergeCell ref="N6:O6"/>
    <mergeCell ref="A51:R51"/>
    <mergeCell ref="M55:O55"/>
    <mergeCell ref="P55:R55"/>
    <mergeCell ref="Q6:R6"/>
    <mergeCell ref="B4:B7"/>
    <mergeCell ref="B54:B57"/>
    <mergeCell ref="Q56:R56"/>
    <mergeCell ref="G54:I54"/>
    <mergeCell ref="N56:O56"/>
    <mergeCell ref="D54:F54"/>
    <mergeCell ref="E55:F56"/>
    <mergeCell ref="H55:I56"/>
    <mergeCell ref="K55:L56"/>
    <mergeCell ref="K157:L157"/>
    <mergeCell ref="G155:I155"/>
    <mergeCell ref="H157:I157"/>
    <mergeCell ref="G104:I104"/>
    <mergeCell ref="A151:L151"/>
    <mergeCell ref="E157:F157"/>
    <mergeCell ref="D155:F155"/>
    <mergeCell ref="D104:F104"/>
    <mergeCell ref="H106:I106"/>
    <mergeCell ref="K106:L106"/>
    <mergeCell ref="A1:R1"/>
    <mergeCell ref="G4:I4"/>
    <mergeCell ref="M5:O5"/>
    <mergeCell ref="P5:R5"/>
    <mergeCell ref="D4:F4"/>
    <mergeCell ref="E5:F6"/>
    <mergeCell ref="H5:I6"/>
    <mergeCell ref="K5:L6"/>
  </mergeCells>
  <phoneticPr fontId="0" type="noConversion"/>
  <printOptions horizontalCentered="1"/>
  <pageMargins left="0.118110236220472" right="3.9370078740157501E-2" top="0.74803149606299202" bottom="0.74803149606299202" header="0" footer="0"/>
  <pageSetup scale="40" orientation="landscape" r:id="rId1"/>
  <headerFooter alignWithMargins="0"/>
  <rowBreaks count="3" manualBreakCount="3">
    <brk id="50" max="16383" man="1"/>
    <brk id="99" max="16383" man="1"/>
    <brk id="1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</dc:creator>
  <cp:lastModifiedBy>trade</cp:lastModifiedBy>
  <cp:lastPrinted>2025-05-16T04:55:29Z</cp:lastPrinted>
  <dcterms:created xsi:type="dcterms:W3CDTF">2007-02-04T05:47:52Z</dcterms:created>
  <dcterms:modified xsi:type="dcterms:W3CDTF">2025-05-16T04:55:35Z</dcterms:modified>
</cp:coreProperties>
</file>