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June, 2025\"/>
    </mc:Choice>
  </mc:AlternateContent>
  <xr:revisionPtr revIDLastSave="0" documentId="13_ncr:1_{E48E2AEB-233E-4982-B7C6-B1125A5991E3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7" i="2" l="1"/>
  <c r="J137" i="2"/>
  <c r="I137" i="2"/>
  <c r="H137" i="2"/>
  <c r="K126" i="2"/>
  <c r="J126" i="2"/>
  <c r="I126" i="2"/>
  <c r="H126" i="2"/>
  <c r="R197" i="2"/>
  <c r="Q197" i="2"/>
  <c r="P197" i="2"/>
  <c r="O197" i="2"/>
  <c r="G197" i="2"/>
  <c r="F197" i="2"/>
  <c r="E197" i="2"/>
  <c r="D197" i="2"/>
  <c r="C197" i="2"/>
  <c r="R193" i="2"/>
  <c r="R192" i="2" s="1"/>
  <c r="Q193" i="2"/>
  <c r="Q192" i="2" s="1"/>
  <c r="P193" i="2"/>
  <c r="O193" i="2"/>
  <c r="O192" i="2" s="1"/>
  <c r="P192" i="2"/>
  <c r="G193" i="2"/>
  <c r="G192" i="2" s="1"/>
  <c r="F193" i="2"/>
  <c r="F192" i="2" s="1"/>
  <c r="E193" i="2"/>
  <c r="D193" i="2"/>
  <c r="C193" i="2"/>
  <c r="E192" i="2"/>
  <c r="D192" i="2"/>
  <c r="C192" i="2"/>
  <c r="R181" i="2"/>
  <c r="R180" i="2" s="1"/>
  <c r="R178" i="2" s="1"/>
  <c r="Q181" i="2"/>
  <c r="Q180" i="2" s="1"/>
  <c r="Q178" i="2" s="1"/>
  <c r="P181" i="2"/>
  <c r="P180" i="2" s="1"/>
  <c r="P178" i="2" s="1"/>
  <c r="O181" i="2"/>
  <c r="O180" i="2"/>
  <c r="O178" i="2" s="1"/>
  <c r="G181" i="2"/>
  <c r="F181" i="2"/>
  <c r="F180" i="2" s="1"/>
  <c r="F178" i="2" s="1"/>
  <c r="E181" i="2"/>
  <c r="D181" i="2"/>
  <c r="C181" i="2"/>
  <c r="G180" i="2"/>
  <c r="G178" i="2" s="1"/>
  <c r="E180" i="2"/>
  <c r="E178" i="2" s="1"/>
  <c r="D180" i="2"/>
  <c r="C180" i="2"/>
  <c r="C178" i="2" s="1"/>
  <c r="D178" i="2"/>
  <c r="R175" i="2"/>
  <c r="Q175" i="2"/>
  <c r="P175" i="2"/>
  <c r="O175" i="2"/>
  <c r="G175" i="2"/>
  <c r="F175" i="2"/>
  <c r="E175" i="2"/>
  <c r="D175" i="2"/>
  <c r="C175" i="2"/>
  <c r="R169" i="2"/>
  <c r="Q169" i="2"/>
  <c r="P169" i="2"/>
  <c r="O169" i="2"/>
  <c r="G169" i="2"/>
  <c r="F169" i="2"/>
  <c r="E169" i="2"/>
  <c r="D169" i="2"/>
  <c r="C169" i="2"/>
  <c r="R166" i="2"/>
  <c r="R165" i="2" s="1"/>
  <c r="Q166" i="2"/>
  <c r="P166" i="2"/>
  <c r="O166" i="2"/>
  <c r="G166" i="2"/>
  <c r="F166" i="2"/>
  <c r="E166" i="2"/>
  <c r="D166" i="2"/>
  <c r="C166" i="2"/>
  <c r="D165" i="2"/>
  <c r="C165" i="2"/>
  <c r="R161" i="2"/>
  <c r="Q161" i="2"/>
  <c r="P161" i="2"/>
  <c r="O161" i="2"/>
  <c r="G161" i="2"/>
  <c r="F161" i="2"/>
  <c r="E161" i="2"/>
  <c r="D161" i="2"/>
  <c r="C161" i="2"/>
  <c r="R147" i="2"/>
  <c r="R146" i="2" s="1"/>
  <c r="Q147" i="2"/>
  <c r="Q146" i="2" s="1"/>
  <c r="P147" i="2"/>
  <c r="O147" i="2"/>
  <c r="P146" i="2"/>
  <c r="O146" i="2"/>
  <c r="G147" i="2"/>
  <c r="G146" i="2" s="1"/>
  <c r="F147" i="2"/>
  <c r="F146" i="2" s="1"/>
  <c r="E147" i="2"/>
  <c r="E146" i="2" s="1"/>
  <c r="D147" i="2"/>
  <c r="D146" i="2" s="1"/>
  <c r="C147" i="2"/>
  <c r="C146" i="2" s="1"/>
  <c r="R143" i="2"/>
  <c r="Q143" i="2"/>
  <c r="P143" i="2"/>
  <c r="O143" i="2"/>
  <c r="G143" i="2"/>
  <c r="F143" i="2"/>
  <c r="E143" i="2"/>
  <c r="D143" i="2"/>
  <c r="C143" i="2"/>
  <c r="R140" i="2"/>
  <c r="R137" i="2" s="1"/>
  <c r="R133" i="2" s="1"/>
  <c r="Q140" i="2"/>
  <c r="Q137" i="2" s="1"/>
  <c r="P140" i="2"/>
  <c r="O140" i="2"/>
  <c r="G140" i="2"/>
  <c r="G137" i="2" s="1"/>
  <c r="F140" i="2"/>
  <c r="F137" i="2" s="1"/>
  <c r="E140" i="2"/>
  <c r="E137" i="2" s="1"/>
  <c r="E133" i="2" s="1"/>
  <c r="D140" i="2"/>
  <c r="D137" i="2" s="1"/>
  <c r="D133" i="2" s="1"/>
  <c r="C140" i="2"/>
  <c r="P137" i="2"/>
  <c r="O137" i="2"/>
  <c r="C137" i="2"/>
  <c r="C133" i="2" s="1"/>
  <c r="R134" i="2"/>
  <c r="Q134" i="2"/>
  <c r="P134" i="2"/>
  <c r="O134" i="2"/>
  <c r="G134" i="2"/>
  <c r="F134" i="2"/>
  <c r="E134" i="2"/>
  <c r="D134" i="2"/>
  <c r="C134" i="2"/>
  <c r="R126" i="2"/>
  <c r="Q126" i="2"/>
  <c r="P126" i="2"/>
  <c r="O126" i="2"/>
  <c r="G126" i="2"/>
  <c r="F126" i="2"/>
  <c r="E126" i="2"/>
  <c r="D126" i="2"/>
  <c r="C126" i="2"/>
  <c r="R122" i="2"/>
  <c r="Q122" i="2"/>
  <c r="P122" i="2"/>
  <c r="O122" i="2"/>
  <c r="G122" i="2"/>
  <c r="F122" i="2"/>
  <c r="E122" i="2"/>
  <c r="D122" i="2"/>
  <c r="C122" i="2"/>
  <c r="R118" i="2"/>
  <c r="Q118" i="2"/>
  <c r="P118" i="2"/>
  <c r="O118" i="2"/>
  <c r="G118" i="2"/>
  <c r="F118" i="2"/>
  <c r="E118" i="2"/>
  <c r="D118" i="2"/>
  <c r="C118" i="2"/>
  <c r="R114" i="2"/>
  <c r="Q114" i="2"/>
  <c r="P114" i="2"/>
  <c r="O114" i="2"/>
  <c r="G114" i="2"/>
  <c r="F114" i="2"/>
  <c r="E114" i="2"/>
  <c r="D114" i="2"/>
  <c r="C114" i="2"/>
  <c r="R109" i="2"/>
  <c r="Q109" i="2"/>
  <c r="P109" i="2"/>
  <c r="O109" i="2"/>
  <c r="G109" i="2"/>
  <c r="F109" i="2"/>
  <c r="E109" i="2"/>
  <c r="D109" i="2"/>
  <c r="C109" i="2"/>
  <c r="B197" i="2"/>
  <c r="B193" i="2"/>
  <c r="B192" i="2" s="1"/>
  <c r="B181" i="2"/>
  <c r="B180" i="2" s="1"/>
  <c r="B178" i="2" s="1"/>
  <c r="B175" i="2"/>
  <c r="B169" i="2"/>
  <c r="B166" i="2"/>
  <c r="B161" i="2"/>
  <c r="B147" i="2"/>
  <c r="B146" i="2" s="1"/>
  <c r="B143" i="2"/>
  <c r="B140" i="2"/>
  <c r="B137" i="2" s="1"/>
  <c r="B134" i="2"/>
  <c r="B126" i="2"/>
  <c r="B122" i="2"/>
  <c r="B118" i="2"/>
  <c r="B114" i="2"/>
  <c r="B109" i="2"/>
  <c r="R96" i="2"/>
  <c r="Q96" i="2"/>
  <c r="P96" i="2"/>
  <c r="O96" i="2"/>
  <c r="R92" i="2"/>
  <c r="R91" i="2" s="1"/>
  <c r="Q92" i="2"/>
  <c r="Q91" i="2" s="1"/>
  <c r="P92" i="2"/>
  <c r="P91" i="2" s="1"/>
  <c r="O92" i="2"/>
  <c r="O91" i="2"/>
  <c r="R80" i="2"/>
  <c r="R79" i="2" s="1"/>
  <c r="R77" i="2" s="1"/>
  <c r="Q80" i="2"/>
  <c r="Q79" i="2" s="1"/>
  <c r="Q77" i="2" s="1"/>
  <c r="P80" i="2"/>
  <c r="P79" i="2" s="1"/>
  <c r="P77" i="2" s="1"/>
  <c r="O80" i="2"/>
  <c r="O79" i="2"/>
  <c r="O77" i="2" s="1"/>
  <c r="R74" i="2"/>
  <c r="Q74" i="2"/>
  <c r="P74" i="2"/>
  <c r="O74" i="2"/>
  <c r="R68" i="2"/>
  <c r="Q68" i="2"/>
  <c r="P68" i="2"/>
  <c r="O68" i="2"/>
  <c r="R65" i="2"/>
  <c r="Q65" i="2"/>
  <c r="P65" i="2"/>
  <c r="P64" i="2" s="1"/>
  <c r="O65" i="2"/>
  <c r="O64" i="2" s="1"/>
  <c r="R60" i="2"/>
  <c r="Q60" i="2"/>
  <c r="P60" i="2"/>
  <c r="O60" i="2"/>
  <c r="R46" i="2"/>
  <c r="R45" i="2" s="1"/>
  <c r="Q46" i="2"/>
  <c r="Q45" i="2" s="1"/>
  <c r="P46" i="2"/>
  <c r="P45" i="2" s="1"/>
  <c r="O46" i="2"/>
  <c r="O45" i="2" s="1"/>
  <c r="R42" i="2"/>
  <c r="Q42" i="2"/>
  <c r="P42" i="2"/>
  <c r="O42" i="2"/>
  <c r="R39" i="2"/>
  <c r="R36" i="2" s="1"/>
  <c r="Q39" i="2"/>
  <c r="Q36" i="2" s="1"/>
  <c r="P39" i="2"/>
  <c r="O39" i="2"/>
  <c r="O36" i="2" s="1"/>
  <c r="P36" i="2"/>
  <c r="R33" i="2"/>
  <c r="Q33" i="2"/>
  <c r="P33" i="2"/>
  <c r="O33" i="2"/>
  <c r="O32" i="2" s="1"/>
  <c r="R25" i="2"/>
  <c r="Q25" i="2"/>
  <c r="P25" i="2"/>
  <c r="O25" i="2"/>
  <c r="R21" i="2"/>
  <c r="Q21" i="2"/>
  <c r="P21" i="2"/>
  <c r="O21" i="2"/>
  <c r="R17" i="2"/>
  <c r="Q17" i="2"/>
  <c r="P17" i="2"/>
  <c r="O17" i="2"/>
  <c r="O12" i="2" s="1"/>
  <c r="R13" i="2"/>
  <c r="Q13" i="2"/>
  <c r="P13" i="2"/>
  <c r="O13" i="2"/>
  <c r="R8" i="2"/>
  <c r="Q8" i="2"/>
  <c r="P8" i="2"/>
  <c r="O8" i="2"/>
  <c r="G96" i="2"/>
  <c r="F96" i="2"/>
  <c r="E96" i="2"/>
  <c r="D96" i="2"/>
  <c r="C96" i="2"/>
  <c r="B96" i="2"/>
  <c r="G92" i="2"/>
  <c r="G91" i="2" s="1"/>
  <c r="F92" i="2"/>
  <c r="F91" i="2" s="1"/>
  <c r="E92" i="2"/>
  <c r="E91" i="2" s="1"/>
  <c r="D92" i="2"/>
  <c r="D91" i="2" s="1"/>
  <c r="C92" i="2"/>
  <c r="B92" i="2"/>
  <c r="B91" i="2" s="1"/>
  <c r="C91" i="2"/>
  <c r="G80" i="2"/>
  <c r="G79" i="2" s="1"/>
  <c r="G77" i="2" s="1"/>
  <c r="F80" i="2"/>
  <c r="F79" i="2" s="1"/>
  <c r="F77" i="2" s="1"/>
  <c r="E80" i="2"/>
  <c r="E79" i="2" s="1"/>
  <c r="E77" i="2" s="1"/>
  <c r="D80" i="2"/>
  <c r="D79" i="2" s="1"/>
  <c r="D77" i="2" s="1"/>
  <c r="C80" i="2"/>
  <c r="C79" i="2" s="1"/>
  <c r="C77" i="2" s="1"/>
  <c r="B80" i="2"/>
  <c r="B79" i="2" s="1"/>
  <c r="B77" i="2" s="1"/>
  <c r="G74" i="2"/>
  <c r="F74" i="2"/>
  <c r="E74" i="2"/>
  <c r="D74" i="2"/>
  <c r="C74" i="2"/>
  <c r="B74" i="2"/>
  <c r="G68" i="2"/>
  <c r="F68" i="2"/>
  <c r="E68" i="2"/>
  <c r="D68" i="2"/>
  <c r="C68" i="2"/>
  <c r="B68" i="2"/>
  <c r="G65" i="2"/>
  <c r="F65" i="2"/>
  <c r="E65" i="2"/>
  <c r="E64" i="2" s="1"/>
  <c r="D65" i="2"/>
  <c r="C65" i="2"/>
  <c r="B65" i="2"/>
  <c r="G60" i="2"/>
  <c r="F60" i="2"/>
  <c r="E60" i="2"/>
  <c r="D60" i="2"/>
  <c r="C60" i="2"/>
  <c r="B60" i="2"/>
  <c r="G46" i="2"/>
  <c r="G45" i="2" s="1"/>
  <c r="F46" i="2"/>
  <c r="E46" i="2"/>
  <c r="E45" i="2" s="1"/>
  <c r="D46" i="2"/>
  <c r="D45" i="2" s="1"/>
  <c r="C46" i="2"/>
  <c r="C45" i="2" s="1"/>
  <c r="B46" i="2"/>
  <c r="F45" i="2"/>
  <c r="B45" i="2"/>
  <c r="G42" i="2"/>
  <c r="F42" i="2"/>
  <c r="E42" i="2"/>
  <c r="D42" i="2"/>
  <c r="C42" i="2"/>
  <c r="B42" i="2"/>
  <c r="G39" i="2"/>
  <c r="G36" i="2" s="1"/>
  <c r="F39" i="2"/>
  <c r="F36" i="2" s="1"/>
  <c r="F32" i="2" s="1"/>
  <c r="E39" i="2"/>
  <c r="E36" i="2" s="1"/>
  <c r="D39" i="2"/>
  <c r="D36" i="2" s="1"/>
  <c r="C39" i="2"/>
  <c r="C36" i="2" s="1"/>
  <c r="B39" i="2"/>
  <c r="B36" i="2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D12" i="2" s="1"/>
  <c r="C17" i="2"/>
  <c r="B17" i="2"/>
  <c r="G13" i="2"/>
  <c r="F13" i="2"/>
  <c r="E13" i="2"/>
  <c r="E12" i="2" s="1"/>
  <c r="D13" i="2"/>
  <c r="C13" i="2"/>
  <c r="B13" i="2"/>
  <c r="G8" i="2"/>
  <c r="F8" i="2"/>
  <c r="E8" i="2"/>
  <c r="D8" i="2"/>
  <c r="C8" i="2"/>
  <c r="B8" i="2"/>
  <c r="N126" i="2"/>
  <c r="E32" i="2" l="1"/>
  <c r="F64" i="2"/>
  <c r="R64" i="2"/>
  <c r="O133" i="2"/>
  <c r="P133" i="2"/>
  <c r="Q133" i="2"/>
  <c r="G165" i="2"/>
  <c r="O113" i="2"/>
  <c r="P165" i="2"/>
  <c r="O165" i="2"/>
  <c r="E165" i="2"/>
  <c r="Q165" i="2"/>
  <c r="F165" i="2"/>
  <c r="F133" i="2"/>
  <c r="G133" i="2"/>
  <c r="P113" i="2"/>
  <c r="P108" i="2" s="1"/>
  <c r="C113" i="2"/>
  <c r="C108" i="2" s="1"/>
  <c r="F113" i="2"/>
  <c r="G113" i="2"/>
  <c r="E113" i="2"/>
  <c r="E108" i="2" s="1"/>
  <c r="Q113" i="2"/>
  <c r="D113" i="2"/>
  <c r="D108" i="2" s="1"/>
  <c r="R113" i="2"/>
  <c r="R108" i="2" s="1"/>
  <c r="Q108" i="2"/>
  <c r="B165" i="2"/>
  <c r="B133" i="2"/>
  <c r="B113" i="2"/>
  <c r="Q64" i="2"/>
  <c r="O7" i="2"/>
  <c r="P32" i="2"/>
  <c r="R32" i="2"/>
  <c r="Q32" i="2"/>
  <c r="P12" i="2"/>
  <c r="Q12" i="2"/>
  <c r="R12" i="2"/>
  <c r="B64" i="2"/>
  <c r="G64" i="2"/>
  <c r="C64" i="2"/>
  <c r="D64" i="2"/>
  <c r="D32" i="2"/>
  <c r="G32" i="2"/>
  <c r="B32" i="2"/>
  <c r="C32" i="2"/>
  <c r="E7" i="2"/>
  <c r="F12" i="2"/>
  <c r="F7" i="2" s="1"/>
  <c r="G12" i="2"/>
  <c r="B12" i="2"/>
  <c r="C12" i="2"/>
  <c r="N137" i="2"/>
  <c r="G7" i="2" l="1"/>
  <c r="R7" i="2"/>
  <c r="O108" i="2"/>
  <c r="P7" i="2"/>
  <c r="G108" i="2"/>
  <c r="F108" i="2"/>
  <c r="B108" i="2"/>
  <c r="Q7" i="2"/>
  <c r="D7" i="2"/>
  <c r="C7" i="2"/>
  <c r="B7" i="2"/>
  <c r="K88" i="2" l="1"/>
  <c r="I88" i="2"/>
  <c r="I94" i="2"/>
  <c r="I98" i="2"/>
  <c r="I134" i="2"/>
  <c r="H134" i="2"/>
  <c r="I138" i="2"/>
  <c r="H138" i="2"/>
  <c r="K143" i="2"/>
  <c r="J143" i="2"/>
  <c r="K144" i="2"/>
  <c r="J144" i="2"/>
  <c r="I145" i="2"/>
  <c r="H145" i="2"/>
  <c r="K199" i="2"/>
  <c r="J199" i="2"/>
  <c r="K194" i="2" l="1"/>
  <c r="J194" i="2"/>
  <c r="K193" i="2"/>
  <c r="J193" i="2"/>
  <c r="K188" i="2"/>
  <c r="J188" i="2"/>
  <c r="H7" i="2" l="1"/>
  <c r="S11" i="2"/>
  <c r="I167" i="2" l="1"/>
  <c r="H167" i="2"/>
  <c r="I195" i="2" l="1"/>
  <c r="H195" i="2"/>
  <c r="I194" i="2"/>
  <c r="H194" i="2"/>
  <c r="I193" i="2"/>
  <c r="H193" i="2"/>
  <c r="I199" i="2" l="1"/>
  <c r="H199" i="2"/>
  <c r="K148" i="2" l="1"/>
  <c r="J148" i="2"/>
  <c r="K50" i="2" l="1"/>
  <c r="J50" i="2"/>
  <c r="I50" i="2"/>
  <c r="H50" i="2"/>
  <c r="K62" i="2"/>
  <c r="I62" i="2"/>
  <c r="I136" i="2"/>
  <c r="H136" i="2"/>
  <c r="I188" i="2"/>
  <c r="H188" i="2"/>
  <c r="K195" i="2"/>
  <c r="J195" i="2"/>
  <c r="I183" i="2" l="1"/>
  <c r="H183" i="2"/>
  <c r="I144" i="2" l="1"/>
  <c r="H144" i="2"/>
  <c r="I143" i="2"/>
  <c r="H143" i="2"/>
  <c r="K172" i="2" l="1"/>
  <c r="J172" i="2"/>
  <c r="I172" i="2"/>
  <c r="H172" i="2"/>
  <c r="K40" i="2" l="1"/>
  <c r="J40" i="2"/>
  <c r="K167" i="2" l="1"/>
  <c r="J167" i="2"/>
  <c r="H189" i="2" l="1"/>
  <c r="T167" i="2" l="1"/>
  <c r="S167" i="2"/>
  <c r="T88" i="2"/>
  <c r="K130" i="2"/>
  <c r="J130" i="2"/>
  <c r="K163" i="2" l="1"/>
  <c r="J163" i="2"/>
  <c r="I163" i="2"/>
  <c r="H163" i="2"/>
  <c r="K170" i="2" l="1"/>
  <c r="J170" i="2"/>
  <c r="H200" i="2"/>
  <c r="H198" i="2"/>
  <c r="H196" i="2"/>
  <c r="H191" i="2"/>
  <c r="H190" i="2"/>
  <c r="H187" i="2"/>
  <c r="H185" i="2"/>
  <c r="H184" i="2"/>
  <c r="H182" i="2"/>
  <c r="H179" i="2"/>
  <c r="H177" i="2"/>
  <c r="H176" i="2"/>
  <c r="H174" i="2"/>
  <c r="H173" i="2"/>
  <c r="H171" i="2"/>
  <c r="H170" i="2"/>
  <c r="H168" i="2"/>
  <c r="H164" i="2"/>
  <c r="H162" i="2"/>
  <c r="H153" i="2"/>
  <c r="H152" i="2"/>
  <c r="H151" i="2"/>
  <c r="H150" i="2"/>
  <c r="H149" i="2"/>
  <c r="H142" i="2"/>
  <c r="H141" i="2"/>
  <c r="H139" i="2"/>
  <c r="H135" i="2"/>
  <c r="H132" i="2"/>
  <c r="H130" i="2"/>
  <c r="H129" i="2"/>
  <c r="H128" i="2"/>
  <c r="H127" i="2"/>
  <c r="H125" i="2"/>
  <c r="H124" i="2"/>
  <c r="H123" i="2"/>
  <c r="H121" i="2"/>
  <c r="H120" i="2"/>
  <c r="H119" i="2"/>
  <c r="H117" i="2"/>
  <c r="H116" i="2"/>
  <c r="H115" i="2"/>
  <c r="H112" i="2"/>
  <c r="H111" i="2"/>
  <c r="H110" i="2"/>
  <c r="H109" i="2"/>
  <c r="I40" i="2"/>
  <c r="H40" i="2"/>
  <c r="H197" i="2"/>
  <c r="H192" i="2"/>
  <c r="H186" i="2"/>
  <c r="H175" i="2"/>
  <c r="H166" i="2"/>
  <c r="H122" i="2"/>
  <c r="H118" i="2" l="1"/>
  <c r="H140" i="2"/>
  <c r="H146" i="2"/>
  <c r="H181" i="2"/>
  <c r="H180" i="2"/>
  <c r="H147" i="2"/>
  <c r="H114" i="2"/>
  <c r="H169" i="2"/>
  <c r="H165" i="2" l="1"/>
  <c r="H178" i="2"/>
  <c r="H133" i="2"/>
  <c r="H113" i="2"/>
  <c r="T141" i="2" l="1"/>
  <c r="S141" i="2"/>
  <c r="I141" i="2" l="1"/>
  <c r="H161" i="2" l="1"/>
  <c r="H108" i="2"/>
  <c r="K141" i="2"/>
  <c r="J141" i="2"/>
  <c r="T118" i="2" l="1"/>
  <c r="E61" i="3" l="1"/>
  <c r="C61" i="3"/>
  <c r="C27" i="3"/>
  <c r="C48" i="3"/>
  <c r="B61" i="3"/>
  <c r="D61" i="3"/>
  <c r="E48" i="3"/>
  <c r="B27" i="3"/>
  <c r="D27" i="3"/>
  <c r="E27" i="3"/>
  <c r="C14" i="3"/>
  <c r="E14" i="3"/>
  <c r="T170" i="2" l="1"/>
  <c r="S170" i="2"/>
  <c r="T194" i="2"/>
  <c r="S194" i="2"/>
  <c r="T24" i="2" l="1"/>
  <c r="S24" i="2"/>
  <c r="K61" i="2"/>
  <c r="K24" i="2"/>
  <c r="J24" i="2"/>
  <c r="T122" i="2" l="1"/>
  <c r="I192" i="2" l="1"/>
  <c r="I196" i="2"/>
  <c r="T48" i="2" l="1"/>
  <c r="S48" i="2"/>
  <c r="K192" i="2"/>
  <c r="J192" i="2"/>
  <c r="K183" i="2"/>
  <c r="J183" i="2"/>
  <c r="K48" i="2"/>
  <c r="J48" i="2"/>
  <c r="I48" i="2"/>
  <c r="H48" i="2"/>
  <c r="I170" i="2" l="1"/>
  <c r="K95" i="2" l="1"/>
  <c r="K93" i="2"/>
  <c r="K92" i="2"/>
  <c r="K91" i="2"/>
  <c r="I130" i="2" l="1"/>
  <c r="K44" i="2"/>
  <c r="J44" i="2"/>
  <c r="I44" i="2"/>
  <c r="H44" i="2"/>
  <c r="T94" i="2" l="1"/>
  <c r="H25" i="2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K177" i="2"/>
  <c r="J177" i="2"/>
  <c r="I121" i="2"/>
  <c r="T195" i="2" l="1"/>
  <c r="S195" i="2"/>
  <c r="K121" i="2"/>
  <c r="J121" i="2"/>
  <c r="K196" i="2" l="1"/>
  <c r="J196" i="2"/>
  <c r="I95" i="2"/>
  <c r="I93" i="2"/>
  <c r="I92" i="2"/>
  <c r="I91" i="2"/>
  <c r="B38" i="3" l="1"/>
  <c r="C38" i="3"/>
  <c r="D38" i="3"/>
  <c r="E38" i="3"/>
  <c r="B34" i="3"/>
  <c r="C34" i="3"/>
  <c r="D34" i="3"/>
  <c r="E34" i="3"/>
  <c r="D32" i="3"/>
  <c r="E32" i="3"/>
  <c r="B32" i="3"/>
  <c r="C32" i="3"/>
  <c r="G32" i="3" l="1"/>
  <c r="F32" i="3"/>
  <c r="F38" i="3"/>
  <c r="G38" i="3"/>
  <c r="T125" i="2"/>
  <c r="S125" i="2"/>
  <c r="K125" i="2"/>
  <c r="J125" i="2"/>
  <c r="B35" i="3" l="1"/>
  <c r="B36" i="3"/>
  <c r="B37" i="3"/>
  <c r="B39" i="3"/>
  <c r="C39" i="3"/>
  <c r="D39" i="3"/>
  <c r="E39" i="3"/>
  <c r="E37" i="3"/>
  <c r="D37" i="3"/>
  <c r="C37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T44" i="2" l="1"/>
  <c r="S44" i="2"/>
  <c r="T144" i="2"/>
  <c r="S144" i="2"/>
  <c r="K152" i="2"/>
  <c r="J152" i="2"/>
  <c r="K63" i="2"/>
  <c r="K200" i="2" l="1"/>
  <c r="J200" i="2"/>
  <c r="I200" i="2"/>
  <c r="K198" i="2"/>
  <c r="J198" i="2"/>
  <c r="I198" i="2"/>
  <c r="K197" i="2"/>
  <c r="J197" i="2"/>
  <c r="I197" i="2"/>
  <c r="K191" i="2"/>
  <c r="J191" i="2"/>
  <c r="I191" i="2"/>
  <c r="K190" i="2"/>
  <c r="J190" i="2"/>
  <c r="I190" i="2"/>
  <c r="K189" i="2"/>
  <c r="J189" i="2"/>
  <c r="I189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1" i="2"/>
  <c r="J171" i="2"/>
  <c r="I171" i="2"/>
  <c r="K169" i="2"/>
  <c r="J169" i="2"/>
  <c r="I169" i="2"/>
  <c r="K168" i="2"/>
  <c r="J168" i="2"/>
  <c r="I168" i="2"/>
  <c r="K166" i="2"/>
  <c r="J166" i="2"/>
  <c r="I166" i="2"/>
  <c r="K165" i="2"/>
  <c r="J165" i="2"/>
  <c r="I165" i="2"/>
  <c r="K164" i="2"/>
  <c r="J164" i="2"/>
  <c r="I164" i="2"/>
  <c r="K162" i="2"/>
  <c r="J162" i="2"/>
  <c r="I162" i="2"/>
  <c r="K153" i="2"/>
  <c r="J153" i="2"/>
  <c r="I153" i="2"/>
  <c r="I152" i="2"/>
  <c r="K151" i="2"/>
  <c r="J151" i="2"/>
  <c r="I151" i="2"/>
  <c r="K150" i="2"/>
  <c r="J150" i="2"/>
  <c r="I150" i="2"/>
  <c r="K149" i="2"/>
  <c r="J149" i="2"/>
  <c r="I149" i="2"/>
  <c r="K147" i="2"/>
  <c r="J147" i="2"/>
  <c r="I147" i="2"/>
  <c r="K146" i="2"/>
  <c r="J146" i="2"/>
  <c r="I146" i="2"/>
  <c r="K142" i="2"/>
  <c r="J142" i="2"/>
  <c r="I142" i="2"/>
  <c r="K140" i="2"/>
  <c r="J140" i="2"/>
  <c r="I140" i="2"/>
  <c r="K139" i="2"/>
  <c r="J139" i="2"/>
  <c r="I139" i="2"/>
  <c r="K136" i="2"/>
  <c r="J136" i="2"/>
  <c r="K135" i="2"/>
  <c r="J135" i="2"/>
  <c r="I135" i="2"/>
  <c r="K134" i="2"/>
  <c r="J134" i="2"/>
  <c r="K133" i="2"/>
  <c r="J133" i="2"/>
  <c r="I133" i="2"/>
  <c r="K132" i="2"/>
  <c r="J132" i="2"/>
  <c r="I132" i="2"/>
  <c r="K129" i="2"/>
  <c r="J129" i="2"/>
  <c r="I129" i="2"/>
  <c r="K128" i="2"/>
  <c r="J128" i="2"/>
  <c r="I128" i="2"/>
  <c r="K127" i="2"/>
  <c r="J127" i="2"/>
  <c r="I127" i="2"/>
  <c r="I125" i="2"/>
  <c r="K124" i="2"/>
  <c r="J124" i="2"/>
  <c r="I124" i="2"/>
  <c r="K123" i="2"/>
  <c r="J123" i="2"/>
  <c r="I123" i="2"/>
  <c r="K122" i="2"/>
  <c r="J122" i="2"/>
  <c r="I122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98" i="2"/>
  <c r="K97" i="2"/>
  <c r="I97" i="2"/>
  <c r="K96" i="2"/>
  <c r="I96" i="2"/>
  <c r="K90" i="2"/>
  <c r="I90" i="2"/>
  <c r="K89" i="2"/>
  <c r="I89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161" i="2"/>
  <c r="J108" i="2" l="1"/>
  <c r="J161" i="2"/>
  <c r="I161" i="2"/>
  <c r="K108" i="2" l="1"/>
  <c r="I108" i="2"/>
  <c r="T63" i="2"/>
  <c r="S9" i="2" l="1"/>
  <c r="S10" i="2"/>
  <c r="T196" i="2" l="1"/>
  <c r="S196" i="2"/>
  <c r="T143" i="2"/>
  <c r="S143" i="2"/>
  <c r="K60" i="2" l="1"/>
  <c r="I60" i="2"/>
  <c r="T139" i="2" l="1"/>
  <c r="S139" i="2"/>
  <c r="T138" i="2"/>
  <c r="S138" i="2"/>
  <c r="S148" i="2" l="1"/>
  <c r="S149" i="2"/>
  <c r="S150" i="2"/>
  <c r="S151" i="2"/>
  <c r="S152" i="2"/>
  <c r="S153" i="2"/>
  <c r="T188" i="2" l="1"/>
  <c r="S188" i="2"/>
  <c r="S112" i="2" l="1"/>
  <c r="T112" i="2"/>
  <c r="T200" i="2" l="1"/>
  <c r="S200" i="2"/>
  <c r="T199" i="2"/>
  <c r="S199" i="2"/>
  <c r="T198" i="2"/>
  <c r="S198" i="2"/>
  <c r="T191" i="2"/>
  <c r="S191" i="2"/>
  <c r="T190" i="2"/>
  <c r="S190" i="2"/>
  <c r="T189" i="2"/>
  <c r="S189" i="2"/>
  <c r="T187" i="2"/>
  <c r="S187" i="2"/>
  <c r="T185" i="2"/>
  <c r="S185" i="2"/>
  <c r="T184" i="2"/>
  <c r="S184" i="2"/>
  <c r="T183" i="2"/>
  <c r="S183" i="2"/>
  <c r="T182" i="2"/>
  <c r="S182" i="2"/>
  <c r="T179" i="2"/>
  <c r="S179" i="2"/>
  <c r="T177" i="2"/>
  <c r="S177" i="2"/>
  <c r="T176" i="2"/>
  <c r="S176" i="2"/>
  <c r="T174" i="2"/>
  <c r="S174" i="2"/>
  <c r="T173" i="2"/>
  <c r="S173" i="2"/>
  <c r="T172" i="2"/>
  <c r="S172" i="2"/>
  <c r="T171" i="2"/>
  <c r="S171" i="2"/>
  <c r="T168" i="2"/>
  <c r="S168" i="2"/>
  <c r="T164" i="2"/>
  <c r="S164" i="2"/>
  <c r="T163" i="2"/>
  <c r="S163" i="2"/>
  <c r="T162" i="2"/>
  <c r="S162" i="2"/>
  <c r="T153" i="2"/>
  <c r="T152" i="2"/>
  <c r="T151" i="2"/>
  <c r="T150" i="2"/>
  <c r="T149" i="2"/>
  <c r="T148" i="2"/>
  <c r="T142" i="2"/>
  <c r="S142" i="2"/>
  <c r="T136" i="2"/>
  <c r="S136" i="2"/>
  <c r="T135" i="2"/>
  <c r="S135" i="2"/>
  <c r="T132" i="2"/>
  <c r="S132" i="2"/>
  <c r="T131" i="2"/>
  <c r="S131" i="2"/>
  <c r="T130" i="2"/>
  <c r="S130" i="2"/>
  <c r="T129" i="2"/>
  <c r="S129" i="2"/>
  <c r="T128" i="2"/>
  <c r="S128" i="2"/>
  <c r="T127" i="2"/>
  <c r="S127" i="2"/>
  <c r="T124" i="2"/>
  <c r="S124" i="2"/>
  <c r="T123" i="2"/>
  <c r="S123" i="2"/>
  <c r="T121" i="2"/>
  <c r="S121" i="2"/>
  <c r="T120" i="2"/>
  <c r="S120" i="2"/>
  <c r="T119" i="2"/>
  <c r="S119" i="2"/>
  <c r="T117" i="2"/>
  <c r="S117" i="2"/>
  <c r="T116" i="2"/>
  <c r="S116" i="2"/>
  <c r="T115" i="2"/>
  <c r="S115" i="2"/>
  <c r="T111" i="2"/>
  <c r="S111" i="2"/>
  <c r="T110" i="2"/>
  <c r="S110" i="2"/>
  <c r="T99" i="2"/>
  <c r="T98" i="2"/>
  <c r="T97" i="2"/>
  <c r="T95" i="2"/>
  <c r="T93" i="2"/>
  <c r="T90" i="2"/>
  <c r="T89" i="2"/>
  <c r="T87" i="2"/>
  <c r="T86" i="2"/>
  <c r="T84" i="2"/>
  <c r="T83" i="2"/>
  <c r="T82" i="2"/>
  <c r="T81" i="2"/>
  <c r="T78" i="2"/>
  <c r="T76" i="2"/>
  <c r="T75" i="2"/>
  <c r="T73" i="2"/>
  <c r="T72" i="2"/>
  <c r="T71" i="2"/>
  <c r="T70" i="2"/>
  <c r="T69" i="2"/>
  <c r="T67" i="2"/>
  <c r="T66" i="2"/>
  <c r="T62" i="2"/>
  <c r="T61" i="2"/>
  <c r="T52" i="2"/>
  <c r="S52" i="2"/>
  <c r="T51" i="2"/>
  <c r="S51" i="2"/>
  <c r="T50" i="2"/>
  <c r="S50" i="2"/>
  <c r="T49" i="2"/>
  <c r="S49" i="2"/>
  <c r="T47" i="2"/>
  <c r="S47" i="2"/>
  <c r="T43" i="2"/>
  <c r="S43" i="2"/>
  <c r="T41" i="2"/>
  <c r="S41" i="2"/>
  <c r="T40" i="2"/>
  <c r="S40" i="2"/>
  <c r="T38" i="2"/>
  <c r="S38" i="2"/>
  <c r="T37" i="2"/>
  <c r="S37" i="2"/>
  <c r="T35" i="2"/>
  <c r="S35" i="2"/>
  <c r="T34" i="2"/>
  <c r="S34" i="2"/>
  <c r="T31" i="2"/>
  <c r="S31" i="2"/>
  <c r="T30" i="2"/>
  <c r="S30" i="2"/>
  <c r="T29" i="2"/>
  <c r="S29" i="2"/>
  <c r="T28" i="2"/>
  <c r="S28" i="2"/>
  <c r="T27" i="2"/>
  <c r="S27" i="2"/>
  <c r="T26" i="2"/>
  <c r="S26" i="2"/>
  <c r="T23" i="2"/>
  <c r="S23" i="2"/>
  <c r="T22" i="2"/>
  <c r="S22" i="2"/>
  <c r="T20" i="2"/>
  <c r="S20" i="2"/>
  <c r="T19" i="2"/>
  <c r="S19" i="2"/>
  <c r="T18" i="2"/>
  <c r="S18" i="2"/>
  <c r="T16" i="2"/>
  <c r="S16" i="2"/>
  <c r="T15" i="2"/>
  <c r="S15" i="2"/>
  <c r="T14" i="2"/>
  <c r="S14" i="2"/>
  <c r="T11" i="2"/>
  <c r="T10" i="2"/>
  <c r="T9" i="2"/>
  <c r="K99" i="2"/>
  <c r="I99" i="2"/>
  <c r="K52" i="2"/>
  <c r="J52" i="2"/>
  <c r="I52" i="2"/>
  <c r="T96" i="2" l="1"/>
  <c r="T79" i="2"/>
  <c r="T74" i="2"/>
  <c r="T8" i="2"/>
  <c r="S8" i="2"/>
  <c r="T68" i="2" l="1"/>
  <c r="T64" i="2"/>
  <c r="T65" i="2"/>
  <c r="S42" i="2"/>
  <c r="S13" i="2"/>
  <c r="T13" i="2"/>
  <c r="T32" i="2"/>
  <c r="T91" i="2"/>
  <c r="T92" i="2"/>
  <c r="T80" i="2"/>
  <c r="T60" i="2"/>
  <c r="S45" i="2"/>
  <c r="S46" i="2"/>
  <c r="T45" i="2"/>
  <c r="T46" i="2"/>
  <c r="T42" i="2"/>
  <c r="S39" i="2"/>
  <c r="T39" i="2"/>
  <c r="S36" i="2"/>
  <c r="T36" i="2"/>
  <c r="S32" i="2"/>
  <c r="S33" i="2"/>
  <c r="T33" i="2"/>
  <c r="S25" i="2"/>
  <c r="T25" i="2"/>
  <c r="S21" i="2"/>
  <c r="T21" i="2"/>
  <c r="S17" i="2"/>
  <c r="T12" i="2"/>
  <c r="T17" i="2"/>
  <c r="T85" i="2"/>
  <c r="T77" i="2"/>
  <c r="T186" i="2"/>
  <c r="T180" i="2"/>
  <c r="S180" i="2"/>
  <c r="S134" i="2"/>
  <c r="T114" i="2"/>
  <c r="T109" i="2"/>
  <c r="T113" i="2" l="1"/>
  <c r="S126" i="2"/>
  <c r="T165" i="2"/>
  <c r="S197" i="2"/>
  <c r="S192" i="2"/>
  <c r="S193" i="2"/>
  <c r="S122" i="2"/>
  <c r="T192" i="2"/>
  <c r="S169" i="2"/>
  <c r="T169" i="2"/>
  <c r="S166" i="2"/>
  <c r="T166" i="2"/>
  <c r="S161" i="2"/>
  <c r="T161" i="2"/>
  <c r="T146" i="2"/>
  <c r="T147" i="2"/>
  <c r="T140" i="2"/>
  <c r="T134" i="2"/>
  <c r="S109" i="2"/>
  <c r="T197" i="2"/>
  <c r="T193" i="2"/>
  <c r="S186" i="2"/>
  <c r="T178" i="2"/>
  <c r="S181" i="2"/>
  <c r="T181" i="2"/>
  <c r="S178" i="2"/>
  <c r="S175" i="2"/>
  <c r="T175" i="2"/>
  <c r="S140" i="2"/>
  <c r="T126" i="2"/>
  <c r="S118" i="2"/>
  <c r="S12" i="2"/>
  <c r="S137" i="2"/>
  <c r="S147" i="2"/>
  <c r="S146" i="2"/>
  <c r="S114" i="2"/>
  <c r="S165" i="2" l="1"/>
  <c r="T137" i="2"/>
  <c r="T133" i="2"/>
  <c r="S133" i="2"/>
  <c r="K7" i="2"/>
  <c r="I7" i="2"/>
  <c r="S113" i="2"/>
  <c r="T7" i="2"/>
  <c r="D73" i="3"/>
  <c r="D71" i="3"/>
  <c r="D67" i="3"/>
  <c r="D70" i="3"/>
  <c r="E70" i="3"/>
  <c r="E71" i="3"/>
  <c r="B72" i="3"/>
  <c r="D72" i="3"/>
  <c r="E72" i="3"/>
  <c r="B69" i="3"/>
  <c r="B68" i="3"/>
  <c r="E67" i="3"/>
  <c r="D63" i="3"/>
  <c r="B50" i="3"/>
  <c r="D20" i="3"/>
  <c r="B73" i="3"/>
  <c r="E68" i="3"/>
  <c r="D68" i="3"/>
  <c r="C68" i="3"/>
  <c r="E62" i="3"/>
  <c r="D62" i="3"/>
  <c r="E60" i="3"/>
  <c r="E59" i="3"/>
  <c r="E58" i="3"/>
  <c r="D54" i="3"/>
  <c r="E54" i="3"/>
  <c r="E53" i="3"/>
  <c r="D53" i="3"/>
  <c r="C53" i="3"/>
  <c r="E52" i="3"/>
  <c r="E73" i="3"/>
  <c r="C66" i="3"/>
  <c r="C49" i="3"/>
  <c r="B49" i="3"/>
  <c r="E26" i="3"/>
  <c r="E25" i="3"/>
  <c r="C25" i="3"/>
  <c r="C24" i="3"/>
  <c r="E23" i="3"/>
  <c r="E20" i="3"/>
  <c r="E19" i="3"/>
  <c r="D19" i="3"/>
  <c r="B15" i="3"/>
  <c r="C26" i="3"/>
  <c r="E15" i="3"/>
  <c r="D66" i="3"/>
  <c r="C73" i="3"/>
  <c r="E55" i="3"/>
  <c r="E49" i="3"/>
  <c r="E21" i="3"/>
  <c r="B63" i="3"/>
  <c r="B16" i="3"/>
  <c r="C15" i="3"/>
  <c r="E66" i="3"/>
  <c r="C16" i="3"/>
  <c r="E16" i="3"/>
  <c r="C22" i="3"/>
  <c r="E22" i="3"/>
  <c r="D49" i="3"/>
  <c r="C50" i="3"/>
  <c r="E50" i="3"/>
  <c r="C56" i="3"/>
  <c r="E56" i="3"/>
  <c r="C63" i="3"/>
  <c r="E63" i="3"/>
  <c r="C69" i="3"/>
  <c r="D69" i="3"/>
  <c r="E69" i="3"/>
  <c r="B62" i="3"/>
  <c r="D50" i="3"/>
  <c r="D15" i="3"/>
  <c r="D16" i="3"/>
  <c r="B66" i="3"/>
  <c r="D64" i="3"/>
  <c r="B70" i="3"/>
  <c r="E65" i="3"/>
  <c r="E64" i="3"/>
  <c r="C64" i="3"/>
  <c r="B67" i="3"/>
  <c r="D65" i="3"/>
  <c r="E57" i="3"/>
  <c r="B53" i="3"/>
  <c r="C20" i="3"/>
  <c r="B64" i="3"/>
  <c r="B71" i="3"/>
  <c r="C70" i="3"/>
  <c r="C72" i="3"/>
  <c r="C65" i="3"/>
  <c r="B65" i="3"/>
  <c r="C67" i="3"/>
  <c r="F31" i="3"/>
  <c r="B20" i="3"/>
  <c r="C71" i="3"/>
  <c r="F63" i="3" l="1"/>
  <c r="G25" i="3"/>
  <c r="G72" i="3"/>
  <c r="F70" i="3"/>
  <c r="F66" i="3"/>
  <c r="G67" i="3"/>
  <c r="G15" i="3"/>
  <c r="G66" i="3"/>
  <c r="F33" i="3"/>
  <c r="F29" i="3"/>
  <c r="G56" i="3"/>
  <c r="G20" i="3"/>
  <c r="T108" i="2"/>
  <c r="G68" i="3"/>
  <c r="S108" i="2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C62" i="3"/>
  <c r="F34" i="3"/>
  <c r="G28" i="3"/>
  <c r="C60" i="3"/>
  <c r="G60" i="3" s="1"/>
  <c r="C59" i="3"/>
  <c r="G59" i="3" s="1"/>
  <c r="C58" i="3"/>
  <c r="G58" i="3" s="1"/>
  <c r="C57" i="3"/>
  <c r="G57" i="3" s="1"/>
  <c r="C55" i="3"/>
  <c r="G55" i="3" s="1"/>
  <c r="B54" i="3"/>
  <c r="F54" i="3" s="1"/>
  <c r="C54" i="3"/>
  <c r="G54" i="3" s="1"/>
  <c r="B52" i="3"/>
  <c r="D52" i="3"/>
  <c r="C52" i="3"/>
  <c r="G52" i="3" s="1"/>
  <c r="C51" i="3"/>
  <c r="D51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E51" i="3"/>
  <c r="B51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J7" i="2"/>
  <c r="B48" i="3" l="1"/>
  <c r="S7" i="2"/>
  <c r="D48" i="3"/>
  <c r="F48" i="3" l="1"/>
  <c r="D26" i="3" l="1"/>
  <c r="D24" i="3"/>
  <c r="D21" i="3"/>
  <c r="D25" i="3"/>
  <c r="D22" i="3"/>
  <c r="D23" i="3"/>
  <c r="D60" i="3"/>
  <c r="S91" i="2"/>
  <c r="S81" i="2"/>
  <c r="S63" i="2"/>
  <c r="S96" i="2"/>
  <c r="S73" i="2"/>
  <c r="S99" i="2"/>
  <c r="S74" i="2"/>
  <c r="S86" i="2"/>
  <c r="B56" i="3"/>
  <c r="S72" i="2"/>
  <c r="D59" i="3"/>
  <c r="S78" i="2"/>
  <c r="S60" i="2"/>
  <c r="S64" i="2"/>
  <c r="S93" i="2"/>
  <c r="D58" i="3"/>
  <c r="S95" i="2"/>
  <c r="S62" i="2"/>
  <c r="D57" i="3"/>
  <c r="S77" i="2"/>
  <c r="S61" i="2"/>
  <c r="S66" i="2"/>
  <c r="B59" i="3"/>
  <c r="S84" i="2"/>
  <c r="D55" i="3"/>
  <c r="F55" i="3" s="1"/>
  <c r="S97" i="2"/>
  <c r="S76" i="2"/>
  <c r="B55" i="3"/>
  <c r="S94" i="2"/>
  <c r="S85" i="2"/>
  <c r="B57" i="3"/>
  <c r="S79" i="2"/>
  <c r="S70" i="2"/>
  <c r="S98" i="2"/>
  <c r="S83" i="2"/>
  <c r="B60" i="3"/>
  <c r="S88" i="2"/>
  <c r="S67" i="2"/>
  <c r="B58" i="3"/>
  <c r="S80" i="2"/>
  <c r="S69" i="2"/>
  <c r="S92" i="2"/>
  <c r="S71" i="2"/>
  <c r="D56" i="3"/>
  <c r="S87" i="2"/>
  <c r="S65" i="2"/>
  <c r="S68" i="2"/>
  <c r="S89" i="2"/>
  <c r="S75" i="2"/>
  <c r="S90" i="2"/>
  <c r="S82" i="2"/>
  <c r="F59" i="3" l="1"/>
  <c r="F57" i="3"/>
  <c r="F60" i="3"/>
  <c r="F58" i="3"/>
  <c r="F56" i="3"/>
  <c r="J96" i="2"/>
  <c r="H96" i="2"/>
  <c r="J60" i="2"/>
  <c r="H60" i="2"/>
  <c r="J86" i="2"/>
  <c r="H86" i="2"/>
  <c r="J62" i="2"/>
  <c r="H62" i="2"/>
  <c r="H65" i="2"/>
  <c r="J65" i="2"/>
  <c r="J79" i="2"/>
  <c r="H79" i="2"/>
  <c r="J84" i="2"/>
  <c r="H84" i="2"/>
  <c r="H69" i="2"/>
  <c r="J69" i="2"/>
  <c r="H74" i="2"/>
  <c r="J74" i="2"/>
  <c r="J89" i="2"/>
  <c r="H89" i="2"/>
  <c r="H91" i="2"/>
  <c r="J91" i="2"/>
  <c r="J90" i="2"/>
  <c r="H90" i="2"/>
  <c r="H94" i="2"/>
  <c r="H76" i="2"/>
  <c r="J76" i="2"/>
  <c r="J92" i="2"/>
  <c r="H92" i="2"/>
  <c r="J77" i="2"/>
  <c r="H77" i="2"/>
  <c r="H82" i="2"/>
  <c r="J82" i="2"/>
  <c r="J83" i="2"/>
  <c r="H83" i="2"/>
  <c r="H87" i="2"/>
  <c r="J87" i="2"/>
  <c r="H63" i="2"/>
  <c r="J63" i="2"/>
  <c r="J98" i="2"/>
  <c r="H98" i="2"/>
  <c r="B26" i="3"/>
  <c r="F26" i="3" s="1"/>
  <c r="J71" i="2"/>
  <c r="H71" i="2"/>
  <c r="H68" i="2"/>
  <c r="J68" i="2"/>
  <c r="H61" i="2"/>
  <c r="J61" i="2"/>
  <c r="H73" i="2"/>
  <c r="J73" i="2"/>
  <c r="H93" i="2"/>
  <c r="J93" i="2"/>
  <c r="H95" i="2"/>
  <c r="J95" i="2"/>
  <c r="J97" i="2"/>
  <c r="H97" i="2"/>
  <c r="J70" i="2"/>
  <c r="H70" i="2"/>
  <c r="J99" i="2"/>
  <c r="H99" i="2"/>
  <c r="B25" i="3"/>
  <c r="F25" i="3" s="1"/>
  <c r="J64" i="2"/>
  <c r="H64" i="2"/>
  <c r="H80" i="2"/>
  <c r="J80" i="2"/>
  <c r="J67" i="2"/>
  <c r="H67" i="2"/>
  <c r="J85" i="2"/>
  <c r="H85" i="2"/>
  <c r="J66" i="2"/>
  <c r="H66" i="2"/>
  <c r="B24" i="3"/>
  <c r="F24" i="3" s="1"/>
  <c r="J88" i="2"/>
  <c r="H88" i="2"/>
  <c r="H78" i="2"/>
  <c r="J78" i="2"/>
  <c r="J81" i="2"/>
  <c r="H81" i="2"/>
  <c r="H75" i="2"/>
  <c r="J75" i="2"/>
  <c r="B23" i="3"/>
  <c r="F23" i="3" s="1"/>
  <c r="H72" i="2"/>
  <c r="J72" i="2"/>
  <c r="B22" i="3"/>
  <c r="F22" i="3" s="1"/>
  <c r="B21" i="3"/>
  <c r="F21" i="3" s="1"/>
</calcChain>
</file>

<file path=xl/sharedStrings.xml><?xml version="1.0" encoding="utf-8"?>
<sst xmlns="http://schemas.openxmlformats.org/spreadsheetml/2006/main" count="584" uniqueCount="127">
  <si>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</si>
  <si>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</si>
  <si>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</si>
  <si>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</si>
  <si>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</si>
  <si>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</si>
  <si>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</si>
  <si>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</si>
  <si>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</si>
  <si>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</si>
  <si>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</si>
  <si>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</si>
  <si>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</si>
  <si>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</si>
  <si>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</si>
  <si>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</si>
  <si>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</si>
  <si>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</si>
  <si>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</si>
  <si>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</si>
  <si>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</si>
  <si>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</si>
  <si>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</si>
  <si>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</si>
  <si>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</si>
  <si>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</si>
  <si>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</si>
  <si>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</si>
  <si>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</si>
  <si>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</si>
  <si>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</si>
  <si>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</si>
  <si>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</si>
  <si>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</si>
  <si>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</si>
  <si>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</si>
  <si>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</si>
  <si>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</si>
  <si>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</si>
  <si>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</si>
  <si>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</si>
  <si>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</si>
  <si>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</si>
  <si>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</si>
  <si>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</si>
  <si>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</si>
  <si>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</si>
  <si>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</si>
  <si>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</si>
  <si>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</si>
  <si>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</si>
  <si>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</si>
  <si>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</si>
  <si>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</si>
  <si>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</si>
  <si>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</si>
  <si>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</si>
  <si>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</si>
  <si>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</si>
  <si>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</si>
  <si>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</si>
  <si>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</si>
  <si>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</si>
  <si>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</si>
  <si>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</si>
  <si>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</si>
  <si>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9.2.5 Other Computer services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</si>
  <si>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</si>
  <si>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</si>
  <si>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</si>
  <si>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</si>
  <si>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</si>
  <si>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</si>
  <si>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</si>
  <si>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</si>
  <si>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</si>
  <si>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</si>
  <si>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</si>
  <si>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</si>
  <si>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</si>
  <si>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10.3.5   Other business services n.i.e.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</si>
  <si>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</si>
  <si>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</si>
  <si>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</si>
  <si>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</si>
  <si>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</si>
  <si>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</si>
  <si>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</si>
  <si>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</si>
  <si>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</si>
  <si>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</si>
  <si>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</si>
  <si>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</si>
  <si>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</si>
  <si>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</si>
  <si>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</si>
  <si>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</si>
  <si>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</si>
  <si>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</si>
  <si>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</si>
  <si>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</si>
  <si>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P - 4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</si>
  <si>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</si>
  <si>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</si>
  <si>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</si>
  <si>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</si>
  <si>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P-3</t>
  </si>
  <si>
    <t>P - 5</t>
  </si>
  <si>
    <t>P-7</t>
  </si>
  <si>
    <t>P - 9</t>
  </si>
  <si>
    <t>May, 2025</t>
  </si>
  <si>
    <t>% Change in June, 2025</t>
  </si>
  <si>
    <t>% Change in July - June,    2024-2025</t>
  </si>
  <si>
    <t xml:space="preserve"> June, 2025 (P )</t>
  </si>
  <si>
    <t>June, 2024</t>
  </si>
  <si>
    <t>July - June, 2024-2025</t>
  </si>
  <si>
    <t>July - June, 2023-2024</t>
  </si>
  <si>
    <t>July - June,   2023-2024</t>
  </si>
  <si>
    <t>May, 2025 (R )</t>
  </si>
  <si>
    <t>June, 2025</t>
  </si>
  <si>
    <t>July - June, 2024-2025 (P )</t>
  </si>
  <si>
    <t xml:space="preserve">    July - June, 2023-2024 (F )</t>
  </si>
  <si>
    <t>July - June,  2023-2024</t>
  </si>
  <si>
    <t>May, 2025  (P )</t>
  </si>
  <si>
    <t xml:space="preserve"> over May, 2025</t>
  </si>
  <si>
    <t>Note:-  SBP has swiched over from BPM-5  to BPM 6th addition from May, 2014.</t>
  </si>
  <si>
    <t xml:space="preserve">      June, 2025 (1$=Rs.283.000136) , May, 2025 (1$=Rs.281.666293) and June, 2024 (1$=Rs.278.438722)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</si>
</sst>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1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102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0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0" fontId="8" fillId="0" borderId="0" xfId="23" applyFont="1" applyAlignment="1">
      <alignment horizontal="left" indent="5"/>
    </xf>
    <xf numFmtId="4" fontId="1" fillId="0" borderId="0" xfId="0" applyNumberFormat="1" applyFont="1"/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10" fillId="0" borderId="4" xfId="0" applyFont="1" applyBorder="1"/>
    <xf numFmtId="4" fontId="39" fillId="0" borderId="0" xfId="0" applyNumberFormat="1" applyFont="1"/>
    <xf numFmtId="2" fontId="10" fillId="0" borderId="4" xfId="0" applyNumberFormat="1" applyFont="1" applyBorder="1"/>
    <xf numFmtId="0" fontId="40" fillId="0" borderId="0" xfId="0" applyFont="1"/>
    <xf numFmtId="0" fontId="29" fillId="0" borderId="0" xfId="0" applyFont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opLeftCell="A60" zoomScale="90" zoomScaleNormal="90" workbookViewId="0">
      <selection activeCell="A78" sqref="A78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6" t="s">
        <v>4</v>
      </c>
      <c r="B2" s="86"/>
      <c r="C2" s="86"/>
      <c r="D2" s="86"/>
      <c r="E2" s="86"/>
      <c r="F2" s="86"/>
      <c r="G2" s="86"/>
    </row>
    <row r="3" spans="1:8" x14ac:dyDescent="0.35">
      <c r="A3" s="87" t="s">
        <v>13</v>
      </c>
      <c r="B3" s="87"/>
      <c r="C3" s="87"/>
      <c r="D3" s="87"/>
      <c r="E3" s="87"/>
      <c r="F3" s="87"/>
      <c r="G3" s="87"/>
    </row>
    <row r="4" spans="1:8" x14ac:dyDescent="0.35">
      <c r="A4" s="87"/>
      <c r="B4" s="87"/>
      <c r="C4" s="87"/>
      <c r="D4" s="87"/>
      <c r="E4" s="87"/>
      <c r="F4" s="87"/>
      <c r="G4" s="87"/>
    </row>
    <row r="5" spans="1:8" x14ac:dyDescent="0.35">
      <c r="A5" s="81"/>
      <c r="B5" s="81"/>
      <c r="C5" s="81"/>
      <c r="D5" s="81"/>
      <c r="E5" s="81"/>
      <c r="F5" s="81"/>
      <c r="G5" s="81"/>
    </row>
    <row r="6" spans="1:8" x14ac:dyDescent="0.35">
      <c r="A6" s="87" t="s">
        <v>5</v>
      </c>
      <c r="B6" s="87"/>
      <c r="C6" s="87"/>
      <c r="D6" s="87"/>
      <c r="E6" s="87"/>
      <c r="F6" s="87"/>
      <c r="G6" s="87"/>
    </row>
    <row r="7" spans="1:8" x14ac:dyDescent="0.35">
      <c r="A7" s="86" t="s">
        <v>119</v>
      </c>
      <c r="B7" s="86"/>
      <c r="C7" s="86"/>
      <c r="D7" s="86"/>
      <c r="E7" s="86"/>
      <c r="F7" s="86"/>
      <c r="G7" s="86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8" t="s">
        <v>113</v>
      </c>
      <c r="C10" s="89"/>
      <c r="D10" s="88" t="s">
        <v>123</v>
      </c>
      <c r="E10" s="89"/>
      <c r="F10" s="90" t="s">
        <v>111</v>
      </c>
      <c r="G10" s="91"/>
    </row>
    <row r="11" spans="1:8" x14ac:dyDescent="0.35">
      <c r="A11" s="6" t="s">
        <v>0</v>
      </c>
      <c r="B11" s="7"/>
      <c r="C11" s="8"/>
      <c r="D11" s="7"/>
      <c r="E11" s="9"/>
      <c r="F11" s="92" t="s">
        <v>124</v>
      </c>
      <c r="G11" s="93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205649.66</v>
      </c>
      <c r="C14" s="24">
        <f>detail!C7</f>
        <v>726676.87366032018</v>
      </c>
      <c r="D14" s="24">
        <f>detail!D7</f>
        <v>205586.77</v>
      </c>
      <c r="E14" s="24">
        <f>detail!E7</f>
        <v>729894.87566224008</v>
      </c>
      <c r="F14" s="16">
        <f>IFERROR(B14/D14*100-100,"0.00")</f>
        <v>3.0590489845238267E-2</v>
      </c>
      <c r="G14" s="16">
        <f>IFERROR(C14/E14*100-100,"0.00")</f>
        <v>-0.4408856822018663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277.83999999999997</v>
      </c>
      <c r="C16" s="20">
        <f>detail!$C$11</f>
        <v>981.767022</v>
      </c>
      <c r="D16" s="18">
        <f>detail!$D$11</f>
        <v>276.23</v>
      </c>
      <c r="E16" s="18">
        <f>detail!$E$11</f>
        <v>980.71571999999992</v>
      </c>
      <c r="F16" s="65">
        <f t="shared" ref="F16" si="2">IFERROR(B16/D16*100-100,"0.00")</f>
        <v>0.58284762697751091</v>
      </c>
      <c r="G16" s="65">
        <f t="shared" ref="G16" si="3">IFERROR(C16/E16*100-100,"0.00")</f>
        <v>0.10719742516212705</v>
      </c>
      <c r="H16" s="15"/>
    </row>
    <row r="17" spans="1:8" x14ac:dyDescent="0.35">
      <c r="A17" s="17" t="s">
        <v>18</v>
      </c>
      <c r="B17" s="18">
        <f>detail!$B$12</f>
        <v>24897.9</v>
      </c>
      <c r="C17" s="20">
        <f>detail!$C$12</f>
        <v>87978.388663620004</v>
      </c>
      <c r="D17" s="18">
        <f>detail!$D$12</f>
        <v>24994.63</v>
      </c>
      <c r="E17" s="18">
        <f>detail!$E$12</f>
        <v>88738.453781000004</v>
      </c>
      <c r="F17" s="65">
        <f t="shared" ref="F17:F39" si="4">IFERROR(B17/D17*100-100,"0.00")</f>
        <v>-0.3870031282719566</v>
      </c>
      <c r="G17" s="65">
        <f t="shared" ref="G17:G39" si="5">IFERROR(C17/E17*100-100,"0.00")</f>
        <v>-0.85652283197967449</v>
      </c>
      <c r="H17" s="15"/>
    </row>
    <row r="18" spans="1:8" x14ac:dyDescent="0.35">
      <c r="A18" s="17" t="s">
        <v>35</v>
      </c>
      <c r="B18" s="18">
        <f>detail!$B$32</f>
        <v>14692.84</v>
      </c>
      <c r="C18" s="20">
        <f>detail!$C$32</f>
        <v>51918.142064000007</v>
      </c>
      <c r="D18" s="18">
        <f>detail!$D$32</f>
        <v>13797.490000000002</v>
      </c>
      <c r="E18" s="18">
        <f>detail!$E$32</f>
        <v>48985.256462279991</v>
      </c>
      <c r="F18" s="65">
        <f t="shared" si="4"/>
        <v>6.4892237646122481</v>
      </c>
      <c r="G18" s="65">
        <f t="shared" si="5"/>
        <v>5.9872823243835001</v>
      </c>
      <c r="H18" s="15"/>
    </row>
    <row r="19" spans="1:8" x14ac:dyDescent="0.35">
      <c r="A19" s="17" t="s">
        <v>42</v>
      </c>
      <c r="B19" s="18">
        <f>detail!$B$42</f>
        <v>1890.15</v>
      </c>
      <c r="C19" s="20">
        <f>detail!$C$42</f>
        <v>6678.9722999999994</v>
      </c>
      <c r="D19" s="18">
        <f>detail!$D$42</f>
        <v>1395.6</v>
      </c>
      <c r="E19" s="18">
        <f>detail!$E$42</f>
        <v>4954.7873999999993</v>
      </c>
      <c r="F19" s="65">
        <f t="shared" si="4"/>
        <v>35.436371453138463</v>
      </c>
      <c r="G19" s="65">
        <f t="shared" si="5"/>
        <v>34.798362892422006</v>
      </c>
      <c r="H19" s="15"/>
    </row>
    <row r="20" spans="1:8" x14ac:dyDescent="0.35">
      <c r="A20" s="17" t="s">
        <v>45</v>
      </c>
      <c r="B20" s="18">
        <f>detail!$B$45</f>
        <v>971.11</v>
      </c>
      <c r="C20" s="20">
        <f>detail!$C$45</f>
        <v>3431.4611</v>
      </c>
      <c r="D20" s="18">
        <f>detail!$D$45</f>
        <v>3022.89</v>
      </c>
      <c r="E20" s="18">
        <f>detail!$E$45</f>
        <v>10732.198900000001</v>
      </c>
      <c r="F20" s="65">
        <f t="shared" si="4"/>
        <v>-67.874782079400831</v>
      </c>
      <c r="G20" s="65">
        <f t="shared" si="5"/>
        <v>-68.026486165849946</v>
      </c>
      <c r="H20" s="15"/>
    </row>
    <row r="21" spans="1:8" x14ac:dyDescent="0.35">
      <c r="A21" s="17" t="s">
        <v>53</v>
      </c>
      <c r="B21" s="18">
        <f>detail!$B$60</f>
        <v>1800.38</v>
      </c>
      <c r="C21" s="20">
        <f>detail!$C$60</f>
        <v>6361.7685999999994</v>
      </c>
      <c r="D21" s="18">
        <f>detail!$D$60</f>
        <v>745.45</v>
      </c>
      <c r="E21" s="18">
        <f>detail!$E$60</f>
        <v>2646.5641000000001</v>
      </c>
      <c r="F21" s="65">
        <f t="shared" si="4"/>
        <v>141.51586290160307</v>
      </c>
      <c r="G21" s="65">
        <f t="shared" si="5"/>
        <v>140.37840610019606</v>
      </c>
      <c r="H21" s="15"/>
    </row>
    <row r="22" spans="1:8" x14ac:dyDescent="0.35">
      <c r="A22" s="17" t="s">
        <v>56</v>
      </c>
      <c r="B22" s="18">
        <f>detail!$B$63</f>
        <v>285.07</v>
      </c>
      <c r="C22" s="20">
        <f>detail!$C$63</f>
        <v>1007.3244</v>
      </c>
      <c r="D22" s="18">
        <f>detail!$D$63</f>
        <v>316.33</v>
      </c>
      <c r="E22" s="18">
        <f>detail!$E$63</f>
        <v>1123.0648999999999</v>
      </c>
      <c r="F22" s="65">
        <f t="shared" si="4"/>
        <v>-9.8820851642272345</v>
      </c>
      <c r="G22" s="65">
        <f t="shared" si="5"/>
        <v>-10.305771287126859</v>
      </c>
      <c r="H22" s="15"/>
    </row>
    <row r="23" spans="1:8" x14ac:dyDescent="0.35">
      <c r="A23" s="17" t="s">
        <v>57</v>
      </c>
      <c r="B23" s="18">
        <f>detail!$B$64</f>
        <v>95861.55</v>
      </c>
      <c r="C23" s="20">
        <f>detail!$C$64</f>
        <v>338733.23810000188</v>
      </c>
      <c r="D23" s="18">
        <f>detail!$D$64</f>
        <v>92684.529999999984</v>
      </c>
      <c r="E23" s="18">
        <f>detail!$E$64</f>
        <v>329057.94200000179</v>
      </c>
      <c r="F23" s="65">
        <f t="shared" si="4"/>
        <v>3.4277780768808128</v>
      </c>
      <c r="G23" s="65">
        <f t="shared" si="5"/>
        <v>2.9403016505828816</v>
      </c>
      <c r="H23" s="15"/>
    </row>
    <row r="24" spans="1:8" x14ac:dyDescent="0.35">
      <c r="A24" s="17" t="s">
        <v>70</v>
      </c>
      <c r="B24" s="18">
        <f>detail!$B$77</f>
        <v>38201.14</v>
      </c>
      <c r="C24" s="20">
        <f>detail!$C$77</f>
        <v>134986.29134873999</v>
      </c>
      <c r="D24" s="18">
        <f>detail!$D$77</f>
        <v>42193.99</v>
      </c>
      <c r="E24" s="18">
        <f>detail!$E$77</f>
        <v>149801.361037</v>
      </c>
      <c r="F24" s="65">
        <f t="shared" si="4"/>
        <v>-9.4630775615200236</v>
      </c>
      <c r="G24" s="65">
        <f t="shared" si="5"/>
        <v>-9.8898098025963748</v>
      </c>
      <c r="H24" s="15"/>
    </row>
    <row r="25" spans="1:8" x14ac:dyDescent="0.35">
      <c r="A25" s="17" t="s">
        <v>81</v>
      </c>
      <c r="B25" s="18">
        <f>detail!$B$91</f>
        <v>618.95000000000005</v>
      </c>
      <c r="C25" s="20">
        <f>detail!$C$91</f>
        <v>2187.1065189999999</v>
      </c>
      <c r="D25" s="18">
        <f>detail!$D$91</f>
        <v>1109.07</v>
      </c>
      <c r="E25" s="18">
        <f>detail!$E$91</f>
        <v>3937.4937190000001</v>
      </c>
      <c r="F25" s="65">
        <f t="shared" ref="F25" si="6">IFERROR(B25/D25*100-100,"0.00")</f>
        <v>-44.191980668488007</v>
      </c>
      <c r="G25" s="65">
        <f t="shared" ref="G25" si="7">IFERROR(C25/E25*100-100,"0.00")</f>
        <v>-44.454349007686631</v>
      </c>
      <c r="H25" s="15"/>
    </row>
    <row r="26" spans="1:8" x14ac:dyDescent="0.35">
      <c r="A26" s="15" t="s">
        <v>86</v>
      </c>
      <c r="B26" s="18">
        <f>detail!$B$96</f>
        <v>26152.73</v>
      </c>
      <c r="C26" s="20">
        <f>detail!$C$96</f>
        <v>92412.413542958384</v>
      </c>
      <c r="D26" s="18">
        <f>detail!$D$96</f>
        <v>25050.560000000001</v>
      </c>
      <c r="E26" s="18">
        <f>detail!$E$96</f>
        <v>88937.037642958385</v>
      </c>
      <c r="F26" s="65">
        <f t="shared" si="4"/>
        <v>4.3997818811236016</v>
      </c>
      <c r="G26" s="65">
        <f t="shared" si="5"/>
        <v>3.9076812002127213</v>
      </c>
      <c r="H26" s="15"/>
    </row>
    <row r="27" spans="1:8" ht="18.5" x14ac:dyDescent="0.45">
      <c r="A27" s="22" t="s">
        <v>7</v>
      </c>
      <c r="B27" s="24">
        <f>detail!B108</f>
        <v>240992.36000000002</v>
      </c>
      <c r="C27" s="24">
        <f>detail!C108</f>
        <v>851562.63968832209</v>
      </c>
      <c r="D27" s="24">
        <f>detail!D108</f>
        <v>245132.60000000003</v>
      </c>
      <c r="E27" s="24">
        <f>detail!E108</f>
        <v>870294.45573012554</v>
      </c>
      <c r="F27" s="65">
        <f t="shared" si="4"/>
        <v>-1.688979760341951</v>
      </c>
      <c r="G27" s="65">
        <f t="shared" si="5"/>
        <v>-2.152353829036926</v>
      </c>
      <c r="H27" s="15"/>
    </row>
    <row r="28" spans="1:8" x14ac:dyDescent="0.35">
      <c r="A28" s="17" t="s">
        <v>14</v>
      </c>
      <c r="B28" s="18">
        <f>detail!B109</f>
        <v>0</v>
      </c>
      <c r="C28" s="20">
        <f>detail!C109</f>
        <v>0</v>
      </c>
      <c r="D28" s="18">
        <f>detail!D109</f>
        <v>0</v>
      </c>
      <c r="E28" s="18">
        <f>detail!E109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detail!B112</f>
        <v>833.41</v>
      </c>
      <c r="C29" s="20">
        <f>detail!C112</f>
        <v>2944.9110000000001</v>
      </c>
      <c r="D29" s="18">
        <f>detail!D112</f>
        <v>829.48</v>
      </c>
      <c r="E29" s="18">
        <f>detail!E112</f>
        <v>2944.9110000000001</v>
      </c>
      <c r="F29" s="65">
        <f t="shared" si="4"/>
        <v>0.47379080869941959</v>
      </c>
      <c r="G29" s="65">
        <f t="shared" si="5"/>
        <v>0</v>
      </c>
      <c r="H29" s="15"/>
    </row>
    <row r="30" spans="1:8" x14ac:dyDescent="0.35">
      <c r="A30" s="17" t="s">
        <v>18</v>
      </c>
      <c r="B30" s="18">
        <f>detail!B113</f>
        <v>105262.97</v>
      </c>
      <c r="C30" s="20">
        <f>detail!C113</f>
        <v>371953.74797832192</v>
      </c>
      <c r="D30" s="18">
        <f>detail!D113</f>
        <v>104198.31999999999</v>
      </c>
      <c r="E30" s="18">
        <f>detail!E113</f>
        <v>369935.38126851543</v>
      </c>
      <c r="F30" s="65">
        <f t="shared" si="4"/>
        <v>1.0217535177150694</v>
      </c>
      <c r="G30" s="65">
        <f t="shared" si="5"/>
        <v>0.5455998025615969</v>
      </c>
      <c r="H30" s="15"/>
    </row>
    <row r="31" spans="1:8" x14ac:dyDescent="0.35">
      <c r="A31" s="17" t="s">
        <v>35</v>
      </c>
      <c r="B31" s="18">
        <f>detail!B133</f>
        <v>39552</v>
      </c>
      <c r="C31" s="20">
        <f>detail!C133</f>
        <v>139759.65760000001</v>
      </c>
      <c r="D31" s="18">
        <f>detail!D133</f>
        <v>52088.29</v>
      </c>
      <c r="E31" s="18">
        <f>detail!E133</f>
        <v>184929.08259999999</v>
      </c>
      <c r="F31" s="65">
        <f t="shared" si="4"/>
        <v>-24.067386354975369</v>
      </c>
      <c r="G31" s="65">
        <f t="shared" si="5"/>
        <v>-24.425268521826311</v>
      </c>
      <c r="H31" s="15"/>
    </row>
    <row r="32" spans="1:8" x14ac:dyDescent="0.35">
      <c r="A32" s="17" t="s">
        <v>42</v>
      </c>
      <c r="B32" s="18">
        <f>detail!B143</f>
        <v>2640.05</v>
      </c>
      <c r="C32" s="20">
        <f>detail!C143</f>
        <v>9328.7911999999997</v>
      </c>
      <c r="D32" s="18">
        <f>detail!D143</f>
        <v>560.58000000000004</v>
      </c>
      <c r="E32" s="18">
        <f>detail!E143</f>
        <v>1990.2115200000001</v>
      </c>
      <c r="F32" s="65">
        <f t="shared" ref="F32" si="8">IFERROR(B32/D32*100-100,"0.00")</f>
        <v>370.94973063612684</v>
      </c>
      <c r="G32" s="65">
        <f t="shared" ref="G32" si="9">IFERROR(C32/E32*100-100,"0.00")</f>
        <v>368.73365500366509</v>
      </c>
      <c r="H32" s="15"/>
    </row>
    <row r="33" spans="1:8" x14ac:dyDescent="0.35">
      <c r="A33" s="17" t="s">
        <v>45</v>
      </c>
      <c r="B33" s="18">
        <f>detail!B146</f>
        <v>4775.29</v>
      </c>
      <c r="C33" s="20">
        <f>detail!C146</f>
        <v>16873.827000000001</v>
      </c>
      <c r="D33" s="18">
        <f>detail!D146</f>
        <v>4715.7299999999996</v>
      </c>
      <c r="E33" s="18">
        <f>detail!E146</f>
        <v>16742.239999999998</v>
      </c>
      <c r="F33" s="65">
        <f t="shared" si="4"/>
        <v>1.2630069999766818</v>
      </c>
      <c r="G33" s="65">
        <f t="shared" si="5"/>
        <v>0.78595815135848568</v>
      </c>
      <c r="H33" s="15"/>
    </row>
    <row r="34" spans="1:8" x14ac:dyDescent="0.35">
      <c r="A34" s="17" t="s">
        <v>53</v>
      </c>
      <c r="B34" s="18">
        <f>detail!B161</f>
        <v>19807.41</v>
      </c>
      <c r="C34" s="20">
        <f>detail!C161</f>
        <v>69990.823709999997</v>
      </c>
      <c r="D34" s="18">
        <f>detail!D161</f>
        <v>15610.63</v>
      </c>
      <c r="E34" s="18">
        <f>detail!E161</f>
        <v>55422.441785609997</v>
      </c>
      <c r="F34" s="65">
        <f t="shared" si="4"/>
        <v>26.884116784524409</v>
      </c>
      <c r="G34" s="65">
        <f t="shared" si="5"/>
        <v>26.286070145997371</v>
      </c>
      <c r="H34" s="15"/>
    </row>
    <row r="35" spans="1:8" x14ac:dyDescent="0.35">
      <c r="A35" s="17" t="s">
        <v>56</v>
      </c>
      <c r="B35" s="18">
        <f>detail!B164</f>
        <v>3454.63</v>
      </c>
      <c r="C35" s="20">
        <f>detail!C164</f>
        <v>12207.161</v>
      </c>
      <c r="D35" s="18">
        <f>detail!D164</f>
        <v>6762.7</v>
      </c>
      <c r="E35" s="18">
        <f>detail!E164</f>
        <v>24009.620355999999</v>
      </c>
      <c r="F35" s="65">
        <f t="shared" si="4"/>
        <v>-48.916409126532301</v>
      </c>
      <c r="G35" s="65">
        <f t="shared" si="5"/>
        <v>-49.15720940606446</v>
      </c>
      <c r="H35" s="15"/>
    </row>
    <row r="36" spans="1:8" x14ac:dyDescent="0.35">
      <c r="A36" s="17" t="s">
        <v>57</v>
      </c>
      <c r="B36" s="18">
        <f>detail!B165</f>
        <v>9003.4700000000012</v>
      </c>
      <c r="C36" s="20">
        <f>detail!C165</f>
        <v>31814.366699999999</v>
      </c>
      <c r="D36" s="18">
        <f>detail!D165</f>
        <v>9881.8000000000011</v>
      </c>
      <c r="E36" s="18">
        <f>detail!E165</f>
        <v>35083.368399999999</v>
      </c>
      <c r="F36" s="65">
        <f t="shared" si="4"/>
        <v>-8.8883604201663644</v>
      </c>
      <c r="G36" s="65">
        <f t="shared" si="5"/>
        <v>-9.31781025906281</v>
      </c>
      <c r="H36" s="15"/>
    </row>
    <row r="37" spans="1:8" x14ac:dyDescent="0.35">
      <c r="A37" s="17" t="s">
        <v>70</v>
      </c>
      <c r="B37" s="18">
        <f>detail!B178</f>
        <v>35416.85</v>
      </c>
      <c r="C37" s="20">
        <f>detail!C178</f>
        <v>125147.77979999999</v>
      </c>
      <c r="D37" s="18">
        <f>detail!D178</f>
        <v>29685.86</v>
      </c>
      <c r="E37" s="18">
        <f>detail!E178</f>
        <v>105393.765</v>
      </c>
      <c r="F37" s="65">
        <f t="shared" si="4"/>
        <v>19.305453842334359</v>
      </c>
      <c r="G37" s="65">
        <f t="shared" si="5"/>
        <v>18.743058282432543</v>
      </c>
      <c r="H37" s="15"/>
    </row>
    <row r="38" spans="1:8" x14ac:dyDescent="0.35">
      <c r="A38" s="17" t="s">
        <v>81</v>
      </c>
      <c r="B38" s="18">
        <f>detail!B192</f>
        <v>87.73</v>
      </c>
      <c r="C38" s="20">
        <f>detail!C192</f>
        <v>309.99299999999999</v>
      </c>
      <c r="D38" s="18">
        <f>detail!D192</f>
        <v>630.64</v>
      </c>
      <c r="E38" s="18">
        <f>detail!E192</f>
        <v>2238.9635999999996</v>
      </c>
      <c r="F38" s="65">
        <f t="shared" ref="F38" si="10">IFERROR(B38/D38*100-100,"0.00")</f>
        <v>-86.088735253076237</v>
      </c>
      <c r="G38" s="68">
        <f t="shared" ref="G38" si="11">IFERROR(C38/E38*100-100,"0.00")</f>
        <v>-86.154620825456917</v>
      </c>
    </row>
    <row r="39" spans="1:8" x14ac:dyDescent="0.35">
      <c r="A39" s="19" t="s">
        <v>86</v>
      </c>
      <c r="B39" s="23">
        <f>detail!B197</f>
        <v>20158.55</v>
      </c>
      <c r="C39" s="21">
        <f>detail!C197</f>
        <v>71231.580699999991</v>
      </c>
      <c r="D39" s="23">
        <f>detail!D197</f>
        <v>20168.57</v>
      </c>
      <c r="E39" s="23">
        <f>detail!E197</f>
        <v>71604.470200000011</v>
      </c>
      <c r="F39" s="66">
        <f t="shared" si="4"/>
        <v>-4.9681261487549477E-2</v>
      </c>
      <c r="G39" s="69">
        <f t="shared" si="5"/>
        <v>-0.52076287829306978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8"/>
      <c r="C44" s="89"/>
      <c r="D44" s="96"/>
      <c r="E44" s="96"/>
      <c r="F44" s="88" t="s">
        <v>112</v>
      </c>
      <c r="G44" s="89"/>
    </row>
    <row r="45" spans="1:8" x14ac:dyDescent="0.35">
      <c r="A45" s="6" t="s">
        <v>0</v>
      </c>
      <c r="B45" s="94" t="s">
        <v>120</v>
      </c>
      <c r="C45" s="95"/>
      <c r="D45" s="94" t="s">
        <v>121</v>
      </c>
      <c r="E45" s="95"/>
      <c r="F45" s="94" t="s">
        <v>3</v>
      </c>
      <c r="G45" s="95"/>
    </row>
    <row r="46" spans="1:8" x14ac:dyDescent="0.35">
      <c r="A46" s="7"/>
      <c r="B46" s="82"/>
      <c r="C46" s="83"/>
      <c r="D46" s="82"/>
      <c r="E46" s="83"/>
      <c r="F46" s="84" t="s">
        <v>122</v>
      </c>
      <c r="G46" s="85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2345631.0100000002</v>
      </c>
      <c r="C48" s="24">
        <f>detail!P7</f>
        <v>8396777.0978037361</v>
      </c>
      <c r="D48" s="24">
        <f>detail!Q7</f>
        <v>2174712.52</v>
      </c>
      <c r="E48" s="24">
        <f>detail!R7</f>
        <v>7687254.8654100318</v>
      </c>
      <c r="F48" s="65">
        <f t="shared" ref="F48:F73" si="12">IFERROR(B48/D48*100-100,"0.00")</f>
        <v>7.8593601879847625</v>
      </c>
      <c r="G48" s="68">
        <f t="shared" ref="G48:G73" si="13">IFERROR(C48/E48*100-100,"0.00")</f>
        <v>9.2298518107719758</v>
      </c>
    </row>
    <row r="49" spans="1:7" x14ac:dyDescent="0.35">
      <c r="A49" s="17" t="s">
        <v>14</v>
      </c>
      <c r="B49" s="18">
        <f>detail!$O$8</f>
        <v>0</v>
      </c>
      <c r="C49" s="18">
        <f>detail!$P$8</f>
        <v>0</v>
      </c>
      <c r="D49" s="18">
        <f>detail!$Q$8</f>
        <v>0</v>
      </c>
      <c r="E49" s="18">
        <f>detail!$R$8</f>
        <v>0</v>
      </c>
      <c r="F49" s="65" t="str">
        <f t="shared" si="12"/>
        <v>0.00</v>
      </c>
      <c r="G49" s="68" t="str">
        <f t="shared" si="13"/>
        <v>0.00</v>
      </c>
    </row>
    <row r="50" spans="1:7" x14ac:dyDescent="0.35">
      <c r="A50" s="17" t="s">
        <v>17</v>
      </c>
      <c r="B50" s="18">
        <f>detail!$O$11</f>
        <v>2681.76</v>
      </c>
      <c r="C50" s="18">
        <f>detail!$P$11</f>
        <v>9600.0361396999997</v>
      </c>
      <c r="D50" s="18">
        <f>detail!$Q$11</f>
        <v>1707.75</v>
      </c>
      <c r="E50" s="18">
        <f>detail!$R$11</f>
        <v>6036.6253819500016</v>
      </c>
      <c r="F50" s="65">
        <f t="shared" si="12"/>
        <v>57.034694773825208</v>
      </c>
      <c r="G50" s="68">
        <f t="shared" si="13"/>
        <v>59.029847510579089</v>
      </c>
    </row>
    <row r="51" spans="1:7" x14ac:dyDescent="0.35">
      <c r="A51" s="17" t="s">
        <v>18</v>
      </c>
      <c r="B51" s="18">
        <f>detail!$O$12</f>
        <v>274174.25</v>
      </c>
      <c r="C51" s="18">
        <f>detail!$P$12</f>
        <v>981475.85810450709</v>
      </c>
      <c r="D51" s="18">
        <f>detail!Q$12</f>
        <v>217096.26</v>
      </c>
      <c r="E51" s="18">
        <f>detail!$R$12</f>
        <v>767399.9284140598</v>
      </c>
      <c r="F51" s="65">
        <f t="shared" si="12"/>
        <v>26.29155840823789</v>
      </c>
      <c r="G51" s="68">
        <f t="shared" si="13"/>
        <v>27.896266570270001</v>
      </c>
    </row>
    <row r="52" spans="1:7" x14ac:dyDescent="0.35">
      <c r="A52" s="17" t="s">
        <v>35</v>
      </c>
      <c r="B52" s="18">
        <f>detail!$O$32</f>
        <v>201167.86000000004</v>
      </c>
      <c r="C52" s="18">
        <f>detail!$P$32</f>
        <v>720131.05630513164</v>
      </c>
      <c r="D52" s="18">
        <f>detail!$Q$32</f>
        <v>214453.26</v>
      </c>
      <c r="E52" s="18">
        <f>detail!$R$32</f>
        <v>758057.34088542988</v>
      </c>
      <c r="F52" s="65">
        <f t="shared" si="12"/>
        <v>-6.1950095792434894</v>
      </c>
      <c r="G52" s="68">
        <f t="shared" si="13"/>
        <v>-5.0030891510132136</v>
      </c>
    </row>
    <row r="53" spans="1:7" x14ac:dyDescent="0.35">
      <c r="A53" s="17" t="s">
        <v>42</v>
      </c>
      <c r="B53" s="18">
        <f>detail!$O$42</f>
        <v>14353.78</v>
      </c>
      <c r="C53" s="18">
        <f>detail!$P$42</f>
        <v>51382.973351000008</v>
      </c>
      <c r="D53" s="18">
        <f>detail!$Q$42</f>
        <v>14132.51</v>
      </c>
      <c r="E53" s="18">
        <f>detail!$R$42</f>
        <v>49956.137409999996</v>
      </c>
      <c r="F53" s="65">
        <f t="shared" si="12"/>
        <v>1.5656808309352073</v>
      </c>
      <c r="G53" s="68">
        <f t="shared" si="13"/>
        <v>2.8561774688256776</v>
      </c>
    </row>
    <row r="54" spans="1:7" x14ac:dyDescent="0.35">
      <c r="A54" s="17" t="s">
        <v>45</v>
      </c>
      <c r="B54" s="18">
        <f>detail!$O$45</f>
        <v>28677.910000000003</v>
      </c>
      <c r="C54" s="18">
        <f>detail!$P$45</f>
        <v>102659.83280599999</v>
      </c>
      <c r="D54" s="18">
        <f>detail!$Q$45</f>
        <v>20639.239999999998</v>
      </c>
      <c r="E54" s="18">
        <f>detail!$R$45</f>
        <v>72956.334766</v>
      </c>
      <c r="F54" s="65">
        <f t="shared" si="12"/>
        <v>38.948478723053768</v>
      </c>
      <c r="G54" s="68">
        <f t="shared" si="13"/>
        <v>40.71407662579395</v>
      </c>
    </row>
    <row r="55" spans="1:7" x14ac:dyDescent="0.35">
      <c r="A55" s="17" t="s">
        <v>53</v>
      </c>
      <c r="B55" s="18">
        <f>detail!$O$60</f>
        <v>16316.91</v>
      </c>
      <c r="C55" s="18">
        <f>detail!$P$60</f>
        <v>58410.506548969002</v>
      </c>
      <c r="D55" s="18">
        <f>detail!$Q$60</f>
        <v>14696.3</v>
      </c>
      <c r="E55" s="18">
        <f>detail!$R$60</f>
        <v>51949.041620000004</v>
      </c>
      <c r="F55" s="65">
        <f t="shared" si="12"/>
        <v>11.027333410450254</v>
      </c>
      <c r="G55" s="68">
        <f t="shared" si="13"/>
        <v>12.438083028044502</v>
      </c>
    </row>
    <row r="56" spans="1:7" x14ac:dyDescent="0.35">
      <c r="A56" s="17" t="s">
        <v>56</v>
      </c>
      <c r="B56" s="18">
        <f>detail!$O$63</f>
        <v>3380.16</v>
      </c>
      <c r="C56" s="18">
        <f>detail!$P$63</f>
        <v>12100.1204</v>
      </c>
      <c r="D56" s="18">
        <f>detail!$Q$63</f>
        <v>2628.79</v>
      </c>
      <c r="E56" s="18">
        <f>detail!$R$63</f>
        <v>9292.3582000000006</v>
      </c>
      <c r="F56" s="65">
        <f t="shared" ref="F56" si="14">IFERROR(B56/D56*100-100,"0.00")</f>
        <v>28.582351576200466</v>
      </c>
      <c r="G56" s="68">
        <f t="shared" ref="G56" si="15">IFERROR(C56/E56*100-100,"0.00")</f>
        <v>30.215819704410421</v>
      </c>
    </row>
    <row r="57" spans="1:7" x14ac:dyDescent="0.35">
      <c r="A57" s="17" t="s">
        <v>57</v>
      </c>
      <c r="B57" s="18">
        <f>detail!$O$64</f>
        <v>1064808.69</v>
      </c>
      <c r="C57" s="18">
        <f>detail!$P$64</f>
        <v>3811750.9098100075</v>
      </c>
      <c r="D57" s="18">
        <f>detail!$Q$64</f>
        <v>911850.60000000009</v>
      </c>
      <c r="E57" s="18">
        <f>detail!$R$64</f>
        <v>3223243.4578589997</v>
      </c>
      <c r="F57" s="65">
        <f t="shared" si="12"/>
        <v>16.774468317507257</v>
      </c>
      <c r="G57" s="68">
        <f t="shared" si="13"/>
        <v>18.258237692721991</v>
      </c>
    </row>
    <row r="58" spans="1:7" x14ac:dyDescent="0.35">
      <c r="A58" s="17" t="s">
        <v>70</v>
      </c>
      <c r="B58" s="18">
        <f>detail!$O$77</f>
        <v>465106.72000000003</v>
      </c>
      <c r="C58" s="18">
        <f>detail!$P$77</f>
        <v>1664966.6207874201</v>
      </c>
      <c r="D58" s="18">
        <f>detail!$Q$77</f>
        <v>438920.01</v>
      </c>
      <c r="E58" s="18">
        <f>detail!$R$77</f>
        <v>1551510.8432493601</v>
      </c>
      <c r="F58" s="65">
        <f t="shared" si="12"/>
        <v>5.9661690976449364</v>
      </c>
      <c r="G58" s="68">
        <f t="shared" si="13"/>
        <v>7.3125997173469415</v>
      </c>
    </row>
    <row r="59" spans="1:7" x14ac:dyDescent="0.35">
      <c r="A59" s="17" t="s">
        <v>81</v>
      </c>
      <c r="B59" s="18">
        <f>detail!$O$91</f>
        <v>13740.59</v>
      </c>
      <c r="C59" s="18">
        <f>detail!$P$91</f>
        <v>49187.897802039995</v>
      </c>
      <c r="D59" s="18">
        <f>detail!$Q$91</f>
        <v>6370.66</v>
      </c>
      <c r="E59" s="18">
        <f>detail!$R$91</f>
        <v>22519.282158050002</v>
      </c>
      <c r="F59" s="65">
        <f>IFERROR(B59/D59*100-100,"0.00")</f>
        <v>115.68550197310796</v>
      </c>
      <c r="G59" s="68">
        <f t="shared" si="13"/>
        <v>118.42569162204276</v>
      </c>
    </row>
    <row r="60" spans="1:7" x14ac:dyDescent="0.35">
      <c r="A60" s="15" t="s">
        <v>86</v>
      </c>
      <c r="B60" s="18">
        <f>detail!$O$96</f>
        <v>261222.38</v>
      </c>
      <c r="C60" s="18">
        <f>detail!$P$96</f>
        <v>935111.28574895964</v>
      </c>
      <c r="D60" s="18">
        <f>detail!$Q$96</f>
        <v>332217.14</v>
      </c>
      <c r="E60" s="18">
        <f>detail!$R$96</f>
        <v>1174333.515466182</v>
      </c>
      <c r="F60" s="65">
        <f t="shared" si="12"/>
        <v>-21.369987111441631</v>
      </c>
      <c r="G60" s="68">
        <f t="shared" si="13"/>
        <v>-20.370893495469815</v>
      </c>
    </row>
    <row r="61" spans="1:7" ht="18.5" x14ac:dyDescent="0.45">
      <c r="A61" s="22" t="s">
        <v>7</v>
      </c>
      <c r="B61" s="24">
        <f>detail!O108</f>
        <v>3077198.4100000006</v>
      </c>
      <c r="C61" s="24">
        <f>detail!P108</f>
        <v>11015606.864437187</v>
      </c>
      <c r="D61" s="24">
        <f>detail!Q108</f>
        <v>3054983.78</v>
      </c>
      <c r="E61" s="24">
        <f>detail!R108</f>
        <v>10798870.442790508</v>
      </c>
      <c r="F61" s="65">
        <f t="shared" si="12"/>
        <v>0.72716032554518506</v>
      </c>
      <c r="G61" s="68">
        <f t="shared" si="13"/>
        <v>2.0070286313266621</v>
      </c>
    </row>
    <row r="62" spans="1:7" x14ac:dyDescent="0.35">
      <c r="A62" s="17" t="s">
        <v>14</v>
      </c>
      <c r="B62" s="18">
        <f>detail!$O$109</f>
        <v>0</v>
      </c>
      <c r="C62" s="18">
        <f>detail!$P$109</f>
        <v>0</v>
      </c>
      <c r="D62" s="18">
        <f>detail!$Q$109</f>
        <v>0</v>
      </c>
      <c r="E62" s="18">
        <f>detail!$R$109</f>
        <v>0</v>
      </c>
      <c r="F62" s="65" t="str">
        <f t="shared" si="12"/>
        <v>0.00</v>
      </c>
      <c r="G62" s="68" t="str">
        <f t="shared" si="13"/>
        <v>0.00</v>
      </c>
    </row>
    <row r="63" spans="1:7" x14ac:dyDescent="0.35">
      <c r="A63" s="17" t="s">
        <v>17</v>
      </c>
      <c r="B63" s="18">
        <f>detail!$O$112</f>
        <v>17307.32</v>
      </c>
      <c r="C63" s="18">
        <f>detail!$P$112</f>
        <v>61955.921713634976</v>
      </c>
      <c r="D63" s="18">
        <f>detail!$Q$112</f>
        <v>21167.03</v>
      </c>
      <c r="E63" s="18">
        <f>detail!$R$112</f>
        <v>74821.999778900004</v>
      </c>
      <c r="F63" s="65">
        <f t="shared" si="12"/>
        <v>-18.234537391405397</v>
      </c>
      <c r="G63" s="68">
        <f t="shared" si="13"/>
        <v>-17.195581651498841</v>
      </c>
    </row>
    <row r="64" spans="1:7" x14ac:dyDescent="0.35">
      <c r="A64" s="17" t="s">
        <v>18</v>
      </c>
      <c r="B64" s="18">
        <f>detail!$O$113</f>
        <v>1297287.4800000002</v>
      </c>
      <c r="C64" s="18">
        <f>detail!$P$113</f>
        <v>4643967.3026489522</v>
      </c>
      <c r="D64" s="18">
        <f>detail!$Q$113</f>
        <v>1322848.2</v>
      </c>
      <c r="E64" s="18">
        <f>detail!$R$113</f>
        <v>4676053.0815707576</v>
      </c>
      <c r="F64" s="65">
        <f t="shared" si="12"/>
        <v>-1.9322489156351992</v>
      </c>
      <c r="G64" s="68">
        <f t="shared" si="13"/>
        <v>-0.68617225600500831</v>
      </c>
    </row>
    <row r="65" spans="1:7" x14ac:dyDescent="0.35">
      <c r="A65" s="17" t="s">
        <v>35</v>
      </c>
      <c r="B65" s="18">
        <f>detail!$O$133</f>
        <v>672008.05</v>
      </c>
      <c r="C65" s="18">
        <f>detail!$P$133</f>
        <v>2405622.1036569728</v>
      </c>
      <c r="D65" s="18">
        <f>detail!$Q$133</f>
        <v>641312.88</v>
      </c>
      <c r="E65" s="18">
        <f>detail!$R$133</f>
        <v>2266936.6341564097</v>
      </c>
      <c r="F65" s="65">
        <f t="shared" si="12"/>
        <v>4.7863018126191434</v>
      </c>
      <c r="G65" s="68">
        <f t="shared" si="13"/>
        <v>6.1177479516171758</v>
      </c>
    </row>
    <row r="66" spans="1:7" x14ac:dyDescent="0.35">
      <c r="A66" s="17" t="s">
        <v>42</v>
      </c>
      <c r="B66" s="18">
        <f>detail!$O$143</f>
        <v>12463.85</v>
      </c>
      <c r="C66" s="18">
        <f>detail!$P$143</f>
        <v>44617.506182499994</v>
      </c>
      <c r="D66" s="18">
        <f>detail!$Q$143</f>
        <v>8521.7900000000009</v>
      </c>
      <c r="E66" s="18">
        <f>detail!$R$143</f>
        <v>30123.155654000002</v>
      </c>
      <c r="F66" s="65">
        <f t="shared" ref="F66" si="16">IFERROR(B66/D66*100-100,"0.00")</f>
        <v>46.258591211470815</v>
      </c>
      <c r="G66" s="68">
        <f t="shared" ref="G66" si="17">IFERROR(C66/E66*100-100,"0.00")</f>
        <v>48.116972521022433</v>
      </c>
    </row>
    <row r="67" spans="1:7" x14ac:dyDescent="0.35">
      <c r="A67" s="17" t="s">
        <v>45</v>
      </c>
      <c r="B67" s="18">
        <f>detail!$O$146</f>
        <v>91797.3</v>
      </c>
      <c r="C67" s="18">
        <f>detail!$P$146</f>
        <v>328611.57257999619</v>
      </c>
      <c r="D67" s="18">
        <f>detail!$Q$146</f>
        <v>118882.36</v>
      </c>
      <c r="E67" s="18">
        <f>detail!$R$146</f>
        <v>420229.77841000003</v>
      </c>
      <c r="F67" s="65">
        <f t="shared" si="12"/>
        <v>-22.783077321143352</v>
      </c>
      <c r="G67" s="68">
        <f t="shared" si="13"/>
        <v>-21.801930880922939</v>
      </c>
    </row>
    <row r="68" spans="1:7" x14ac:dyDescent="0.35">
      <c r="A68" s="17" t="s">
        <v>53</v>
      </c>
      <c r="B68" s="18">
        <f>detail!$O$161</f>
        <v>203385.25</v>
      </c>
      <c r="C68" s="18">
        <f>detail!$P$161</f>
        <v>728068.74990536959</v>
      </c>
      <c r="D68" s="18">
        <f>detail!$Q$161</f>
        <v>145334.92000000001</v>
      </c>
      <c r="E68" s="18">
        <f>detail!$R$161</f>
        <v>513735.28750779841</v>
      </c>
      <c r="F68" s="65">
        <f t="shared" si="12"/>
        <v>39.942451545712487</v>
      </c>
      <c r="G68" s="68">
        <f t="shared" si="13"/>
        <v>41.72060351106748</v>
      </c>
    </row>
    <row r="69" spans="1:7" x14ac:dyDescent="0.35">
      <c r="A69" s="17" t="s">
        <v>56</v>
      </c>
      <c r="B69" s="18">
        <f>detail!$O$164</f>
        <v>79706.16</v>
      </c>
      <c r="C69" s="18">
        <f>detail!$P$164</f>
        <v>285328.27004999999</v>
      </c>
      <c r="D69" s="18">
        <f>detail!$Q$164</f>
        <v>54202.720000000001</v>
      </c>
      <c r="E69" s="18">
        <f>detail!$R$164</f>
        <v>191597.80818399999</v>
      </c>
      <c r="F69" s="65">
        <f t="shared" si="12"/>
        <v>47.051956064197526</v>
      </c>
      <c r="G69" s="68">
        <f t="shared" si="13"/>
        <v>48.92042490172247</v>
      </c>
    </row>
    <row r="70" spans="1:7" x14ac:dyDescent="0.35">
      <c r="A70" s="17" t="s">
        <v>57</v>
      </c>
      <c r="B70" s="18">
        <f>detail!$O$165</f>
        <v>137346.22999999998</v>
      </c>
      <c r="C70" s="18">
        <f>detail!$P$165</f>
        <v>491665.39963199996</v>
      </c>
      <c r="D70" s="18">
        <f>detail!$Q$165</f>
        <v>112036.26999999997</v>
      </c>
      <c r="E70" s="18">
        <f>detail!$R$165</f>
        <v>396030.00100400002</v>
      </c>
      <c r="F70" s="65">
        <f t="shared" si="12"/>
        <v>22.59086276256788</v>
      </c>
      <c r="G70" s="68">
        <f t="shared" si="13"/>
        <v>24.148523694050652</v>
      </c>
    </row>
    <row r="71" spans="1:7" x14ac:dyDescent="0.35">
      <c r="A71" s="17" t="s">
        <v>70</v>
      </c>
      <c r="B71" s="18">
        <f>detail!$O$178</f>
        <v>362285.67</v>
      </c>
      <c r="C71" s="18">
        <f>detail!$P$178</f>
        <v>1296892.8294492788</v>
      </c>
      <c r="D71" s="18">
        <f>detail!$Q$178</f>
        <v>478551.86</v>
      </c>
      <c r="E71" s="18">
        <f>detail!$R$178</f>
        <v>1691602.9639736139</v>
      </c>
      <c r="F71" s="65">
        <f t="shared" si="12"/>
        <v>-24.29542119008795</v>
      </c>
      <c r="G71" s="68">
        <f t="shared" si="13"/>
        <v>-23.333497453631324</v>
      </c>
    </row>
    <row r="72" spans="1:7" x14ac:dyDescent="0.35">
      <c r="A72" s="17" t="s">
        <v>81</v>
      </c>
      <c r="B72" s="18">
        <f>detail!$O$192</f>
        <v>3425.79</v>
      </c>
      <c r="C72" s="18">
        <f>detail!$P$192</f>
        <v>12263.478516000003</v>
      </c>
      <c r="D72" s="18">
        <f>detail!$Q$192</f>
        <v>852.37</v>
      </c>
      <c r="E72" s="18">
        <f>detail!$R$192</f>
        <v>3012.9784380000001</v>
      </c>
      <c r="F72" s="65">
        <f t="shared" si="12"/>
        <v>301.91348827387168</v>
      </c>
      <c r="G72" s="68">
        <f t="shared" si="13"/>
        <v>307.021781547844</v>
      </c>
    </row>
    <row r="73" spans="1:7" x14ac:dyDescent="0.35">
      <c r="A73" s="19" t="s">
        <v>86</v>
      </c>
      <c r="B73" s="23">
        <f>detail!$O$197</f>
        <v>200185.31</v>
      </c>
      <c r="C73" s="23">
        <f>detail!$P$197</f>
        <v>716613.73010248377</v>
      </c>
      <c r="D73" s="23">
        <f>detail!$Q$197</f>
        <v>151273.38</v>
      </c>
      <c r="E73" s="23">
        <f>detail!$R$197</f>
        <v>534726.75411302876</v>
      </c>
      <c r="F73" s="66">
        <f t="shared" si="12"/>
        <v>32.333468056309698</v>
      </c>
      <c r="G73" s="69">
        <f t="shared" si="13"/>
        <v>34.014938394312765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104</v>
      </c>
    </row>
    <row r="76" spans="1:7" x14ac:dyDescent="0.35">
      <c r="A76" s="1" t="s">
        <v>105</v>
      </c>
    </row>
    <row r="77" spans="1:7" x14ac:dyDescent="0.35">
      <c r="A77" s="1" t="s">
        <v>125</v>
      </c>
    </row>
    <row r="78" spans="1:7" x14ac:dyDescent="0.35">
      <c r="A78" s="1" t="s">
        <v>103</v>
      </c>
    </row>
    <row r="79" spans="1:7" s="80" customFormat="1" ht="18.5" x14ac:dyDescent="0.45">
      <c r="A79" s="1" t="s">
        <v>126</v>
      </c>
    </row>
  </sheetData>
  <mergeCells count="18">
    <mergeCell ref="F44:G44"/>
    <mergeCell ref="F45:G45"/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1"/>
  <sheetViews>
    <sheetView tabSelected="1" topLeftCell="N1" zoomScale="80" zoomScaleNormal="80" workbookViewId="0">
      <selection activeCell="T1" sqref="T1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2" width="3.07421875" style="16" customWidth="1"/>
    <col min="13" max="13" width="8.765625" style="16" customWidth="1"/>
    <col min="14" max="14" width="38.4609375" style="16" customWidth="1"/>
    <col min="15" max="15" width="17.765625" style="16" customWidth="1"/>
    <col min="16" max="16" width="19.53515625" style="16" bestFit="1" customWidth="1"/>
    <col min="17" max="17" width="17.84375" style="16" customWidth="1"/>
    <col min="18" max="18" width="19.53515625" style="16" bestFit="1" customWidth="1"/>
    <col min="19" max="19" width="17.69140625" style="16" bestFit="1" customWidth="1"/>
    <col min="20" max="20" width="24.2304687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8" t="s">
        <v>91</v>
      </c>
      <c r="C1" s="98"/>
      <c r="D1" s="98"/>
      <c r="E1" s="98"/>
      <c r="F1" s="98"/>
      <c r="G1" s="98"/>
      <c r="H1" s="26"/>
      <c r="I1" s="27" t="s">
        <v>9</v>
      </c>
      <c r="J1" s="28"/>
      <c r="K1" s="28"/>
      <c r="N1" s="25"/>
      <c r="O1" s="98" t="s">
        <v>91</v>
      </c>
      <c r="P1" s="98"/>
      <c r="Q1" s="98"/>
      <c r="R1" s="98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8"/>
      <c r="C3" s="89"/>
      <c r="D3" s="96"/>
      <c r="E3" s="96"/>
      <c r="F3" s="88"/>
      <c r="G3" s="89"/>
      <c r="H3" s="88" t="s">
        <v>111</v>
      </c>
      <c r="I3" s="97"/>
      <c r="J3" s="97"/>
      <c r="K3" s="97"/>
      <c r="N3" s="32"/>
      <c r="O3" s="88"/>
      <c r="P3" s="89"/>
      <c r="Q3" s="96"/>
      <c r="R3" s="96"/>
      <c r="S3" s="88" t="s">
        <v>112</v>
      </c>
      <c r="T3" s="97"/>
    </row>
    <row r="4" spans="1:20" x14ac:dyDescent="0.35">
      <c r="A4" s="33"/>
      <c r="B4" s="96" t="s">
        <v>113</v>
      </c>
      <c r="C4" s="96"/>
      <c r="D4" s="94" t="s">
        <v>118</v>
      </c>
      <c r="E4" s="95"/>
      <c r="F4" s="96" t="s">
        <v>114</v>
      </c>
      <c r="G4" s="96"/>
      <c r="H4" s="84" t="s">
        <v>3</v>
      </c>
      <c r="I4" s="99"/>
      <c r="J4" s="99"/>
      <c r="K4" s="99"/>
      <c r="N4" s="33"/>
      <c r="O4" s="94" t="s">
        <v>115</v>
      </c>
      <c r="P4" s="95"/>
      <c r="Q4" s="94" t="s">
        <v>116</v>
      </c>
      <c r="R4" s="95"/>
      <c r="S4" s="94" t="s">
        <v>3</v>
      </c>
      <c r="T4" s="96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84" t="s">
        <v>110</v>
      </c>
      <c r="I5" s="99"/>
      <c r="J5" s="100" t="s">
        <v>114</v>
      </c>
      <c r="K5" s="101"/>
      <c r="N5" s="34" t="s">
        <v>0</v>
      </c>
      <c r="O5" s="82"/>
      <c r="P5" s="83"/>
      <c r="Q5" s="82"/>
      <c r="R5" s="83"/>
      <c r="S5" s="84" t="s">
        <v>117</v>
      </c>
      <c r="T5" s="99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93</v>
      </c>
      <c r="B7" s="42">
        <f t="shared" ref="B7:G7" si="0">B8+B11+B12+B32+B42+B45+B60+B63+B64+B77+B91+B96</f>
        <v>205649.66</v>
      </c>
      <c r="C7" s="42">
        <f t="shared" si="0"/>
        <v>726676.87366032018</v>
      </c>
      <c r="D7" s="42">
        <f t="shared" si="0"/>
        <v>205586.77</v>
      </c>
      <c r="E7" s="42">
        <f t="shared" si="0"/>
        <v>729894.87566224008</v>
      </c>
      <c r="F7" s="42">
        <f t="shared" si="0"/>
        <v>179201</v>
      </c>
      <c r="G7" s="42">
        <f t="shared" si="0"/>
        <v>643592.31573443394</v>
      </c>
      <c r="H7" s="65">
        <f>IFERROR(B7/D7*100-100,"0.00")</f>
        <v>3.0590489845238267E-2</v>
      </c>
      <c r="I7" s="65">
        <f t="shared" ref="I7" si="1">IFERROR(C7/E7*100-100,"0.00")</f>
        <v>-0.4408856822018663</v>
      </c>
      <c r="J7" s="65">
        <f t="shared" ref="J7" si="2">IFERROR(B7/F7*100-100,"0.00")</f>
        <v>14.759214513311875</v>
      </c>
      <c r="K7" s="65">
        <f t="shared" ref="K7" si="3">IFERROR(C7/G7*100-100,"0.00")</f>
        <v>12.909501231548191</v>
      </c>
      <c r="N7" s="41" t="s">
        <v>93</v>
      </c>
      <c r="O7" s="42">
        <f t="shared" ref="O7:R7" si="4">O8+O11+O12+O32+O42+O45+O60+O63+O64+O77+O91+O96</f>
        <v>2345631.0100000002</v>
      </c>
      <c r="P7" s="42">
        <f t="shared" si="4"/>
        <v>8396777.0978037361</v>
      </c>
      <c r="Q7" s="42">
        <f t="shared" si="4"/>
        <v>2174712.52</v>
      </c>
      <c r="R7" s="42">
        <f t="shared" si="4"/>
        <v>7687254.8654100318</v>
      </c>
      <c r="S7" s="65">
        <f>IFERROR(O7/Q7*100-100,"0.00")</f>
        <v>7.8593601879847625</v>
      </c>
      <c r="T7" s="65">
        <f>IFERROR(P7/R7*100-100,"0.00")</f>
        <v>9.2298518107719758</v>
      </c>
    </row>
    <row r="8" spans="1:20" ht="35.5" x14ac:dyDescent="0.4">
      <c r="A8" s="43" t="s">
        <v>14</v>
      </c>
      <c r="B8" s="44">
        <f t="shared" ref="B8:G8" si="5">SUM(B9:B10)</f>
        <v>0</v>
      </c>
      <c r="C8" s="44">
        <f t="shared" si="5"/>
        <v>0</v>
      </c>
      <c r="D8" s="44">
        <f t="shared" si="5"/>
        <v>0</v>
      </c>
      <c r="E8" s="44">
        <f t="shared" si="5"/>
        <v>0</v>
      </c>
      <c r="F8" s="44">
        <f t="shared" si="5"/>
        <v>0</v>
      </c>
      <c r="G8" s="44">
        <f t="shared" si="5"/>
        <v>0</v>
      </c>
      <c r="H8" s="65" t="str">
        <f t="shared" ref="H8:H51" si="6">IFERROR(B8/D8*100-100,"0.00")</f>
        <v>0.00</v>
      </c>
      <c r="I8" s="65" t="str">
        <f t="shared" ref="I8:I51" si="7">IFERROR(C8/E8*100-100,"0.00")</f>
        <v>0.00</v>
      </c>
      <c r="J8" s="65" t="str">
        <f t="shared" ref="J8:J51" si="8">IFERROR(B8/F8*100-100,"0.00")</f>
        <v>0.00</v>
      </c>
      <c r="K8" s="65" t="str">
        <f t="shared" ref="K8:K51" si="9">IFERROR(C8/G8*100-100,"0.00")</f>
        <v>0.00</v>
      </c>
      <c r="N8" s="43" t="s">
        <v>14</v>
      </c>
      <c r="O8" s="44">
        <f t="shared" ref="O8:R8" si="10">SUM(O9:O10)</f>
        <v>0</v>
      </c>
      <c r="P8" s="44">
        <f t="shared" si="10"/>
        <v>0</v>
      </c>
      <c r="Q8" s="44">
        <f t="shared" si="10"/>
        <v>0</v>
      </c>
      <c r="R8" s="44">
        <f t="shared" si="10"/>
        <v>0</v>
      </c>
      <c r="S8" s="65" t="str">
        <f t="shared" ref="S8:S52" si="11">IFERROR(O8/Q8*100-100,"0.00")</f>
        <v>0.00</v>
      </c>
      <c r="T8" s="65" t="str">
        <f t="shared" ref="T8:T52" si="12">IFERROR(P8/R8*100-100,"0.00")</f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6"/>
        <v>0.00</v>
      </c>
      <c r="I9" s="65" t="str">
        <f t="shared" si="7"/>
        <v>0.00</v>
      </c>
      <c r="J9" s="65" t="str">
        <f t="shared" si="8"/>
        <v>0.00</v>
      </c>
      <c r="K9" s="65" t="str">
        <f t="shared" si="9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11"/>
        <v>0.00</v>
      </c>
      <c r="T9" s="65" t="str">
        <f t="shared" si="12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6"/>
        <v>0.00</v>
      </c>
      <c r="I10" s="65" t="str">
        <f t="shared" si="7"/>
        <v>0.00</v>
      </c>
      <c r="J10" s="65" t="str">
        <f t="shared" si="8"/>
        <v>0.00</v>
      </c>
      <c r="K10" s="65" t="str">
        <f t="shared" si="9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11"/>
        <v>0.00</v>
      </c>
      <c r="T10" s="65" t="str">
        <f t="shared" si="12"/>
        <v>0.00</v>
      </c>
    </row>
    <row r="11" spans="1:20" ht="35.5" x14ac:dyDescent="0.4">
      <c r="A11" s="43" t="s">
        <v>17</v>
      </c>
      <c r="B11" s="44">
        <v>277.83999999999997</v>
      </c>
      <c r="C11" s="44">
        <v>981.767022</v>
      </c>
      <c r="D11" s="44">
        <v>276.23</v>
      </c>
      <c r="E11" s="44">
        <v>980.71571999999992</v>
      </c>
      <c r="F11" s="44">
        <v>48.47</v>
      </c>
      <c r="G11" s="44">
        <v>174.06</v>
      </c>
      <c r="H11" s="65">
        <f t="shared" si="6"/>
        <v>0.58284762697751091</v>
      </c>
      <c r="I11" s="65">
        <f t="shared" si="7"/>
        <v>0.10719742516212705</v>
      </c>
      <c r="J11" s="65">
        <f t="shared" si="8"/>
        <v>473.22054879306791</v>
      </c>
      <c r="K11" s="65">
        <f t="shared" si="9"/>
        <v>464.03942433643567</v>
      </c>
      <c r="N11" s="43" t="s">
        <v>17</v>
      </c>
      <c r="O11" s="44">
        <v>2681.76</v>
      </c>
      <c r="P11" s="44">
        <v>9600.0361396999997</v>
      </c>
      <c r="Q11" s="44">
        <v>1707.75</v>
      </c>
      <c r="R11" s="44">
        <v>6036.6253819500016</v>
      </c>
      <c r="S11" s="65">
        <f>IFERROR(O11/Q11*100-100,"0.00")</f>
        <v>57.034694773825208</v>
      </c>
      <c r="T11" s="65">
        <f t="shared" si="12"/>
        <v>59.029847510579089</v>
      </c>
    </row>
    <row r="12" spans="1:20" ht="18" x14ac:dyDescent="0.4">
      <c r="A12" s="43" t="s">
        <v>18</v>
      </c>
      <c r="B12" s="44">
        <f t="shared" ref="B12:G12" si="13">B13+B17+B21+B25+B29+B30+B31</f>
        <v>24897.9</v>
      </c>
      <c r="C12" s="44">
        <f t="shared" si="13"/>
        <v>87978.388663620004</v>
      </c>
      <c r="D12" s="44">
        <f t="shared" si="13"/>
        <v>24994.63</v>
      </c>
      <c r="E12" s="44">
        <f t="shared" si="13"/>
        <v>88738.453781000004</v>
      </c>
      <c r="F12" s="44">
        <f t="shared" si="13"/>
        <v>18125.41</v>
      </c>
      <c r="G12" s="44">
        <f t="shared" si="13"/>
        <v>65096.629884000002</v>
      </c>
      <c r="H12" s="65">
        <f t="shared" si="6"/>
        <v>-0.3870031282719566</v>
      </c>
      <c r="I12" s="65">
        <f t="shared" si="7"/>
        <v>-0.85652283197967449</v>
      </c>
      <c r="J12" s="65">
        <f t="shared" si="8"/>
        <v>37.364616855563554</v>
      </c>
      <c r="K12" s="65">
        <f t="shared" si="9"/>
        <v>35.15045067677778</v>
      </c>
      <c r="N12" s="43" t="s">
        <v>18</v>
      </c>
      <c r="O12" s="44">
        <f t="shared" ref="O12:R12" si="14">O13+O17+O21+O25+O29+O30+O31</f>
        <v>274174.25</v>
      </c>
      <c r="P12" s="44">
        <f t="shared" si="14"/>
        <v>981475.85810450709</v>
      </c>
      <c r="Q12" s="44">
        <f t="shared" si="14"/>
        <v>217096.26</v>
      </c>
      <c r="R12" s="44">
        <f t="shared" si="14"/>
        <v>767399.9284140598</v>
      </c>
      <c r="S12" s="65">
        <f t="shared" si="11"/>
        <v>26.29155840823789</v>
      </c>
      <c r="T12" s="65">
        <f t="shared" si="12"/>
        <v>27.896266570270001</v>
      </c>
    </row>
    <row r="13" spans="1:20" x14ac:dyDescent="0.35">
      <c r="A13" s="47" t="s">
        <v>19</v>
      </c>
      <c r="B13" s="48">
        <f t="shared" ref="B13:G13" si="15">SUM(B14:B16)</f>
        <v>2657.62</v>
      </c>
      <c r="C13" s="48">
        <f t="shared" si="15"/>
        <v>9390.8713682881698</v>
      </c>
      <c r="D13" s="48">
        <f t="shared" si="15"/>
        <v>2819.5899999999997</v>
      </c>
      <c r="E13" s="48">
        <f t="shared" si="15"/>
        <v>10010.376759999999</v>
      </c>
      <c r="F13" s="48">
        <f t="shared" si="15"/>
        <v>2422.9900000000002</v>
      </c>
      <c r="G13" s="48">
        <f t="shared" si="15"/>
        <v>8702.0854450000006</v>
      </c>
      <c r="H13" s="65">
        <f t="shared" si="6"/>
        <v>-5.7444522075904558</v>
      </c>
      <c r="I13" s="65">
        <f t="shared" si="7"/>
        <v>-6.1886321220923719</v>
      </c>
      <c r="J13" s="65">
        <f t="shared" si="8"/>
        <v>9.6834902331416828</v>
      </c>
      <c r="K13" s="65">
        <f t="shared" si="9"/>
        <v>7.9151822587989926</v>
      </c>
      <c r="N13" s="47" t="s">
        <v>19</v>
      </c>
      <c r="O13" s="48">
        <f t="shared" ref="O13:R13" si="16">SUM(O14:O16)</f>
        <v>41127.619999999995</v>
      </c>
      <c r="P13" s="48">
        <f t="shared" si="16"/>
        <v>147226.67714994051</v>
      </c>
      <c r="Q13" s="48">
        <f t="shared" si="16"/>
        <v>31021.02</v>
      </c>
      <c r="R13" s="48">
        <f t="shared" si="16"/>
        <v>109654.26506433661</v>
      </c>
      <c r="S13" s="65">
        <f t="shared" si="11"/>
        <v>32.57984424754568</v>
      </c>
      <c r="T13" s="65">
        <f t="shared" si="12"/>
        <v>34.26443290970883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6"/>
        <v>0.00</v>
      </c>
      <c r="I14" s="65" t="str">
        <f t="shared" si="7"/>
        <v>0.00</v>
      </c>
      <c r="J14" s="65" t="str">
        <f t="shared" si="8"/>
        <v>0.00</v>
      </c>
      <c r="K14" s="65" t="str">
        <f t="shared" si="9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11"/>
        <v>0.00</v>
      </c>
      <c r="T14" s="65" t="str">
        <f t="shared" si="12"/>
        <v>0.00</v>
      </c>
    </row>
    <row r="15" spans="1:20" x14ac:dyDescent="0.35">
      <c r="A15" s="49" t="s">
        <v>21</v>
      </c>
      <c r="B15" s="50">
        <v>2243.91</v>
      </c>
      <c r="C15" s="50">
        <v>7928.9912887680202</v>
      </c>
      <c r="D15" s="50">
        <v>2345.4299999999998</v>
      </c>
      <c r="E15" s="50">
        <v>8326.977359999999</v>
      </c>
      <c r="F15" s="50">
        <v>2181.92</v>
      </c>
      <c r="G15" s="50">
        <v>7836.2794560000011</v>
      </c>
      <c r="H15" s="65">
        <f t="shared" si="6"/>
        <v>-4.3284173904145575</v>
      </c>
      <c r="I15" s="65">
        <f t="shared" si="7"/>
        <v>-4.7794782431350171</v>
      </c>
      <c r="J15" s="65">
        <f t="shared" si="8"/>
        <v>2.8410757497983212</v>
      </c>
      <c r="K15" s="65">
        <f t="shared" si="9"/>
        <v>1.1831103432258629</v>
      </c>
      <c r="N15" s="49" t="s">
        <v>21</v>
      </c>
      <c r="O15" s="50">
        <v>26124.799999999999</v>
      </c>
      <c r="P15" s="50">
        <v>93520.300689039665</v>
      </c>
      <c r="Q15" s="50">
        <v>17433.18</v>
      </c>
      <c r="R15" s="50">
        <v>61623.445323008011</v>
      </c>
      <c r="S15" s="65">
        <f t="shared" si="11"/>
        <v>49.856767382657665</v>
      </c>
      <c r="T15" s="65">
        <f t="shared" si="12"/>
        <v>51.760908853504986</v>
      </c>
    </row>
    <row r="16" spans="1:20" x14ac:dyDescent="0.35">
      <c r="A16" s="49" t="s">
        <v>22</v>
      </c>
      <c r="B16" s="75">
        <v>413.71</v>
      </c>
      <c r="C16" s="50">
        <v>1461.88007952015</v>
      </c>
      <c r="D16" s="50">
        <v>474.16</v>
      </c>
      <c r="E16" s="50">
        <v>1683.3994</v>
      </c>
      <c r="F16" s="50">
        <v>241.07</v>
      </c>
      <c r="G16" s="50">
        <v>865.80598900000007</v>
      </c>
      <c r="H16" s="65">
        <f t="shared" si="6"/>
        <v>-12.748861143917679</v>
      </c>
      <c r="I16" s="65">
        <f t="shared" si="7"/>
        <v>-13.159047132834317</v>
      </c>
      <c r="J16" s="65">
        <f t="shared" si="8"/>
        <v>71.614054009208957</v>
      </c>
      <c r="K16" s="65">
        <f t="shared" si="9"/>
        <v>68.846150072097743</v>
      </c>
      <c r="N16" s="49" t="s">
        <v>22</v>
      </c>
      <c r="O16" s="50">
        <v>15002.82</v>
      </c>
      <c r="P16" s="50">
        <v>53706.376460900865</v>
      </c>
      <c r="Q16" s="50">
        <v>13587.84</v>
      </c>
      <c r="R16" s="50">
        <v>48030.819741328596</v>
      </c>
      <c r="S16" s="65">
        <f t="shared" si="11"/>
        <v>10.413575667655778</v>
      </c>
      <c r="T16" s="65">
        <f t="shared" si="12"/>
        <v>11.816489391890769</v>
      </c>
    </row>
    <row r="17" spans="1:20" x14ac:dyDescent="0.35">
      <c r="A17" s="47" t="s">
        <v>23</v>
      </c>
      <c r="B17" s="48">
        <f t="shared" ref="B17:G17" si="17">SUM(B18:B20)</f>
        <v>21357.29</v>
      </c>
      <c r="C17" s="48">
        <f t="shared" si="17"/>
        <v>75467.406756898825</v>
      </c>
      <c r="D17" s="48">
        <f t="shared" si="17"/>
        <v>20900.02</v>
      </c>
      <c r="E17" s="48">
        <f t="shared" si="17"/>
        <v>74201.366420999999</v>
      </c>
      <c r="F17" s="48">
        <f t="shared" si="17"/>
        <v>14490.809999999998</v>
      </c>
      <c r="G17" s="48">
        <f t="shared" si="17"/>
        <v>52043.084138999999</v>
      </c>
      <c r="H17" s="65">
        <f t="shared" si="6"/>
        <v>2.1878926431649433</v>
      </c>
      <c r="I17" s="65">
        <f t="shared" si="7"/>
        <v>1.7062224012367011</v>
      </c>
      <c r="J17" s="65">
        <f t="shared" si="8"/>
        <v>47.385066811310082</v>
      </c>
      <c r="K17" s="65">
        <f t="shared" si="9"/>
        <v>45.009482057857383</v>
      </c>
      <c r="N17" s="47" t="s">
        <v>23</v>
      </c>
      <c r="O17" s="48">
        <f t="shared" ref="O17:R17" si="18">SUM(O18:O20)</f>
        <v>217405.05</v>
      </c>
      <c r="P17" s="48">
        <f t="shared" si="18"/>
        <v>778256.16943930229</v>
      </c>
      <c r="Q17" s="48">
        <f t="shared" si="18"/>
        <v>177364.11000000002</v>
      </c>
      <c r="R17" s="48">
        <f t="shared" si="18"/>
        <v>626953.23142850923</v>
      </c>
      <c r="S17" s="65">
        <f t="shared" si="11"/>
        <v>22.575559395866492</v>
      </c>
      <c r="T17" s="65">
        <f t="shared" si="12"/>
        <v>24.133050190370682</v>
      </c>
    </row>
    <row r="18" spans="1:20" x14ac:dyDescent="0.35">
      <c r="A18" s="49" t="s">
        <v>20</v>
      </c>
      <c r="B18" s="50">
        <v>10207.790000000001</v>
      </c>
      <c r="C18" s="50">
        <v>36069.906002612719</v>
      </c>
      <c r="D18" s="50">
        <v>10015.1</v>
      </c>
      <c r="E18" s="50">
        <v>35556.606299999999</v>
      </c>
      <c r="F18" s="50">
        <v>9973.8799999999992</v>
      </c>
      <c r="G18" s="50">
        <v>35820.734845999999</v>
      </c>
      <c r="H18" s="65">
        <f t="shared" si="6"/>
        <v>1.9239947679004814</v>
      </c>
      <c r="I18" s="65">
        <f t="shared" si="7"/>
        <v>1.4436127516835597</v>
      </c>
      <c r="J18" s="65">
        <f t="shared" si="8"/>
        <v>2.3452257296057439</v>
      </c>
      <c r="K18" s="65">
        <f t="shared" si="9"/>
        <v>0.69560593238510648</v>
      </c>
      <c r="N18" s="49" t="s">
        <v>20</v>
      </c>
      <c r="O18" s="50">
        <v>114773.59</v>
      </c>
      <c r="P18" s="50">
        <v>410860.99173155439</v>
      </c>
      <c r="Q18" s="50">
        <v>125960.32000000001</v>
      </c>
      <c r="R18" s="50">
        <v>445249.22134083649</v>
      </c>
      <c r="S18" s="65">
        <f t="shared" si="11"/>
        <v>-8.8811540015141333</v>
      </c>
      <c r="T18" s="65">
        <f t="shared" si="12"/>
        <v>-7.7233665913495315</v>
      </c>
    </row>
    <row r="19" spans="1:20" x14ac:dyDescent="0.35">
      <c r="A19" s="49" t="s">
        <v>21</v>
      </c>
      <c r="B19" s="50">
        <v>423.59</v>
      </c>
      <c r="C19" s="50">
        <v>1496.7826861763149</v>
      </c>
      <c r="D19" s="50">
        <v>338.25</v>
      </c>
      <c r="E19" s="50">
        <v>1200.9006000000002</v>
      </c>
      <c r="F19" s="50">
        <v>484.47</v>
      </c>
      <c r="G19" s="50">
        <v>1739.9646</v>
      </c>
      <c r="H19" s="65">
        <f t="shared" si="6"/>
        <v>25.229859571322976</v>
      </c>
      <c r="I19" s="65">
        <f t="shared" si="7"/>
        <v>24.638349433443096</v>
      </c>
      <c r="J19" s="65">
        <f t="shared" si="8"/>
        <v>-12.566309575412319</v>
      </c>
      <c r="K19" s="65">
        <f t="shared" si="9"/>
        <v>-13.976256403359315</v>
      </c>
      <c r="N19" s="49" t="s">
        <v>21</v>
      </c>
      <c r="O19" s="50">
        <v>7975.62</v>
      </c>
      <c r="P19" s="50">
        <v>28550.753286592797</v>
      </c>
      <c r="Q19" s="50">
        <v>3670.81</v>
      </c>
      <c r="R19" s="50">
        <v>12975.702434007268</v>
      </c>
      <c r="S19" s="65">
        <f t="shared" si="11"/>
        <v>117.27139241747736</v>
      </c>
      <c r="T19" s="65">
        <f t="shared" si="12"/>
        <v>120.03242931778232</v>
      </c>
    </row>
    <row r="20" spans="1:20" x14ac:dyDescent="0.35">
      <c r="A20" s="49" t="s">
        <v>22</v>
      </c>
      <c r="B20" s="50">
        <v>10725.91</v>
      </c>
      <c r="C20" s="50">
        <v>37900.718068109782</v>
      </c>
      <c r="D20" s="50">
        <v>10546.67</v>
      </c>
      <c r="E20" s="50">
        <v>37443.859520999998</v>
      </c>
      <c r="F20" s="50">
        <v>4032.46</v>
      </c>
      <c r="G20" s="50">
        <v>14482.384693</v>
      </c>
      <c r="H20" s="65">
        <f t="shared" si="6"/>
        <v>1.6994937738641624</v>
      </c>
      <c r="I20" s="65">
        <f t="shared" si="7"/>
        <v>1.2201160696416906</v>
      </c>
      <c r="J20" s="65">
        <f t="shared" si="8"/>
        <v>165.9892472584973</v>
      </c>
      <c r="K20" s="65">
        <f t="shared" si="9"/>
        <v>161.70219112069947</v>
      </c>
      <c r="N20" s="49" t="s">
        <v>22</v>
      </c>
      <c r="O20" s="50">
        <v>94655.84</v>
      </c>
      <c r="P20" s="50">
        <v>338844.42442115518</v>
      </c>
      <c r="Q20" s="50">
        <v>47732.98</v>
      </c>
      <c r="R20" s="50">
        <v>168728.30765366546</v>
      </c>
      <c r="S20" s="65">
        <f t="shared" si="11"/>
        <v>98.302808666041784</v>
      </c>
      <c r="T20" s="65">
        <f t="shared" si="12"/>
        <v>100.82251113231865</v>
      </c>
    </row>
    <row r="21" spans="1:20" x14ac:dyDescent="0.35">
      <c r="A21" s="47" t="s">
        <v>24</v>
      </c>
      <c r="B21" s="48">
        <f t="shared" ref="B21:G21" si="19">SUM(B22:B24)</f>
        <v>604.16</v>
      </c>
      <c r="C21" s="48">
        <f t="shared" si="19"/>
        <v>2134.8290574870825</v>
      </c>
      <c r="D21" s="48">
        <f t="shared" si="19"/>
        <v>1022.86</v>
      </c>
      <c r="E21" s="48">
        <f t="shared" si="19"/>
        <v>3631.4678999999996</v>
      </c>
      <c r="F21" s="48">
        <f t="shared" si="19"/>
        <v>706.31999999999994</v>
      </c>
      <c r="G21" s="48">
        <f t="shared" si="19"/>
        <v>2536.7176999999997</v>
      </c>
      <c r="H21" s="65">
        <f t="shared" si="6"/>
        <v>-40.93424320043799</v>
      </c>
      <c r="I21" s="65">
        <f t="shared" si="7"/>
        <v>-41.213054437653639</v>
      </c>
      <c r="J21" s="65">
        <f t="shared" si="8"/>
        <v>-14.463699173179293</v>
      </c>
      <c r="K21" s="65">
        <f t="shared" si="9"/>
        <v>-15.842860343226889</v>
      </c>
      <c r="N21" s="47" t="s">
        <v>24</v>
      </c>
      <c r="O21" s="48">
        <f t="shared" ref="O21:R21" si="20">SUM(O22:O24)</f>
        <v>11192.57</v>
      </c>
      <c r="P21" s="48">
        <f t="shared" si="20"/>
        <v>40066.653998558017</v>
      </c>
      <c r="Q21" s="48">
        <f t="shared" si="20"/>
        <v>7143.75</v>
      </c>
      <c r="R21" s="48">
        <f t="shared" si="20"/>
        <v>25251.992994860684</v>
      </c>
      <c r="S21" s="65">
        <f t="shared" si="11"/>
        <v>56.676395450568691</v>
      </c>
      <c r="T21" s="65">
        <f t="shared" si="12"/>
        <v>58.667294128873039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6"/>
        <v>0.00</v>
      </c>
      <c r="I22" s="65" t="str">
        <f t="shared" si="7"/>
        <v>0.00</v>
      </c>
      <c r="J22" s="65" t="str">
        <f t="shared" si="8"/>
        <v>0.00</v>
      </c>
      <c r="K22" s="65" t="str">
        <f t="shared" si="9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11"/>
        <v>0.00</v>
      </c>
      <c r="T22" s="65" t="str">
        <f t="shared" si="12"/>
        <v>0.00</v>
      </c>
    </row>
    <row r="23" spans="1:20" x14ac:dyDescent="0.35">
      <c r="A23" s="49" t="s">
        <v>26</v>
      </c>
      <c r="B23" s="50">
        <v>88.9</v>
      </c>
      <c r="C23" s="50">
        <v>314.13955361811873</v>
      </c>
      <c r="D23" s="50">
        <v>161.87</v>
      </c>
      <c r="E23" s="50">
        <v>574.7016000000001</v>
      </c>
      <c r="F23" s="50">
        <v>122.15</v>
      </c>
      <c r="G23" s="50">
        <v>438.7133</v>
      </c>
      <c r="H23" s="65">
        <f t="shared" si="6"/>
        <v>-45.079384691419037</v>
      </c>
      <c r="I23" s="65">
        <f t="shared" si="7"/>
        <v>-45.338667298278153</v>
      </c>
      <c r="J23" s="65">
        <f t="shared" si="8"/>
        <v>-27.220630372492835</v>
      </c>
      <c r="K23" s="65">
        <f t="shared" si="9"/>
        <v>-28.395251838018424</v>
      </c>
      <c r="N23" s="49" t="s">
        <v>26</v>
      </c>
      <c r="O23" s="50">
        <v>1546.55</v>
      </c>
      <c r="P23" s="50">
        <v>5536.2827349698382</v>
      </c>
      <c r="Q23" s="50">
        <v>1161</v>
      </c>
      <c r="R23" s="50">
        <v>4103.9473213508727</v>
      </c>
      <c r="S23" s="65">
        <f t="shared" si="11"/>
        <v>33.208440999138674</v>
      </c>
      <c r="T23" s="65">
        <f t="shared" si="12"/>
        <v>34.901408362802584</v>
      </c>
    </row>
    <row r="24" spans="1:20" x14ac:dyDescent="0.35">
      <c r="A24" s="49" t="s">
        <v>27</v>
      </c>
      <c r="B24" s="50">
        <v>515.26</v>
      </c>
      <c r="C24" s="50">
        <v>1820.689503868964</v>
      </c>
      <c r="D24" s="50">
        <v>860.99</v>
      </c>
      <c r="E24" s="50">
        <v>3056.7662999999998</v>
      </c>
      <c r="F24" s="50">
        <v>584.16999999999996</v>
      </c>
      <c r="G24" s="50">
        <v>2098.0043999999998</v>
      </c>
      <c r="H24" s="65">
        <f t="shared" si="6"/>
        <v>-40.154937920301052</v>
      </c>
      <c r="I24" s="65">
        <f t="shared" si="7"/>
        <v>-40.437399356667726</v>
      </c>
      <c r="J24" s="65">
        <f t="shared" ref="J24" si="21">IFERROR(B24/F24*100-100,"0.00")</f>
        <v>-11.796223702004554</v>
      </c>
      <c r="K24" s="65">
        <f t="shared" ref="K24" si="22">IFERROR(C24/G24*100-100,"0.00")</f>
        <v>-13.218032151459539</v>
      </c>
      <c r="N24" s="49" t="s">
        <v>27</v>
      </c>
      <c r="O24" s="50">
        <v>9646.02</v>
      </c>
      <c r="P24" s="50">
        <v>34530.371263588182</v>
      </c>
      <c r="Q24" s="50">
        <v>5982.75</v>
      </c>
      <c r="R24" s="50">
        <v>21148.045673509812</v>
      </c>
      <c r="S24" s="65">
        <f t="shared" ref="S24" si="23">IFERROR(O24/Q24*100-100,"0.00")</f>
        <v>61.230537796163986</v>
      </c>
      <c r="T24" s="65">
        <f t="shared" ref="T24" si="24">IFERROR(P24/R24*100-100,"0.00")</f>
        <v>63.279254247314043</v>
      </c>
    </row>
    <row r="25" spans="1:20" x14ac:dyDescent="0.35">
      <c r="A25" s="47" t="s">
        <v>28</v>
      </c>
      <c r="B25" s="48">
        <f t="shared" ref="B25:G25" si="25">SUM(B26:B28)</f>
        <v>0</v>
      </c>
      <c r="C25" s="48">
        <f t="shared" si="25"/>
        <v>0</v>
      </c>
      <c r="D25" s="48">
        <f t="shared" si="25"/>
        <v>0</v>
      </c>
      <c r="E25" s="48">
        <f t="shared" si="25"/>
        <v>0</v>
      </c>
      <c r="F25" s="48">
        <f t="shared" si="25"/>
        <v>0</v>
      </c>
      <c r="G25" s="48">
        <f t="shared" si="25"/>
        <v>0</v>
      </c>
      <c r="H25" s="65" t="str">
        <f t="shared" si="6"/>
        <v>0.00</v>
      </c>
      <c r="I25" s="65" t="str">
        <f t="shared" si="7"/>
        <v>0.00</v>
      </c>
      <c r="J25" s="65" t="str">
        <f t="shared" si="8"/>
        <v>0.00</v>
      </c>
      <c r="K25" s="65" t="str">
        <f t="shared" si="9"/>
        <v>0.00</v>
      </c>
      <c r="N25" s="47" t="s">
        <v>28</v>
      </c>
      <c r="O25" s="48">
        <f t="shared" ref="O25:R25" si="26">SUM(O26:O28)</f>
        <v>0</v>
      </c>
      <c r="P25" s="48">
        <f t="shared" si="26"/>
        <v>0</v>
      </c>
      <c r="Q25" s="48">
        <f t="shared" si="26"/>
        <v>0</v>
      </c>
      <c r="R25" s="48">
        <f t="shared" si="26"/>
        <v>0</v>
      </c>
      <c r="S25" s="65" t="str">
        <f t="shared" si="11"/>
        <v>0.00</v>
      </c>
      <c r="T25" s="65" t="str">
        <f t="shared" si="12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6"/>
        <v>0.00</v>
      </c>
      <c r="I26" s="65" t="str">
        <f t="shared" si="7"/>
        <v>0.00</v>
      </c>
      <c r="J26" s="65" t="str">
        <f t="shared" si="8"/>
        <v>0.00</v>
      </c>
      <c r="K26" s="65" t="str">
        <f t="shared" si="9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11"/>
        <v>0.00</v>
      </c>
      <c r="T26" s="65" t="str">
        <f t="shared" si="12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6"/>
        <v>0.00</v>
      </c>
      <c r="I27" s="65" t="str">
        <f t="shared" si="7"/>
        <v>0.00</v>
      </c>
      <c r="J27" s="65" t="str">
        <f t="shared" si="8"/>
        <v>0.00</v>
      </c>
      <c r="K27" s="65" t="str">
        <f t="shared" si="9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11"/>
        <v>0.00</v>
      </c>
      <c r="T27" s="65" t="str">
        <f t="shared" si="12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6"/>
        <v>0.00</v>
      </c>
      <c r="I28" s="65" t="str">
        <f t="shared" si="7"/>
        <v>0.00</v>
      </c>
      <c r="J28" s="65" t="str">
        <f t="shared" si="8"/>
        <v>0.00</v>
      </c>
      <c r="K28" s="65" t="str">
        <f t="shared" si="9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11"/>
        <v>0.00</v>
      </c>
      <c r="T28" s="65" t="str">
        <f t="shared" si="12"/>
        <v>0.00</v>
      </c>
    </row>
    <row r="29" spans="1:20" x14ac:dyDescent="0.35">
      <c r="A29" s="47" t="s">
        <v>32</v>
      </c>
      <c r="B29" s="48">
        <v>278.83</v>
      </c>
      <c r="C29" s="48">
        <v>985.2814809459378</v>
      </c>
      <c r="D29" s="48">
        <v>252.16</v>
      </c>
      <c r="E29" s="48">
        <v>895.2426999999999</v>
      </c>
      <c r="F29" s="48">
        <v>505.29</v>
      </c>
      <c r="G29" s="48">
        <v>1814.7426</v>
      </c>
      <c r="H29" s="65">
        <f t="shared" si="6"/>
        <v>10.576618020304565</v>
      </c>
      <c r="I29" s="65">
        <f t="shared" si="7"/>
        <v>10.05747167175312</v>
      </c>
      <c r="J29" s="65">
        <f t="shared" si="8"/>
        <v>-44.817827386253441</v>
      </c>
      <c r="K29" s="65">
        <f t="shared" si="9"/>
        <v>-45.706819195959923</v>
      </c>
      <c r="N29" s="47" t="s">
        <v>32</v>
      </c>
      <c r="O29" s="48">
        <v>4449.01</v>
      </c>
      <c r="P29" s="48">
        <v>15926.357516706203</v>
      </c>
      <c r="Q29" s="48">
        <v>1567.38</v>
      </c>
      <c r="R29" s="48">
        <v>5540.4389263533976</v>
      </c>
      <c r="S29" s="65">
        <f t="shared" si="11"/>
        <v>183.8501193073792</v>
      </c>
      <c r="T29" s="65">
        <f t="shared" si="12"/>
        <v>187.45660277837595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6"/>
        <v>0.00</v>
      </c>
      <c r="I30" s="65" t="str">
        <f t="shared" si="7"/>
        <v>0.00</v>
      </c>
      <c r="J30" s="65" t="str">
        <f t="shared" si="8"/>
        <v>0.00</v>
      </c>
      <c r="K30" s="65" t="str">
        <f t="shared" si="9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11"/>
        <v>0.00</v>
      </c>
      <c r="T30" s="65" t="str">
        <f t="shared" si="12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6"/>
        <v>0.00</v>
      </c>
      <c r="I31" s="65" t="str">
        <f t="shared" si="7"/>
        <v>0.00</v>
      </c>
      <c r="J31" s="65" t="str">
        <f t="shared" si="8"/>
        <v>0.00</v>
      </c>
      <c r="K31" s="65" t="str">
        <f t="shared" si="9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11"/>
        <v>0.00</v>
      </c>
      <c r="T31" s="65" t="str">
        <f t="shared" si="12"/>
        <v>0.00</v>
      </c>
    </row>
    <row r="32" spans="1:20" ht="18" x14ac:dyDescent="0.4">
      <c r="A32" s="43" t="s">
        <v>35</v>
      </c>
      <c r="B32" s="44">
        <f t="shared" ref="B32:G32" si="27">B33+B36</f>
        <v>14692.84</v>
      </c>
      <c r="C32" s="44">
        <f t="shared" si="27"/>
        <v>51918.142064000007</v>
      </c>
      <c r="D32" s="44">
        <f t="shared" si="27"/>
        <v>13797.490000000002</v>
      </c>
      <c r="E32" s="44">
        <f t="shared" si="27"/>
        <v>48985.256462279991</v>
      </c>
      <c r="F32" s="44">
        <f t="shared" si="27"/>
        <v>16637.61</v>
      </c>
      <c r="G32" s="44">
        <f t="shared" si="27"/>
        <v>59753.207702000007</v>
      </c>
      <c r="H32" s="65">
        <f t="shared" si="6"/>
        <v>6.4892237646122481</v>
      </c>
      <c r="I32" s="65">
        <f t="shared" si="7"/>
        <v>5.9872823243835001</v>
      </c>
      <c r="J32" s="65">
        <f t="shared" si="8"/>
        <v>-11.688998600159522</v>
      </c>
      <c r="K32" s="65">
        <f t="shared" si="9"/>
        <v>-13.11237662264908</v>
      </c>
      <c r="N32" s="43" t="s">
        <v>35</v>
      </c>
      <c r="O32" s="44">
        <f t="shared" ref="O32:R32" si="28">O33+O36</f>
        <v>201167.86000000004</v>
      </c>
      <c r="P32" s="44">
        <f t="shared" si="28"/>
        <v>720131.05630513164</v>
      </c>
      <c r="Q32" s="44">
        <f t="shared" si="28"/>
        <v>214453.26</v>
      </c>
      <c r="R32" s="44">
        <f t="shared" si="28"/>
        <v>758057.34088542988</v>
      </c>
      <c r="S32" s="65">
        <f t="shared" si="11"/>
        <v>-6.1950095792434894</v>
      </c>
      <c r="T32" s="65">
        <f t="shared" si="12"/>
        <v>-5.0030891510132136</v>
      </c>
    </row>
    <row r="33" spans="1:20" x14ac:dyDescent="0.35">
      <c r="A33" s="47" t="s">
        <v>36</v>
      </c>
      <c r="B33" s="48">
        <f t="shared" ref="B33:G33" si="29">SUM(B34:B35)</f>
        <v>146.97999999999999</v>
      </c>
      <c r="C33" s="48">
        <f t="shared" si="29"/>
        <v>519.37406399999998</v>
      </c>
      <c r="D33" s="48">
        <f t="shared" si="29"/>
        <v>210.19</v>
      </c>
      <c r="E33" s="48">
        <f t="shared" si="29"/>
        <v>746.25136057098632</v>
      </c>
      <c r="F33" s="48">
        <f t="shared" si="29"/>
        <v>206.2</v>
      </c>
      <c r="G33" s="48">
        <f t="shared" si="29"/>
        <v>740.55550199999993</v>
      </c>
      <c r="H33" s="65">
        <f t="shared" si="6"/>
        <v>-30.072791284076317</v>
      </c>
      <c r="I33" s="65">
        <f t="shared" si="7"/>
        <v>-30.402262368727023</v>
      </c>
      <c r="J33" s="65">
        <f t="shared" si="8"/>
        <v>-28.719689621726488</v>
      </c>
      <c r="K33" s="65">
        <f t="shared" si="9"/>
        <v>-29.866963030138962</v>
      </c>
      <c r="N33" s="47" t="s">
        <v>36</v>
      </c>
      <c r="O33" s="48">
        <f t="shared" ref="O33:R33" si="30">SUM(O34:O35)</f>
        <v>2730.64</v>
      </c>
      <c r="P33" s="48">
        <f t="shared" si="30"/>
        <v>9775.0191182864437</v>
      </c>
      <c r="Q33" s="48">
        <f t="shared" si="30"/>
        <v>2939.73</v>
      </c>
      <c r="R33" s="48">
        <f t="shared" si="30"/>
        <v>10391.475290659148</v>
      </c>
      <c r="S33" s="65">
        <f t="shared" si="11"/>
        <v>-7.1125579560027603</v>
      </c>
      <c r="T33" s="65">
        <f t="shared" si="12"/>
        <v>-5.9323258260242824</v>
      </c>
    </row>
    <row r="34" spans="1:20" ht="46.5" x14ac:dyDescent="0.35">
      <c r="A34" s="49" t="s">
        <v>94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6"/>
        <v>0.00</v>
      </c>
      <c r="I34" s="65" t="str">
        <f t="shared" si="7"/>
        <v>0.00</v>
      </c>
      <c r="J34" s="65" t="str">
        <f t="shared" si="8"/>
        <v>0.00</v>
      </c>
      <c r="K34" s="65" t="str">
        <f t="shared" si="9"/>
        <v>0.00</v>
      </c>
      <c r="N34" s="49" t="s">
        <v>94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11"/>
        <v>0.00</v>
      </c>
      <c r="T34" s="65" t="str">
        <f t="shared" si="12"/>
        <v>0.00</v>
      </c>
    </row>
    <row r="35" spans="1:20" x14ac:dyDescent="0.35">
      <c r="A35" s="49" t="s">
        <v>37</v>
      </c>
      <c r="B35" s="50">
        <v>146.97999999999999</v>
      </c>
      <c r="C35" s="50">
        <v>519.37406399999998</v>
      </c>
      <c r="D35" s="50">
        <v>210.19</v>
      </c>
      <c r="E35" s="50">
        <v>746.25136057098632</v>
      </c>
      <c r="F35" s="50">
        <v>206.2</v>
      </c>
      <c r="G35" s="50">
        <v>740.55550199999993</v>
      </c>
      <c r="H35" s="65">
        <f t="shared" si="6"/>
        <v>-30.072791284076317</v>
      </c>
      <c r="I35" s="65">
        <f t="shared" si="7"/>
        <v>-30.402262368727023</v>
      </c>
      <c r="J35" s="65">
        <f t="shared" si="8"/>
        <v>-28.719689621726488</v>
      </c>
      <c r="K35" s="65">
        <f t="shared" si="9"/>
        <v>-29.866963030138962</v>
      </c>
      <c r="N35" s="49" t="s">
        <v>37</v>
      </c>
      <c r="O35" s="50">
        <v>2730.64</v>
      </c>
      <c r="P35" s="50">
        <v>9775.0191182864437</v>
      </c>
      <c r="Q35" s="50">
        <v>2939.73</v>
      </c>
      <c r="R35" s="50">
        <v>10391.475290659148</v>
      </c>
      <c r="S35" s="65">
        <f t="shared" si="11"/>
        <v>-7.1125579560027603</v>
      </c>
      <c r="T35" s="65">
        <f t="shared" si="12"/>
        <v>-5.9323258260242824</v>
      </c>
    </row>
    <row r="36" spans="1:20" x14ac:dyDescent="0.35">
      <c r="A36" s="47" t="s">
        <v>38</v>
      </c>
      <c r="B36" s="48">
        <f t="shared" ref="B36:G36" si="31">SUM(B37:B39)</f>
        <v>14545.86</v>
      </c>
      <c r="C36" s="48">
        <f t="shared" si="31"/>
        <v>51398.768000000004</v>
      </c>
      <c r="D36" s="48">
        <f t="shared" si="31"/>
        <v>13587.300000000001</v>
      </c>
      <c r="E36" s="48">
        <f t="shared" si="31"/>
        <v>48239.005101709008</v>
      </c>
      <c r="F36" s="48">
        <f t="shared" si="31"/>
        <v>16431.41</v>
      </c>
      <c r="G36" s="48">
        <f t="shared" si="31"/>
        <v>59012.652200000004</v>
      </c>
      <c r="H36" s="65">
        <f t="shared" si="6"/>
        <v>7.0548232540681397</v>
      </c>
      <c r="I36" s="65">
        <f t="shared" si="7"/>
        <v>6.5502240181546654</v>
      </c>
      <c r="J36" s="65">
        <f t="shared" si="8"/>
        <v>-11.475278141072494</v>
      </c>
      <c r="K36" s="65">
        <f t="shared" si="9"/>
        <v>-12.902121691117614</v>
      </c>
      <c r="N36" s="47" t="s">
        <v>38</v>
      </c>
      <c r="O36" s="48">
        <f t="shared" ref="O36:R36" si="32">SUM(O37:O39)</f>
        <v>198437.22000000003</v>
      </c>
      <c r="P36" s="48">
        <f t="shared" si="32"/>
        <v>710356.03718684521</v>
      </c>
      <c r="Q36" s="48">
        <f t="shared" si="32"/>
        <v>211513.53</v>
      </c>
      <c r="R36" s="48">
        <f t="shared" si="32"/>
        <v>747665.86559477076</v>
      </c>
      <c r="S36" s="65">
        <f t="shared" si="11"/>
        <v>-6.182256993205101</v>
      </c>
      <c r="T36" s="65">
        <f t="shared" si="12"/>
        <v>-4.9901741038084566</v>
      </c>
    </row>
    <row r="37" spans="1:20" x14ac:dyDescent="0.35">
      <c r="A37" s="49" t="s">
        <v>95</v>
      </c>
      <c r="B37" s="50">
        <v>178.29</v>
      </c>
      <c r="C37" s="50">
        <v>629.9896</v>
      </c>
      <c r="D37" s="50">
        <v>171.16</v>
      </c>
      <c r="E37" s="50">
        <v>607.67061111248722</v>
      </c>
      <c r="F37" s="50">
        <v>664.05</v>
      </c>
      <c r="G37" s="50">
        <v>2384.8992000000003</v>
      </c>
      <c r="H37" s="65">
        <f t="shared" si="6"/>
        <v>4.1656929189062879</v>
      </c>
      <c r="I37" s="65">
        <f t="shared" si="7"/>
        <v>3.6728761403571184</v>
      </c>
      <c r="J37" s="65">
        <f t="shared" si="8"/>
        <v>-73.151118138694372</v>
      </c>
      <c r="K37" s="65">
        <f t="shared" si="9"/>
        <v>-73.584225278787471</v>
      </c>
      <c r="N37" s="49" t="s">
        <v>95</v>
      </c>
      <c r="O37" s="50">
        <v>3925.94</v>
      </c>
      <c r="P37" s="50">
        <v>14053.895203242108</v>
      </c>
      <c r="Q37" s="50">
        <v>5008.8</v>
      </c>
      <c r="R37" s="50">
        <v>17705.279408158814</v>
      </c>
      <c r="S37" s="65">
        <f t="shared" si="11"/>
        <v>-21.619150295479955</v>
      </c>
      <c r="T37" s="65">
        <f t="shared" si="12"/>
        <v>-20.62313799597031</v>
      </c>
    </row>
    <row r="38" spans="1:20" ht="31" x14ac:dyDescent="0.35">
      <c r="A38" s="49" t="s">
        <v>96</v>
      </c>
      <c r="B38" s="50">
        <v>211.75</v>
      </c>
      <c r="C38" s="50">
        <v>748.22980000000007</v>
      </c>
      <c r="D38" s="50">
        <v>784.33</v>
      </c>
      <c r="E38" s="50">
        <v>2784.6082839595183</v>
      </c>
      <c r="F38" s="50">
        <v>215.5</v>
      </c>
      <c r="G38" s="50">
        <v>773.95990000000006</v>
      </c>
      <c r="H38" s="65">
        <f t="shared" si="6"/>
        <v>-73.002435199469616</v>
      </c>
      <c r="I38" s="65">
        <f t="shared" si="7"/>
        <v>-73.129800542858774</v>
      </c>
      <c r="J38" s="65">
        <f t="shared" si="8"/>
        <v>-1.7401392111368921</v>
      </c>
      <c r="K38" s="65">
        <f t="shared" si="9"/>
        <v>-3.3244745625709982</v>
      </c>
      <c r="N38" s="49" t="s">
        <v>96</v>
      </c>
      <c r="O38" s="50">
        <v>5262.73</v>
      </c>
      <c r="P38" s="50">
        <v>18839.267709363194</v>
      </c>
      <c r="Q38" s="50">
        <v>6018.76</v>
      </c>
      <c r="R38" s="50">
        <v>21275.322648281272</v>
      </c>
      <c r="S38" s="65">
        <f t="shared" si="11"/>
        <v>-12.561225235762862</v>
      </c>
      <c r="T38" s="65">
        <f t="shared" si="12"/>
        <v>-11.450143338319123</v>
      </c>
    </row>
    <row r="39" spans="1:20" x14ac:dyDescent="0.35">
      <c r="A39" s="51" t="s">
        <v>39</v>
      </c>
      <c r="B39" s="52">
        <f t="shared" ref="B39:G39" si="33">SUM(B40:B41)</f>
        <v>14155.82</v>
      </c>
      <c r="C39" s="52">
        <f t="shared" si="33"/>
        <v>50020.548600000002</v>
      </c>
      <c r="D39" s="52">
        <f t="shared" si="33"/>
        <v>12631.810000000001</v>
      </c>
      <c r="E39" s="52">
        <f t="shared" si="33"/>
        <v>44846.726206637002</v>
      </c>
      <c r="F39" s="52">
        <f t="shared" si="33"/>
        <v>15551.86</v>
      </c>
      <c r="G39" s="52">
        <f t="shared" si="33"/>
        <v>55853.793100000003</v>
      </c>
      <c r="H39" s="65">
        <f t="shared" si="6"/>
        <v>12.064858480296948</v>
      </c>
      <c r="I39" s="65">
        <f t="shared" si="7"/>
        <v>11.536677994117014</v>
      </c>
      <c r="J39" s="65">
        <f t="shared" si="8"/>
        <v>-8.9766754587554232</v>
      </c>
      <c r="K39" s="65">
        <f t="shared" si="9"/>
        <v>-10.443775035217797</v>
      </c>
      <c r="N39" s="51" t="s">
        <v>39</v>
      </c>
      <c r="O39" s="52">
        <f t="shared" ref="O39:R39" si="34">SUM(O40:O41)</f>
        <v>189248.55000000002</v>
      </c>
      <c r="P39" s="52">
        <f t="shared" si="34"/>
        <v>677462.87427423988</v>
      </c>
      <c r="Q39" s="52">
        <f t="shared" si="34"/>
        <v>200485.97</v>
      </c>
      <c r="R39" s="52">
        <f t="shared" si="34"/>
        <v>708685.26353833068</v>
      </c>
      <c r="S39" s="65">
        <f t="shared" si="11"/>
        <v>-5.6050904709192224</v>
      </c>
      <c r="T39" s="65">
        <f t="shared" si="12"/>
        <v>-4.4056777910413132</v>
      </c>
    </row>
    <row r="40" spans="1:20" x14ac:dyDescent="0.35">
      <c r="A40" s="53" t="s">
        <v>40</v>
      </c>
      <c r="B40" s="50">
        <v>31.09</v>
      </c>
      <c r="C40" s="50">
        <v>109.8644</v>
      </c>
      <c r="D40" s="50">
        <v>99.94</v>
      </c>
      <c r="E40" s="50">
        <v>354.81189999999998</v>
      </c>
      <c r="F40" s="50">
        <v>165.03</v>
      </c>
      <c r="G40" s="50">
        <v>592.68589999999995</v>
      </c>
      <c r="H40" s="65">
        <f t="shared" ref="H40" si="35">IFERROR(B40/D40*100-100,"0.00")</f>
        <v>-68.891334800880529</v>
      </c>
      <c r="I40" s="65">
        <f t="shared" ref="I40" si="36">IFERROR(C40/E40*100-100,"0.00")</f>
        <v>-69.035875065069689</v>
      </c>
      <c r="J40" s="65">
        <f t="shared" ref="J40" si="37">IFERROR(B40/F40*100-100,"0.00")</f>
        <v>-81.161001030115742</v>
      </c>
      <c r="K40" s="65">
        <f t="shared" ref="K40" si="38">IFERROR(C40/G40*100-100,"0.00")</f>
        <v>-81.463301219077422</v>
      </c>
      <c r="N40" s="53" t="s">
        <v>40</v>
      </c>
      <c r="O40" s="50">
        <v>1379.07</v>
      </c>
      <c r="P40" s="50">
        <v>4936.7419330300008</v>
      </c>
      <c r="Q40" s="50">
        <v>2017.31</v>
      </c>
      <c r="R40" s="50">
        <v>7130.8559369800005</v>
      </c>
      <c r="S40" s="65">
        <f t="shared" si="11"/>
        <v>-31.638171624589191</v>
      </c>
      <c r="T40" s="65">
        <f t="shared" si="12"/>
        <v>-30.769293663212508</v>
      </c>
    </row>
    <row r="41" spans="1:20" x14ac:dyDescent="0.35">
      <c r="A41" s="53" t="s">
        <v>41</v>
      </c>
      <c r="B41" s="50">
        <v>14124.73</v>
      </c>
      <c r="C41" s="50">
        <v>49910.684200000003</v>
      </c>
      <c r="D41" s="50">
        <v>12531.87</v>
      </c>
      <c r="E41" s="50">
        <v>44491.914306637002</v>
      </c>
      <c r="F41" s="50">
        <v>15386.83</v>
      </c>
      <c r="G41" s="50">
        <v>55261.107200000006</v>
      </c>
      <c r="H41" s="65">
        <f t="shared" si="6"/>
        <v>12.710473377077804</v>
      </c>
      <c r="I41" s="65">
        <f t="shared" si="7"/>
        <v>12.179223973185316</v>
      </c>
      <c r="J41" s="65">
        <f t="shared" si="8"/>
        <v>-8.2024692545508202</v>
      </c>
      <c r="K41" s="65">
        <f t="shared" si="9"/>
        <v>-9.6820770901962732</v>
      </c>
      <c r="N41" s="53" t="s">
        <v>41</v>
      </c>
      <c r="O41" s="50">
        <v>187869.48</v>
      </c>
      <c r="P41" s="50">
        <v>672526.13234120992</v>
      </c>
      <c r="Q41" s="50">
        <v>198468.66</v>
      </c>
      <c r="R41" s="50">
        <v>701554.40760135069</v>
      </c>
      <c r="S41" s="65">
        <f t="shared" si="11"/>
        <v>-5.3404804567129105</v>
      </c>
      <c r="T41" s="65">
        <f t="shared" si="12"/>
        <v>-4.1377083438745501</v>
      </c>
    </row>
    <row r="42" spans="1:20" ht="18" x14ac:dyDescent="0.4">
      <c r="A42" s="43" t="s">
        <v>42</v>
      </c>
      <c r="B42" s="44">
        <f t="shared" ref="B42:G42" si="39">SUM(B43:B44)</f>
        <v>1890.15</v>
      </c>
      <c r="C42" s="44">
        <f t="shared" si="39"/>
        <v>6678.9722999999994</v>
      </c>
      <c r="D42" s="44">
        <f t="shared" si="39"/>
        <v>1395.6</v>
      </c>
      <c r="E42" s="44">
        <f t="shared" si="39"/>
        <v>4954.7873999999993</v>
      </c>
      <c r="F42" s="44">
        <f t="shared" si="39"/>
        <v>1315.22</v>
      </c>
      <c r="G42" s="44">
        <f t="shared" si="39"/>
        <v>4723.5445</v>
      </c>
      <c r="H42" s="65">
        <f t="shared" si="6"/>
        <v>35.436371453138463</v>
      </c>
      <c r="I42" s="65">
        <f t="shared" si="7"/>
        <v>34.798362892422006</v>
      </c>
      <c r="J42" s="65">
        <f t="shared" si="8"/>
        <v>43.713599245753585</v>
      </c>
      <c r="K42" s="65">
        <f t="shared" si="9"/>
        <v>41.397467516184065</v>
      </c>
      <c r="N42" s="43" t="s">
        <v>42</v>
      </c>
      <c r="O42" s="44">
        <f t="shared" ref="O42:R42" si="40">SUM(O43:O44)</f>
        <v>14353.78</v>
      </c>
      <c r="P42" s="44">
        <f t="shared" si="40"/>
        <v>51382.973351000008</v>
      </c>
      <c r="Q42" s="44">
        <f t="shared" si="40"/>
        <v>14132.51</v>
      </c>
      <c r="R42" s="44">
        <f t="shared" si="40"/>
        <v>49956.137409999996</v>
      </c>
      <c r="S42" s="65">
        <f t="shared" si="11"/>
        <v>1.5656808309352073</v>
      </c>
      <c r="T42" s="65">
        <f t="shared" si="12"/>
        <v>2.8561774688256776</v>
      </c>
    </row>
    <row r="43" spans="1:20" x14ac:dyDescent="0.35">
      <c r="A43" s="45" t="s">
        <v>43</v>
      </c>
      <c r="B43" s="50">
        <v>1890.15</v>
      </c>
      <c r="C43" s="46">
        <v>6678.9722999999994</v>
      </c>
      <c r="D43" s="46">
        <v>1395.6</v>
      </c>
      <c r="E43" s="46">
        <v>4954.7873999999993</v>
      </c>
      <c r="F43" s="46">
        <v>1315.22</v>
      </c>
      <c r="G43" s="46">
        <v>4723.5445</v>
      </c>
      <c r="H43" s="65">
        <f t="shared" si="6"/>
        <v>35.436371453138463</v>
      </c>
      <c r="I43" s="65">
        <f t="shared" si="7"/>
        <v>34.798362892422006</v>
      </c>
      <c r="J43" s="65">
        <f t="shared" si="8"/>
        <v>43.713599245753585</v>
      </c>
      <c r="K43" s="65">
        <f t="shared" si="9"/>
        <v>41.397467516184065</v>
      </c>
      <c r="N43" s="45" t="s">
        <v>43</v>
      </c>
      <c r="O43" s="46">
        <v>14353.78</v>
      </c>
      <c r="P43" s="46">
        <v>51382.973351000008</v>
      </c>
      <c r="Q43" s="46">
        <v>14132.51</v>
      </c>
      <c r="R43" s="46">
        <v>49956.137409999996</v>
      </c>
      <c r="S43" s="65">
        <f t="shared" si="11"/>
        <v>1.5656808309352073</v>
      </c>
      <c r="T43" s="65">
        <f t="shared" si="12"/>
        <v>2.8561774688256776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41">IFERROR(B44/D44*100-100,"0.00")</f>
        <v>0.00</v>
      </c>
      <c r="I44" s="65" t="str">
        <f t="shared" ref="I44" si="42">IFERROR(C44/E44*100-100,"0.00")</f>
        <v>0.00</v>
      </c>
      <c r="J44" s="65" t="str">
        <f t="shared" ref="J44" si="43">IFERROR(B44/F44*100-100,"0.00")</f>
        <v>0.00</v>
      </c>
      <c r="K44" s="65" t="str">
        <f t="shared" ref="K44" si="44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ref="S44" si="45">IFERROR(O44/Q44*100-100,"0.00")</f>
        <v>0.00</v>
      </c>
      <c r="T44" s="65" t="str">
        <f t="shared" ref="T44" si="46">IFERROR(P44/R44*100-100,"0.00")</f>
        <v>0.00</v>
      </c>
    </row>
    <row r="45" spans="1:20" ht="18" x14ac:dyDescent="0.4">
      <c r="A45" s="43" t="s">
        <v>45</v>
      </c>
      <c r="B45" s="44">
        <f t="shared" ref="B45:G45" si="47">B46+B50+B51+B52</f>
        <v>971.11</v>
      </c>
      <c r="C45" s="44">
        <f t="shared" si="47"/>
        <v>3431.4611</v>
      </c>
      <c r="D45" s="44">
        <f t="shared" si="47"/>
        <v>3022.89</v>
      </c>
      <c r="E45" s="44">
        <f t="shared" si="47"/>
        <v>10732.198900000001</v>
      </c>
      <c r="F45" s="44">
        <f t="shared" si="47"/>
        <v>1034.1100000000001</v>
      </c>
      <c r="G45" s="44">
        <f t="shared" si="47"/>
        <v>3713.9576999999999</v>
      </c>
      <c r="H45" s="65">
        <f t="shared" si="6"/>
        <v>-67.874782079400831</v>
      </c>
      <c r="I45" s="65">
        <f t="shared" si="7"/>
        <v>-68.026486165849946</v>
      </c>
      <c r="J45" s="65">
        <f t="shared" si="8"/>
        <v>-6.0921952210113091</v>
      </c>
      <c r="K45" s="65">
        <f t="shared" si="9"/>
        <v>-7.6063494207271134</v>
      </c>
      <c r="N45" s="43" t="s">
        <v>45</v>
      </c>
      <c r="O45" s="44">
        <f t="shared" ref="O45:R45" si="48">O46+O50+O51+O52</f>
        <v>28677.910000000003</v>
      </c>
      <c r="P45" s="44">
        <f t="shared" si="48"/>
        <v>102659.83280599999</v>
      </c>
      <c r="Q45" s="44">
        <f t="shared" si="48"/>
        <v>20639.239999999998</v>
      </c>
      <c r="R45" s="44">
        <f t="shared" si="48"/>
        <v>72956.334766</v>
      </c>
      <c r="S45" s="65">
        <f t="shared" si="11"/>
        <v>38.948478723053768</v>
      </c>
      <c r="T45" s="65">
        <f t="shared" si="12"/>
        <v>40.71407662579395</v>
      </c>
    </row>
    <row r="46" spans="1:20" x14ac:dyDescent="0.35">
      <c r="A46" s="47" t="s">
        <v>46</v>
      </c>
      <c r="B46" s="48">
        <f t="shared" ref="B46:G46" si="49">SUM(B47:B49)</f>
        <v>263.48</v>
      </c>
      <c r="C46" s="48">
        <f t="shared" si="49"/>
        <v>930.9969000000001</v>
      </c>
      <c r="D46" s="48">
        <f t="shared" si="49"/>
        <v>730.01</v>
      </c>
      <c r="E46" s="48">
        <f t="shared" si="49"/>
        <v>2591.7770999999998</v>
      </c>
      <c r="F46" s="48">
        <f t="shared" si="49"/>
        <v>100.43</v>
      </c>
      <c r="G46" s="48">
        <f t="shared" si="49"/>
        <v>360.69340000000005</v>
      </c>
      <c r="H46" s="65">
        <f t="shared" si="6"/>
        <v>-63.907343735017328</v>
      </c>
      <c r="I46" s="65">
        <f t="shared" si="7"/>
        <v>-64.078820667101354</v>
      </c>
      <c r="J46" s="65">
        <f t="shared" si="8"/>
        <v>162.35188688638851</v>
      </c>
      <c r="K46" s="65">
        <f t="shared" si="9"/>
        <v>158.1130954988364</v>
      </c>
      <c r="N46" s="47" t="s">
        <v>46</v>
      </c>
      <c r="O46" s="48">
        <f t="shared" ref="O46:R46" si="50">SUM(O47:O49)</f>
        <v>11275.740000000002</v>
      </c>
      <c r="P46" s="48">
        <f t="shared" si="50"/>
        <v>40364.365078234747</v>
      </c>
      <c r="Q46" s="48">
        <f t="shared" si="50"/>
        <v>3928.84</v>
      </c>
      <c r="R46" s="48">
        <f t="shared" si="50"/>
        <v>13887.797028618907</v>
      </c>
      <c r="S46" s="65">
        <f t="shared" si="11"/>
        <v>186.99921605359344</v>
      </c>
      <c r="T46" s="65">
        <f t="shared" si="12"/>
        <v>190.64627741214071</v>
      </c>
    </row>
    <row r="47" spans="1:20" x14ac:dyDescent="0.35">
      <c r="A47" s="49" t="s">
        <v>47</v>
      </c>
      <c r="B47" s="50">
        <v>26.8</v>
      </c>
      <c r="C47" s="50">
        <v>94.684100000000001</v>
      </c>
      <c r="D47" s="50">
        <v>79.819999999999993</v>
      </c>
      <c r="E47" s="50">
        <v>283.39370000000002</v>
      </c>
      <c r="F47" s="50">
        <v>69.09</v>
      </c>
      <c r="G47" s="50">
        <v>248.11939999999998</v>
      </c>
      <c r="H47" s="65">
        <f t="shared" si="6"/>
        <v>-66.424455023803546</v>
      </c>
      <c r="I47" s="65">
        <f t="shared" si="7"/>
        <v>-66.589200818507962</v>
      </c>
      <c r="J47" s="65">
        <f t="shared" si="8"/>
        <v>-61.210015921262126</v>
      </c>
      <c r="K47" s="65">
        <f t="shared" si="9"/>
        <v>-61.839299949943452</v>
      </c>
      <c r="N47" s="49" t="s">
        <v>47</v>
      </c>
      <c r="O47" s="50">
        <v>858.71</v>
      </c>
      <c r="P47" s="50">
        <v>3073.9767546905687</v>
      </c>
      <c r="Q47" s="50">
        <v>673.79</v>
      </c>
      <c r="R47" s="50">
        <v>2381.7245290544511</v>
      </c>
      <c r="S47" s="65">
        <f t="shared" si="11"/>
        <v>27.444752816159351</v>
      </c>
      <c r="T47" s="65">
        <f t="shared" si="12"/>
        <v>29.065167578844353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51">IFERROR(B48/D48*100-100,"0.00")</f>
        <v>0.00</v>
      </c>
      <c r="I48" s="65" t="str">
        <f t="shared" ref="I48" si="52">IFERROR(C48/E48*100-100,"0.00")</f>
        <v>0.00</v>
      </c>
      <c r="J48" s="65" t="str">
        <f t="shared" ref="J48" si="53">IFERROR(B48/F48*100-100,"0.00")</f>
        <v>0.00</v>
      </c>
      <c r="K48" s="65" t="str">
        <f t="shared" ref="K48" si="54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ref="S48" si="55">IFERROR(O48/Q48*100-100,"0.00")</f>
        <v>0.00</v>
      </c>
      <c r="T48" s="65" t="str">
        <f t="shared" ref="T48" si="56">IFERROR(P48/R48*100-100,"0.00")</f>
        <v>0.00</v>
      </c>
    </row>
    <row r="49" spans="1:20" x14ac:dyDescent="0.35">
      <c r="A49" s="49" t="s">
        <v>49</v>
      </c>
      <c r="B49" s="50">
        <v>236.68</v>
      </c>
      <c r="C49" s="50">
        <v>836.31280000000015</v>
      </c>
      <c r="D49" s="50">
        <v>650.19000000000005</v>
      </c>
      <c r="E49" s="50">
        <v>2308.3833999999997</v>
      </c>
      <c r="F49" s="50">
        <v>31.34</v>
      </c>
      <c r="G49" s="50">
        <v>112.57400000000007</v>
      </c>
      <c r="H49" s="65">
        <f t="shared" si="6"/>
        <v>-63.598332795029151</v>
      </c>
      <c r="I49" s="65">
        <f t="shared" si="7"/>
        <v>-63.770628397345078</v>
      </c>
      <c r="J49" s="65">
        <f t="shared" si="8"/>
        <v>655.20102105934916</v>
      </c>
      <c r="K49" s="65">
        <f t="shared" si="9"/>
        <v>642.90049212073802</v>
      </c>
      <c r="N49" s="49" t="s">
        <v>49</v>
      </c>
      <c r="O49" s="50">
        <v>10417.030000000001</v>
      </c>
      <c r="P49" s="50">
        <v>37290.388323544175</v>
      </c>
      <c r="Q49" s="50">
        <v>3255.05</v>
      </c>
      <c r="R49" s="50">
        <v>11506.072499564456</v>
      </c>
      <c r="S49" s="65">
        <f t="shared" si="11"/>
        <v>220.02672770003534</v>
      </c>
      <c r="T49" s="65">
        <f t="shared" si="12"/>
        <v>224.09311105032356</v>
      </c>
    </row>
    <row r="50" spans="1:20" x14ac:dyDescent="0.35">
      <c r="A50" s="47" t="s">
        <v>50</v>
      </c>
      <c r="B50" s="48">
        <v>303.63</v>
      </c>
      <c r="C50" s="48">
        <v>1072.8908999999999</v>
      </c>
      <c r="D50" s="48">
        <v>1911.09</v>
      </c>
      <c r="E50" s="48">
        <v>6784.9522000000006</v>
      </c>
      <c r="F50" s="48">
        <v>468.42</v>
      </c>
      <c r="G50" s="48">
        <v>1682.3058000000001</v>
      </c>
      <c r="H50" s="65">
        <f t="shared" si="6"/>
        <v>-84.112208216253549</v>
      </c>
      <c r="I50" s="65">
        <f t="shared" si="7"/>
        <v>-84.187200316606507</v>
      </c>
      <c r="J50" s="65">
        <f t="shared" si="8"/>
        <v>-35.179966696554374</v>
      </c>
      <c r="K50" s="65">
        <f t="shared" si="9"/>
        <v>-36.224977646751277</v>
      </c>
      <c r="N50" s="47" t="s">
        <v>50</v>
      </c>
      <c r="O50" s="48">
        <v>12415.99</v>
      </c>
      <c r="P50" s="48">
        <v>44446.164227765243</v>
      </c>
      <c r="Q50" s="48">
        <v>9451.16</v>
      </c>
      <c r="R50" s="48">
        <v>33408.309737381096</v>
      </c>
      <c r="S50" s="65">
        <f t="shared" si="11"/>
        <v>31.370011723428661</v>
      </c>
      <c r="T50" s="65">
        <f t="shared" si="12"/>
        <v>33.039248549691564</v>
      </c>
    </row>
    <row r="51" spans="1:20" x14ac:dyDescent="0.35">
      <c r="A51" s="47" t="s">
        <v>51</v>
      </c>
      <c r="B51" s="48">
        <v>404</v>
      </c>
      <c r="C51" s="48">
        <v>1427.5733</v>
      </c>
      <c r="D51" s="48">
        <v>381.79</v>
      </c>
      <c r="E51" s="48">
        <v>1355.4696000000001</v>
      </c>
      <c r="F51" s="48">
        <v>465.26</v>
      </c>
      <c r="G51" s="48">
        <v>1670.9585</v>
      </c>
      <c r="H51" s="65">
        <f t="shared" si="6"/>
        <v>5.8173341365672258</v>
      </c>
      <c r="I51" s="65">
        <f t="shared" si="7"/>
        <v>5.3194627160948471</v>
      </c>
      <c r="J51" s="65">
        <f t="shared" si="8"/>
        <v>-13.166831449082224</v>
      </c>
      <c r="K51" s="65">
        <f t="shared" si="9"/>
        <v>-14.565604112849002</v>
      </c>
      <c r="N51" s="47" t="s">
        <v>51</v>
      </c>
      <c r="O51" s="48">
        <v>4986.18</v>
      </c>
      <c r="P51" s="48">
        <v>17849.303500000002</v>
      </c>
      <c r="Q51" s="48">
        <v>7259.24</v>
      </c>
      <c r="R51" s="48">
        <v>25660.227999999999</v>
      </c>
      <c r="S51" s="65">
        <f t="shared" si="11"/>
        <v>-31.312644298852206</v>
      </c>
      <c r="T51" s="65">
        <f t="shared" si="12"/>
        <v>-30.439809420243648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57">IFERROR(B52/D52*100-100,"0.00")</f>
        <v>0.00</v>
      </c>
      <c r="I52" s="66" t="str">
        <f t="shared" ref="I52" si="58">IFERROR(C52/E52*100-100,"0.00")</f>
        <v>0.00</v>
      </c>
      <c r="J52" s="66" t="str">
        <f t="shared" ref="J52" si="59">IFERROR(B52/F52*100-100,"0.00")</f>
        <v>0.00</v>
      </c>
      <c r="K52" s="66" t="str">
        <f t="shared" ref="K52" si="60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11"/>
        <v>0.00</v>
      </c>
      <c r="T52" s="66" t="str">
        <f t="shared" si="12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48"/>
      <c r="P53" s="56"/>
      <c r="Q53" s="56"/>
      <c r="R53" s="56"/>
      <c r="S53" s="16" t="s">
        <v>101</v>
      </c>
    </row>
    <row r="54" spans="1:20" x14ac:dyDescent="0.35">
      <c r="A54" s="25"/>
      <c r="B54" s="98" t="s">
        <v>91</v>
      </c>
      <c r="C54" s="98"/>
      <c r="D54" s="98"/>
      <c r="E54" s="98"/>
      <c r="F54" s="98"/>
      <c r="G54" s="98"/>
      <c r="H54" s="26"/>
      <c r="I54" s="27" t="s">
        <v>9</v>
      </c>
      <c r="J54" s="28"/>
      <c r="K54" s="28"/>
      <c r="N54" s="25"/>
      <c r="O54" s="98" t="s">
        <v>91</v>
      </c>
      <c r="P54" s="98"/>
      <c r="Q54" s="98"/>
      <c r="R54" s="98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8"/>
      <c r="C56" s="89"/>
      <c r="D56" s="96"/>
      <c r="E56" s="96"/>
      <c r="F56" s="88"/>
      <c r="G56" s="89"/>
      <c r="H56" s="88" t="s">
        <v>111</v>
      </c>
      <c r="I56" s="97"/>
      <c r="J56" s="97"/>
      <c r="K56" s="97"/>
      <c r="N56" s="32"/>
      <c r="O56" s="88"/>
      <c r="P56" s="89"/>
      <c r="Q56" s="96"/>
      <c r="R56" s="96"/>
      <c r="S56" s="88" t="s">
        <v>112</v>
      </c>
      <c r="T56" s="97"/>
    </row>
    <row r="57" spans="1:20" x14ac:dyDescent="0.35">
      <c r="A57" s="33"/>
      <c r="B57" s="96" t="s">
        <v>113</v>
      </c>
      <c r="C57" s="96"/>
      <c r="D57" s="94" t="s">
        <v>118</v>
      </c>
      <c r="E57" s="95"/>
      <c r="F57" s="96" t="s">
        <v>114</v>
      </c>
      <c r="G57" s="96"/>
      <c r="H57" s="84" t="s">
        <v>3</v>
      </c>
      <c r="I57" s="99"/>
      <c r="J57" s="99"/>
      <c r="K57" s="99"/>
      <c r="N57" s="33"/>
      <c r="O57" s="94" t="s">
        <v>115</v>
      </c>
      <c r="P57" s="95"/>
      <c r="Q57" s="94" t="s">
        <v>116</v>
      </c>
      <c r="R57" s="95"/>
      <c r="S57" s="94" t="s">
        <v>3</v>
      </c>
      <c r="T57" s="96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84" t="s">
        <v>110</v>
      </c>
      <c r="I58" s="99"/>
      <c r="J58" s="100" t="s">
        <v>114</v>
      </c>
      <c r="K58" s="101"/>
      <c r="N58" s="34" t="s">
        <v>0</v>
      </c>
      <c r="O58" s="82"/>
      <c r="P58" s="83"/>
      <c r="Q58" s="82"/>
      <c r="R58" s="83"/>
      <c r="S58" s="84" t="s">
        <v>117</v>
      </c>
      <c r="T58" s="99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61">SUM(B61:B62)</f>
        <v>1800.38</v>
      </c>
      <c r="C60" s="44">
        <f t="shared" si="61"/>
        <v>6361.7685999999994</v>
      </c>
      <c r="D60" s="44">
        <f t="shared" si="61"/>
        <v>745.45</v>
      </c>
      <c r="E60" s="44">
        <f t="shared" si="61"/>
        <v>2646.5641000000001</v>
      </c>
      <c r="F60" s="44">
        <f t="shared" si="61"/>
        <v>1300.1500000000001</v>
      </c>
      <c r="G60" s="44">
        <f t="shared" si="61"/>
        <v>4669.4369000000006</v>
      </c>
      <c r="H60" s="65">
        <f t="shared" ref="H60:H97" si="62">IFERROR(B60/D60*100-100,"0.00")</f>
        <v>141.51586290160307</v>
      </c>
      <c r="I60" s="65">
        <f t="shared" ref="I60:I97" si="63">IFERROR(C60/E60*100-100,"0.00")</f>
        <v>140.37840610019606</v>
      </c>
      <c r="J60" s="65">
        <f t="shared" ref="J60:J98" si="64">IFERROR(B60/F60*100-100,"0.00")</f>
        <v>38.474791370226512</v>
      </c>
      <c r="K60" s="65">
        <f t="shared" ref="K60:K98" si="65">IFERROR(C60/G60*100-100,"0.00")</f>
        <v>36.242736249417959</v>
      </c>
      <c r="N60" s="57" t="s">
        <v>53</v>
      </c>
      <c r="O60" s="44">
        <f t="shared" ref="O60:R60" si="66">SUM(O61:O62)</f>
        <v>16316.91</v>
      </c>
      <c r="P60" s="44">
        <f t="shared" si="66"/>
        <v>58410.506548969002</v>
      </c>
      <c r="Q60" s="44">
        <f t="shared" si="66"/>
        <v>14696.3</v>
      </c>
      <c r="R60" s="44">
        <f t="shared" si="66"/>
        <v>51949.041620000004</v>
      </c>
      <c r="S60" s="67">
        <f t="shared" ref="S60:S99" si="67">IFERROR(O60/Q60*100-100,"0.00")</f>
        <v>11.027333410450254</v>
      </c>
      <c r="T60" s="67">
        <f t="shared" ref="T60:T99" si="68">IFERROR(P60/R60*100-100,"0.00")</f>
        <v>12.438083028044502</v>
      </c>
    </row>
    <row r="61" spans="1:20" ht="31" x14ac:dyDescent="0.35">
      <c r="A61" s="45" t="s">
        <v>54</v>
      </c>
      <c r="B61" s="50">
        <v>1800.38</v>
      </c>
      <c r="C61" s="46">
        <v>6361.7685999999994</v>
      </c>
      <c r="D61" s="46">
        <v>745.45</v>
      </c>
      <c r="E61" s="46">
        <v>2646.5641000000001</v>
      </c>
      <c r="F61" s="46">
        <v>1300.1500000000001</v>
      </c>
      <c r="G61" s="46">
        <v>4669.4369000000006</v>
      </c>
      <c r="H61" s="65">
        <f t="shared" si="62"/>
        <v>141.51586290160307</v>
      </c>
      <c r="I61" s="65">
        <f t="shared" si="63"/>
        <v>140.37840610019606</v>
      </c>
      <c r="J61" s="65">
        <f t="shared" ref="J61" si="69">IFERROR(B61/F61*100-100,"0.00")</f>
        <v>38.474791370226512</v>
      </c>
      <c r="K61" s="65">
        <f t="shared" ref="K61:K62" si="70">IFERROR(C61/G61*100-100,"0.00")</f>
        <v>36.242736249417959</v>
      </c>
      <c r="N61" s="45" t="s">
        <v>54</v>
      </c>
      <c r="O61" s="46">
        <v>16316.91</v>
      </c>
      <c r="P61" s="46">
        <v>58410.506548969002</v>
      </c>
      <c r="Q61" s="46">
        <v>14696.3</v>
      </c>
      <c r="R61" s="46">
        <v>51949.041620000004</v>
      </c>
      <c r="S61" s="65">
        <f t="shared" si="67"/>
        <v>11.027333410450254</v>
      </c>
      <c r="T61" s="65">
        <f t="shared" si="68"/>
        <v>12.438083028044502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62"/>
        <v>0.00</v>
      </c>
      <c r="I62" s="65" t="str">
        <f t="shared" si="63"/>
        <v>0.00</v>
      </c>
      <c r="J62" s="65" t="str">
        <f>IFERROR(B62/F62*100-100,"0.00")</f>
        <v>0.00</v>
      </c>
      <c r="K62" s="65" t="str">
        <f t="shared" si="7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67"/>
        <v>0.00</v>
      </c>
      <c r="T62" s="65" t="str">
        <f t="shared" si="68"/>
        <v>0.00</v>
      </c>
    </row>
    <row r="63" spans="1:20" ht="35.5" x14ac:dyDescent="0.4">
      <c r="A63" s="43" t="s">
        <v>56</v>
      </c>
      <c r="B63" s="44">
        <v>285.07</v>
      </c>
      <c r="C63" s="44">
        <v>1007.3244</v>
      </c>
      <c r="D63" s="44">
        <v>316.33</v>
      </c>
      <c r="E63" s="44">
        <v>1123.0648999999999</v>
      </c>
      <c r="F63" s="44">
        <v>166.57</v>
      </c>
      <c r="G63" s="44">
        <v>598.22559999999999</v>
      </c>
      <c r="H63" s="65">
        <f t="shared" si="62"/>
        <v>-9.8820851642272345</v>
      </c>
      <c r="I63" s="65">
        <f t="shared" si="63"/>
        <v>-10.305771287126859</v>
      </c>
      <c r="J63" s="65">
        <f t="shared" ref="J63" si="71">IFERROR(B63/F63*100-100,"0.00")</f>
        <v>71.141261931920525</v>
      </c>
      <c r="K63" s="65">
        <f t="shared" ref="K63" si="72">IFERROR(C63/G63*100-100,"0.00")</f>
        <v>68.385371672492795</v>
      </c>
      <c r="N63" s="43" t="s">
        <v>56</v>
      </c>
      <c r="O63" s="44">
        <v>3380.16</v>
      </c>
      <c r="P63" s="44">
        <v>12100.1204</v>
      </c>
      <c r="Q63" s="44">
        <v>2628.79</v>
      </c>
      <c r="R63" s="44">
        <v>9292.3582000000006</v>
      </c>
      <c r="S63" s="65">
        <f t="shared" ref="S63" si="73">IFERROR(O63/Q63*100-100,"0.00")</f>
        <v>28.582351576200466</v>
      </c>
      <c r="T63" s="65">
        <f t="shared" ref="T63" si="74">IFERROR(P63/R63*100-100,"0.00")</f>
        <v>30.215819704410421</v>
      </c>
    </row>
    <row r="64" spans="1:20" ht="35.5" x14ac:dyDescent="0.4">
      <c r="A64" s="43" t="s">
        <v>57</v>
      </c>
      <c r="B64" s="44">
        <f t="shared" ref="B64:G64" si="75">B65+B68+B74</f>
        <v>95861.55</v>
      </c>
      <c r="C64" s="44">
        <f t="shared" si="75"/>
        <v>338733.23810000188</v>
      </c>
      <c r="D64" s="44">
        <f t="shared" si="75"/>
        <v>92684.529999999984</v>
      </c>
      <c r="E64" s="44">
        <f t="shared" si="75"/>
        <v>329057.94200000179</v>
      </c>
      <c r="F64" s="44">
        <f t="shared" si="75"/>
        <v>82766.05</v>
      </c>
      <c r="G64" s="44">
        <f t="shared" si="75"/>
        <v>297250.52500000002</v>
      </c>
      <c r="H64" s="65">
        <f t="shared" si="62"/>
        <v>3.4277780768808128</v>
      </c>
      <c r="I64" s="65">
        <f t="shared" si="63"/>
        <v>2.9403016505828816</v>
      </c>
      <c r="J64" s="65">
        <f t="shared" si="64"/>
        <v>15.8223087848218</v>
      </c>
      <c r="K64" s="65">
        <f t="shared" si="65"/>
        <v>13.955471769142164</v>
      </c>
      <c r="N64" s="43" t="s">
        <v>57</v>
      </c>
      <c r="O64" s="44">
        <f t="shared" ref="O64:R64" si="76">O65+O68+O74</f>
        <v>1064808.69</v>
      </c>
      <c r="P64" s="44">
        <f t="shared" si="76"/>
        <v>3811750.9098100075</v>
      </c>
      <c r="Q64" s="44">
        <f t="shared" si="76"/>
        <v>911850.60000000009</v>
      </c>
      <c r="R64" s="44">
        <f t="shared" si="76"/>
        <v>3223243.4578589997</v>
      </c>
      <c r="S64" s="65">
        <f t="shared" si="67"/>
        <v>16.774468317507257</v>
      </c>
      <c r="T64" s="65">
        <f t="shared" si="68"/>
        <v>18.258237692721991</v>
      </c>
    </row>
    <row r="65" spans="1:20" x14ac:dyDescent="0.35">
      <c r="A65" s="47" t="s">
        <v>58</v>
      </c>
      <c r="B65" s="48">
        <f t="shared" ref="B65:G65" si="77">SUM(B66:B67)</f>
        <v>15646.27</v>
      </c>
      <c r="C65" s="48">
        <f t="shared" si="77"/>
        <v>55287.14479999998</v>
      </c>
      <c r="D65" s="48">
        <f t="shared" si="77"/>
        <v>13515.4</v>
      </c>
      <c r="E65" s="48">
        <f t="shared" si="77"/>
        <v>47983.714300000029</v>
      </c>
      <c r="F65" s="48">
        <f t="shared" si="77"/>
        <v>18656.87</v>
      </c>
      <c r="G65" s="48">
        <f t="shared" si="77"/>
        <v>67005.297900000005</v>
      </c>
      <c r="H65" s="65">
        <f t="shared" si="62"/>
        <v>15.766237033310148</v>
      </c>
      <c r="I65" s="65">
        <f t="shared" si="63"/>
        <v>15.220644350993794</v>
      </c>
      <c r="J65" s="65">
        <f t="shared" si="64"/>
        <v>-16.136683162824198</v>
      </c>
      <c r="K65" s="65">
        <f t="shared" si="65"/>
        <v>-17.488397883833642</v>
      </c>
      <c r="N65" s="47" t="s">
        <v>58</v>
      </c>
      <c r="O65" s="48">
        <f t="shared" ref="O65:R65" si="78">SUM(O66:O67)</f>
        <v>154647.02000000002</v>
      </c>
      <c r="P65" s="48">
        <f t="shared" si="78"/>
        <v>553597.96371640242</v>
      </c>
      <c r="Q65" s="48">
        <f t="shared" si="78"/>
        <v>159269.12</v>
      </c>
      <c r="R65" s="48">
        <f t="shared" si="78"/>
        <v>562990.44453133387</v>
      </c>
      <c r="S65" s="65">
        <f t="shared" si="67"/>
        <v>-2.9020691518857973</v>
      </c>
      <c r="T65" s="65">
        <f t="shared" si="68"/>
        <v>-1.6683197567856212</v>
      </c>
    </row>
    <row r="66" spans="1:20" x14ac:dyDescent="0.35">
      <c r="A66" s="49" t="s">
        <v>59</v>
      </c>
      <c r="B66" s="50">
        <v>8528.73</v>
      </c>
      <c r="C66" s="50">
        <v>30136.847200000011</v>
      </c>
      <c r="D66" s="50">
        <v>8356.57</v>
      </c>
      <c r="E66" s="50">
        <v>29668.334500000023</v>
      </c>
      <c r="F66" s="50">
        <v>7084.03</v>
      </c>
      <c r="G66" s="50">
        <v>25441.963399999997</v>
      </c>
      <c r="H66" s="65">
        <f t="shared" si="62"/>
        <v>2.0601754068954108</v>
      </c>
      <c r="I66" s="65">
        <f t="shared" si="63"/>
        <v>1.5791675127567117</v>
      </c>
      <c r="J66" s="65">
        <f t="shared" si="64"/>
        <v>20.393758919710962</v>
      </c>
      <c r="K66" s="65">
        <f t="shared" si="65"/>
        <v>18.453307734889734</v>
      </c>
      <c r="N66" s="49" t="s">
        <v>59</v>
      </c>
      <c r="O66" s="50">
        <v>91820.52</v>
      </c>
      <c r="P66" s="50">
        <v>328694.68920000008</v>
      </c>
      <c r="Q66" s="50">
        <v>74612.58</v>
      </c>
      <c r="R66" s="50">
        <v>263743.34299999999</v>
      </c>
      <c r="S66" s="65">
        <f t="shared" si="67"/>
        <v>23.063054514399582</v>
      </c>
      <c r="T66" s="65">
        <f t="shared" si="68"/>
        <v>24.626724398499817</v>
      </c>
    </row>
    <row r="67" spans="1:20" ht="31" x14ac:dyDescent="0.35">
      <c r="A67" s="49" t="s">
        <v>60</v>
      </c>
      <c r="B67" s="50">
        <v>7117.54</v>
      </c>
      <c r="C67" s="50">
        <v>25150.297599999969</v>
      </c>
      <c r="D67" s="50">
        <v>5158.83</v>
      </c>
      <c r="E67" s="50">
        <v>18315.379800000006</v>
      </c>
      <c r="F67" s="50">
        <v>11572.84</v>
      </c>
      <c r="G67" s="50">
        <v>41563.334500000012</v>
      </c>
      <c r="H67" s="65">
        <f t="shared" si="62"/>
        <v>37.968105171133772</v>
      </c>
      <c r="I67" s="65">
        <f t="shared" si="63"/>
        <v>37.317914641333061</v>
      </c>
      <c r="J67" s="65">
        <f t="shared" si="64"/>
        <v>-38.497896799748375</v>
      </c>
      <c r="K67" s="65">
        <f t="shared" si="65"/>
        <v>-39.489220721691709</v>
      </c>
      <c r="N67" s="49" t="s">
        <v>60</v>
      </c>
      <c r="O67" s="50">
        <v>62826.5</v>
      </c>
      <c r="P67" s="50">
        <v>224903.27451640231</v>
      </c>
      <c r="Q67" s="50">
        <v>84656.54</v>
      </c>
      <c r="R67" s="50">
        <v>299247.10153133393</v>
      </c>
      <c r="S67" s="65">
        <f t="shared" si="67"/>
        <v>-25.786596050346489</v>
      </c>
      <c r="T67" s="65">
        <f t="shared" si="68"/>
        <v>-24.84362476177472</v>
      </c>
    </row>
    <row r="68" spans="1:20" x14ac:dyDescent="0.35">
      <c r="A68" s="47" t="s">
        <v>61</v>
      </c>
      <c r="B68" s="48">
        <f t="shared" ref="B68:G68" si="79">SUM(B69:B73)</f>
        <v>80125.919999999998</v>
      </c>
      <c r="C68" s="48">
        <f t="shared" si="79"/>
        <v>283130.3377000019</v>
      </c>
      <c r="D68" s="48">
        <f t="shared" si="79"/>
        <v>79062.099999999991</v>
      </c>
      <c r="E68" s="48">
        <f t="shared" si="79"/>
        <v>280694.22660000174</v>
      </c>
      <c r="F68" s="48">
        <f t="shared" si="79"/>
        <v>64054.030000000006</v>
      </c>
      <c r="G68" s="48">
        <f t="shared" si="79"/>
        <v>230047.12760000001</v>
      </c>
      <c r="H68" s="65">
        <f t="shared" si="62"/>
        <v>1.3455498905291137</v>
      </c>
      <c r="I68" s="65">
        <f t="shared" si="63"/>
        <v>0.86788785416369763</v>
      </c>
      <c r="J68" s="65">
        <f t="shared" si="64"/>
        <v>25.091145709333176</v>
      </c>
      <c r="K68" s="65">
        <f t="shared" si="65"/>
        <v>23.074928452182888</v>
      </c>
      <c r="N68" s="47" t="s">
        <v>61</v>
      </c>
      <c r="O68" s="48">
        <f t="shared" ref="O68:R68" si="80">SUM(O69:O73)</f>
        <v>904307.42999999993</v>
      </c>
      <c r="P68" s="48">
        <f t="shared" si="80"/>
        <v>3237196.2393523711</v>
      </c>
      <c r="Q68" s="48">
        <f t="shared" si="80"/>
        <v>749934.87000000011</v>
      </c>
      <c r="R68" s="48">
        <f t="shared" si="80"/>
        <v>2650897.669360565</v>
      </c>
      <c r="S68" s="65">
        <f t="shared" si="67"/>
        <v>20.584795583648457</v>
      </c>
      <c r="T68" s="65">
        <f t="shared" si="68"/>
        <v>22.116982362930273</v>
      </c>
    </row>
    <row r="69" spans="1:20" ht="31" x14ac:dyDescent="0.35">
      <c r="A69" s="49" t="s">
        <v>62</v>
      </c>
      <c r="B69" s="50">
        <v>543.39</v>
      </c>
      <c r="C69" s="50">
        <v>1920.1100999999994</v>
      </c>
      <c r="D69" s="50">
        <v>123.44</v>
      </c>
      <c r="E69" s="50">
        <v>438.23140000000001</v>
      </c>
      <c r="F69" s="50">
        <v>188.54</v>
      </c>
      <c r="G69" s="50">
        <v>677.12049999999999</v>
      </c>
      <c r="H69" s="65">
        <f t="shared" si="62"/>
        <v>340.20576798444591</v>
      </c>
      <c r="I69" s="65">
        <f t="shared" si="63"/>
        <v>338.14982221721203</v>
      </c>
      <c r="J69" s="65">
        <f t="shared" si="64"/>
        <v>188.20939853611964</v>
      </c>
      <c r="K69" s="65">
        <f t="shared" si="65"/>
        <v>183.5699258846837</v>
      </c>
      <c r="N69" s="49" t="s">
        <v>62</v>
      </c>
      <c r="O69" s="50">
        <v>2096.79</v>
      </c>
      <c r="P69" s="50">
        <v>7505.991399999999</v>
      </c>
      <c r="Q69" s="50">
        <v>1930.93</v>
      </c>
      <c r="R69" s="50">
        <v>6825.5073999999995</v>
      </c>
      <c r="S69" s="65">
        <f t="shared" si="67"/>
        <v>8.5896433324874408</v>
      </c>
      <c r="T69" s="65">
        <f t="shared" si="68"/>
        <v>9.9697203463584145</v>
      </c>
    </row>
    <row r="70" spans="1:20" ht="31" x14ac:dyDescent="0.35">
      <c r="A70" s="49" t="s">
        <v>63</v>
      </c>
      <c r="B70" s="50">
        <v>27197.33</v>
      </c>
      <c r="C70" s="50">
        <v>96103.606400000004</v>
      </c>
      <c r="D70" s="50">
        <v>27906.13</v>
      </c>
      <c r="E70" s="50">
        <v>99075.158999999869</v>
      </c>
      <c r="F70" s="50">
        <v>21512.74</v>
      </c>
      <c r="G70" s="50">
        <v>77262.036699999997</v>
      </c>
      <c r="H70" s="65">
        <f t="shared" si="62"/>
        <v>-2.5399437327927643</v>
      </c>
      <c r="I70" s="65">
        <f t="shared" si="63"/>
        <v>-2.9992912754244259</v>
      </c>
      <c r="J70" s="65">
        <f t="shared" si="64"/>
        <v>26.424295556958327</v>
      </c>
      <c r="K70" s="65">
        <f t="shared" si="65"/>
        <v>24.386581696208395</v>
      </c>
      <c r="N70" s="49" t="s">
        <v>63</v>
      </c>
      <c r="O70" s="50">
        <v>309401.59000000003</v>
      </c>
      <c r="P70" s="50">
        <v>1107580.9243999994</v>
      </c>
      <c r="Q70" s="50">
        <v>246278.84</v>
      </c>
      <c r="R70" s="50">
        <v>870555.60210000002</v>
      </c>
      <c r="S70" s="65">
        <f t="shared" si="67"/>
        <v>25.630602288040677</v>
      </c>
      <c r="T70" s="65">
        <f t="shared" si="68"/>
        <v>27.226902190765827</v>
      </c>
    </row>
    <row r="71" spans="1:20" ht="31" x14ac:dyDescent="0.35">
      <c r="A71" s="49" t="s">
        <v>64</v>
      </c>
      <c r="B71" s="50">
        <v>11.03</v>
      </c>
      <c r="C71" s="50">
        <v>38.9816</v>
      </c>
      <c r="D71" s="50">
        <v>20.100000000000001</v>
      </c>
      <c r="E71" s="50">
        <v>71.372699999999995</v>
      </c>
      <c r="F71" s="50">
        <v>8.73</v>
      </c>
      <c r="G71" s="50">
        <v>31.339400000000001</v>
      </c>
      <c r="H71" s="65">
        <f t="shared" si="62"/>
        <v>-45.124378109452742</v>
      </c>
      <c r="I71" s="65">
        <f t="shared" si="63"/>
        <v>-45.383038612802928</v>
      </c>
      <c r="J71" s="65">
        <f t="shared" si="64"/>
        <v>26.345933562428399</v>
      </c>
      <c r="K71" s="65">
        <f t="shared" si="65"/>
        <v>24.385278594995441</v>
      </c>
      <c r="N71" s="49" t="s">
        <v>64</v>
      </c>
      <c r="O71" s="50">
        <v>364.12</v>
      </c>
      <c r="P71" s="50">
        <v>1303.4635000000001</v>
      </c>
      <c r="Q71" s="50">
        <v>439.98</v>
      </c>
      <c r="R71" s="50">
        <v>1555.2574999999997</v>
      </c>
      <c r="S71" s="65">
        <f t="shared" si="67"/>
        <v>-17.241692804218374</v>
      </c>
      <c r="T71" s="65">
        <f t="shared" si="68"/>
        <v>-16.189859235528502</v>
      </c>
    </row>
    <row r="72" spans="1:20" ht="31" x14ac:dyDescent="0.35">
      <c r="A72" s="49" t="s">
        <v>65</v>
      </c>
      <c r="B72" s="50">
        <v>15184.43</v>
      </c>
      <c r="C72" s="50">
        <v>53655.206599999969</v>
      </c>
      <c r="D72" s="50">
        <v>13844.73</v>
      </c>
      <c r="E72" s="50">
        <v>49152.948099999972</v>
      </c>
      <c r="F72" s="50">
        <v>13986.98</v>
      </c>
      <c r="G72" s="50">
        <v>50233.606100000005</v>
      </c>
      <c r="H72" s="65">
        <f t="shared" si="62"/>
        <v>9.6766061887808519</v>
      </c>
      <c r="I72" s="65">
        <f t="shared" si="63"/>
        <v>9.1596916849021994</v>
      </c>
      <c r="J72" s="65">
        <f t="shared" si="64"/>
        <v>8.5611761795612864</v>
      </c>
      <c r="K72" s="65">
        <f t="shared" si="65"/>
        <v>6.8113774137349168</v>
      </c>
      <c r="N72" s="49" t="s">
        <v>65</v>
      </c>
      <c r="O72" s="50">
        <v>164359.24</v>
      </c>
      <c r="P72" s="50">
        <v>588365.29379999975</v>
      </c>
      <c r="Q72" s="50">
        <v>178771.78</v>
      </c>
      <c r="R72" s="50">
        <v>631929.15509999997</v>
      </c>
      <c r="S72" s="65">
        <f t="shared" si="67"/>
        <v>-8.0619771196550118</v>
      </c>
      <c r="T72" s="65">
        <f t="shared" si="68"/>
        <v>-6.8937887971170539</v>
      </c>
    </row>
    <row r="73" spans="1:20" x14ac:dyDescent="0.35">
      <c r="A73" s="49" t="s">
        <v>66</v>
      </c>
      <c r="B73" s="50">
        <v>37189.74</v>
      </c>
      <c r="C73" s="50">
        <v>131412.43300000194</v>
      </c>
      <c r="D73" s="50">
        <v>37167.699999999997</v>
      </c>
      <c r="E73" s="50">
        <v>131956.5154000019</v>
      </c>
      <c r="F73" s="50">
        <v>28357.040000000001</v>
      </c>
      <c r="G73" s="50">
        <v>101843.02490000002</v>
      </c>
      <c r="H73" s="65">
        <f t="shared" si="62"/>
        <v>5.929879976432062E-2</v>
      </c>
      <c r="I73" s="65">
        <f t="shared" si="63"/>
        <v>-0.41231946626558624</v>
      </c>
      <c r="J73" s="65">
        <f t="shared" si="64"/>
        <v>31.148173434180705</v>
      </c>
      <c r="K73" s="65">
        <f t="shared" si="65"/>
        <v>29.034298744598573</v>
      </c>
      <c r="N73" s="49" t="s">
        <v>66</v>
      </c>
      <c r="O73" s="50">
        <v>428085.69</v>
      </c>
      <c r="P73" s="50">
        <v>1532440.5662523718</v>
      </c>
      <c r="Q73" s="50">
        <v>322513.34000000003</v>
      </c>
      <c r="R73" s="50">
        <v>1140032.1472605651</v>
      </c>
      <c r="S73" s="65">
        <f t="shared" si="67"/>
        <v>32.734258372072276</v>
      </c>
      <c r="T73" s="65">
        <f t="shared" si="68"/>
        <v>34.420820494820504</v>
      </c>
    </row>
    <row r="74" spans="1:20" x14ac:dyDescent="0.35">
      <c r="A74" s="47" t="s">
        <v>67</v>
      </c>
      <c r="B74" s="48">
        <f t="shared" ref="B74:G74" si="81">SUM(B75:B76)</f>
        <v>89.36</v>
      </c>
      <c r="C74" s="48">
        <f t="shared" si="81"/>
        <v>315.75560000000002</v>
      </c>
      <c r="D74" s="48">
        <f t="shared" si="81"/>
        <v>107.03</v>
      </c>
      <c r="E74" s="48">
        <f t="shared" si="81"/>
        <v>380.00110000000006</v>
      </c>
      <c r="F74" s="48">
        <f t="shared" si="81"/>
        <v>55.15</v>
      </c>
      <c r="G74" s="48">
        <f t="shared" si="81"/>
        <v>198.09950000000001</v>
      </c>
      <c r="H74" s="65">
        <f t="shared" si="62"/>
        <v>-16.509389890684858</v>
      </c>
      <c r="I74" s="65">
        <f t="shared" si="63"/>
        <v>-16.906661585979634</v>
      </c>
      <c r="J74" s="65">
        <f t="shared" si="64"/>
        <v>62.030825022665454</v>
      </c>
      <c r="K74" s="65">
        <f t="shared" si="65"/>
        <v>59.392426533131072</v>
      </c>
      <c r="N74" s="47" t="s">
        <v>67</v>
      </c>
      <c r="O74" s="48">
        <f t="shared" ref="O74:R74" si="82">SUM(O75:O76)</f>
        <v>5854.2400000000007</v>
      </c>
      <c r="P74" s="48">
        <f t="shared" si="82"/>
        <v>20956.70674123444</v>
      </c>
      <c r="Q74" s="48">
        <f t="shared" si="82"/>
        <v>2646.6099999999997</v>
      </c>
      <c r="R74" s="48">
        <f t="shared" si="82"/>
        <v>9355.3439671011747</v>
      </c>
      <c r="S74" s="65">
        <f t="shared" si="67"/>
        <v>121.19768307381901</v>
      </c>
      <c r="T74" s="65">
        <f t="shared" si="68"/>
        <v>124.00786988624253</v>
      </c>
    </row>
    <row r="75" spans="1:20" x14ac:dyDescent="0.35">
      <c r="A75" s="49" t="s">
        <v>68</v>
      </c>
      <c r="B75" s="46">
        <v>58.83</v>
      </c>
      <c r="C75" s="46">
        <v>207.87819999999999</v>
      </c>
      <c r="D75" s="46">
        <v>71.81</v>
      </c>
      <c r="E75" s="46">
        <v>254.96180000000004</v>
      </c>
      <c r="F75" s="46">
        <v>28.68</v>
      </c>
      <c r="G75" s="46">
        <v>103.0189</v>
      </c>
      <c r="H75" s="65">
        <f t="shared" si="62"/>
        <v>-18.07547695307062</v>
      </c>
      <c r="I75" s="65">
        <f t="shared" si="63"/>
        <v>-18.466923280271814</v>
      </c>
      <c r="J75" s="65">
        <f t="shared" si="64"/>
        <v>105.12552301255229</v>
      </c>
      <c r="K75" s="65">
        <f t="shared" si="65"/>
        <v>101.78646830824246</v>
      </c>
      <c r="N75" s="49" t="s">
        <v>68</v>
      </c>
      <c r="O75" s="46">
        <v>5333.64</v>
      </c>
      <c r="P75" s="46">
        <v>19093.096999999998</v>
      </c>
      <c r="Q75" s="46">
        <v>2169.4499999999998</v>
      </c>
      <c r="R75" s="46">
        <v>7668.6628000000001</v>
      </c>
      <c r="S75" s="65">
        <f t="shared" si="67"/>
        <v>145.85217451427783</v>
      </c>
      <c r="T75" s="65">
        <f t="shared" si="68"/>
        <v>148.97557107348624</v>
      </c>
    </row>
    <row r="76" spans="1:20" x14ac:dyDescent="0.35">
      <c r="A76" s="49" t="s">
        <v>69</v>
      </c>
      <c r="B76" s="46">
        <v>30.53</v>
      </c>
      <c r="C76" s="46">
        <v>107.87740000000002</v>
      </c>
      <c r="D76" s="46">
        <v>35.22</v>
      </c>
      <c r="E76" s="46">
        <v>125.03930000000003</v>
      </c>
      <c r="F76" s="46">
        <v>26.47</v>
      </c>
      <c r="G76" s="46">
        <v>95.080600000000004</v>
      </c>
      <c r="H76" s="65">
        <f t="shared" si="62"/>
        <v>-13.316297558205562</v>
      </c>
      <c r="I76" s="65">
        <f t="shared" si="63"/>
        <v>-13.725204795612257</v>
      </c>
      <c r="J76" s="65">
        <f t="shared" si="64"/>
        <v>15.338118624858339</v>
      </c>
      <c r="K76" s="65">
        <f t="shared" si="65"/>
        <v>13.458896977932426</v>
      </c>
      <c r="N76" s="49" t="s">
        <v>69</v>
      </c>
      <c r="O76" s="46">
        <v>520.6</v>
      </c>
      <c r="P76" s="46">
        <v>1863.6097412344413</v>
      </c>
      <c r="Q76" s="46">
        <v>477.16</v>
      </c>
      <c r="R76" s="46">
        <v>1686.6811671011749</v>
      </c>
      <c r="S76" s="65">
        <f t="shared" si="67"/>
        <v>9.1038645318132154</v>
      </c>
      <c r="T76" s="65">
        <f t="shared" si="68"/>
        <v>10.489746229712509</v>
      </c>
    </row>
    <row r="77" spans="1:20" ht="18" x14ac:dyDescent="0.4">
      <c r="A77" s="43" t="s">
        <v>70</v>
      </c>
      <c r="B77" s="44">
        <f t="shared" ref="B77:G77" si="83">B78+B79+B85</f>
        <v>38201.14</v>
      </c>
      <c r="C77" s="44">
        <f t="shared" si="83"/>
        <v>134986.29134873999</v>
      </c>
      <c r="D77" s="44">
        <f t="shared" si="83"/>
        <v>42193.99</v>
      </c>
      <c r="E77" s="44">
        <f t="shared" si="83"/>
        <v>149801.361037</v>
      </c>
      <c r="F77" s="44">
        <f t="shared" si="83"/>
        <v>33119.17</v>
      </c>
      <c r="G77" s="44">
        <f t="shared" si="83"/>
        <v>118946.03174200001</v>
      </c>
      <c r="H77" s="65">
        <f t="shared" si="62"/>
        <v>-9.4630775615200236</v>
      </c>
      <c r="I77" s="65">
        <f t="shared" si="63"/>
        <v>-9.8898098025963748</v>
      </c>
      <c r="J77" s="65">
        <f t="shared" si="64"/>
        <v>15.344496857862083</v>
      </c>
      <c r="K77" s="65">
        <f t="shared" si="65"/>
        <v>13.485325547919189</v>
      </c>
      <c r="N77" s="43" t="s">
        <v>70</v>
      </c>
      <c r="O77" s="44">
        <f t="shared" ref="O77:R77" si="84">O78+O79+O85</f>
        <v>465106.72000000003</v>
      </c>
      <c r="P77" s="44">
        <f t="shared" si="84"/>
        <v>1664966.6207874201</v>
      </c>
      <c r="Q77" s="44">
        <f t="shared" si="84"/>
        <v>438920.01</v>
      </c>
      <c r="R77" s="44">
        <f t="shared" si="84"/>
        <v>1551510.8432493601</v>
      </c>
      <c r="S77" s="65">
        <f t="shared" si="67"/>
        <v>5.9661690976449364</v>
      </c>
      <c r="T77" s="65">
        <f t="shared" si="68"/>
        <v>7.3125997173469415</v>
      </c>
    </row>
    <row r="78" spans="1:20" ht="31" x14ac:dyDescent="0.35">
      <c r="A78" s="47" t="s">
        <v>71</v>
      </c>
      <c r="B78" s="48">
        <v>502.01</v>
      </c>
      <c r="C78" s="48">
        <v>1773.884973804436</v>
      </c>
      <c r="D78" s="48">
        <v>585.79999999999995</v>
      </c>
      <c r="E78" s="48">
        <v>2079.7496000000001</v>
      </c>
      <c r="F78" s="48">
        <v>793.81</v>
      </c>
      <c r="G78" s="48">
        <v>2850.9397000000004</v>
      </c>
      <c r="H78" s="65">
        <f t="shared" si="62"/>
        <v>-14.303516558552403</v>
      </c>
      <c r="I78" s="65">
        <f t="shared" si="63"/>
        <v>-14.706800578087098</v>
      </c>
      <c r="J78" s="65">
        <f t="shared" si="64"/>
        <v>-36.759426059132537</v>
      </c>
      <c r="K78" s="65">
        <f t="shared" si="65"/>
        <v>-37.778937456852013</v>
      </c>
      <c r="N78" s="47" t="s">
        <v>71</v>
      </c>
      <c r="O78" s="48">
        <v>8276.86</v>
      </c>
      <c r="P78" s="48">
        <v>29629.100912835955</v>
      </c>
      <c r="Q78" s="48">
        <v>8908.1</v>
      </c>
      <c r="R78" s="48">
        <v>31488.678989485226</v>
      </c>
      <c r="S78" s="65">
        <f t="shared" si="67"/>
        <v>-7.0861350905355778</v>
      </c>
      <c r="T78" s="65">
        <f t="shared" si="68"/>
        <v>-5.9055449016144053</v>
      </c>
    </row>
    <row r="79" spans="1:20" ht="31" x14ac:dyDescent="0.35">
      <c r="A79" s="47" t="s">
        <v>72</v>
      </c>
      <c r="B79" s="48">
        <f t="shared" ref="B79:G79" si="85">B80+B84</f>
        <v>11238.05</v>
      </c>
      <c r="C79" s="48">
        <f t="shared" si="85"/>
        <v>39710.392310992611</v>
      </c>
      <c r="D79" s="48">
        <f t="shared" si="85"/>
        <v>14338.47</v>
      </c>
      <c r="E79" s="48">
        <f t="shared" si="85"/>
        <v>50905.912847999993</v>
      </c>
      <c r="F79" s="48">
        <f t="shared" si="85"/>
        <v>9231.7199999999993</v>
      </c>
      <c r="G79" s="48">
        <f t="shared" si="85"/>
        <v>33155.328823000003</v>
      </c>
      <c r="H79" s="65">
        <f t="shared" si="62"/>
        <v>-21.623088097963034</v>
      </c>
      <c r="I79" s="65">
        <f t="shared" si="63"/>
        <v>-21.992573967656952</v>
      </c>
      <c r="J79" s="65">
        <f t="shared" si="64"/>
        <v>21.733003167340442</v>
      </c>
      <c r="K79" s="65">
        <f t="shared" si="65"/>
        <v>19.770769045865507</v>
      </c>
      <c r="N79" s="47" t="s">
        <v>72</v>
      </c>
      <c r="O79" s="48">
        <f t="shared" ref="O79:R79" si="86">O80+O84</f>
        <v>134712.6</v>
      </c>
      <c r="P79" s="48">
        <f t="shared" si="86"/>
        <v>482237.66378568206</v>
      </c>
      <c r="Q79" s="48">
        <f t="shared" si="86"/>
        <v>115534.1</v>
      </c>
      <c r="R79" s="48">
        <f t="shared" si="86"/>
        <v>408394.28583095502</v>
      </c>
      <c r="S79" s="65">
        <f t="shared" si="67"/>
        <v>16.59986099342099</v>
      </c>
      <c r="T79" s="65">
        <f t="shared" si="68"/>
        <v>18.0813935250046</v>
      </c>
    </row>
    <row r="80" spans="1:20" ht="46.5" x14ac:dyDescent="0.35">
      <c r="A80" s="51" t="s">
        <v>73</v>
      </c>
      <c r="B80" s="52">
        <f t="shared" ref="B80:G80" si="87">SUM(B81:B83)</f>
        <v>8821.98</v>
      </c>
      <c r="C80" s="52">
        <f t="shared" si="87"/>
        <v>31173.054638897254</v>
      </c>
      <c r="D80" s="52">
        <f t="shared" si="87"/>
        <v>9228.89</v>
      </c>
      <c r="E80" s="52">
        <f t="shared" si="87"/>
        <v>32765.3537</v>
      </c>
      <c r="F80" s="52">
        <f t="shared" si="87"/>
        <v>6768.12</v>
      </c>
      <c r="G80" s="52">
        <f t="shared" si="87"/>
        <v>24307.405699999999</v>
      </c>
      <c r="H80" s="65">
        <f t="shared" si="62"/>
        <v>-4.4090892837600109</v>
      </c>
      <c r="I80" s="65">
        <f t="shared" si="63"/>
        <v>-4.8597035627384315</v>
      </c>
      <c r="J80" s="65">
        <f t="shared" si="64"/>
        <v>30.346093154376689</v>
      </c>
      <c r="K80" s="65">
        <f t="shared" si="65"/>
        <v>28.245091325798114</v>
      </c>
      <c r="N80" s="51" t="s">
        <v>73</v>
      </c>
      <c r="O80" s="52">
        <f t="shared" ref="O80:R80" si="88">SUM(O81:O83)</f>
        <v>98823.1</v>
      </c>
      <c r="P80" s="52">
        <f t="shared" si="88"/>
        <v>353762.15097152756</v>
      </c>
      <c r="Q80" s="52">
        <f t="shared" si="88"/>
        <v>83167.820000000007</v>
      </c>
      <c r="R80" s="52">
        <f t="shared" si="88"/>
        <v>293984.74118851474</v>
      </c>
      <c r="S80" s="65">
        <f t="shared" si="67"/>
        <v>18.823722925525772</v>
      </c>
      <c r="T80" s="65">
        <f t="shared" si="68"/>
        <v>20.333507630819909</v>
      </c>
    </row>
    <row r="81" spans="1:20" x14ac:dyDescent="0.35">
      <c r="A81" s="58" t="s">
        <v>74</v>
      </c>
      <c r="B81" s="70">
        <v>713.9</v>
      </c>
      <c r="C81" s="71">
        <v>2522.6124197685331</v>
      </c>
      <c r="D81" s="70">
        <v>649.42999999999995</v>
      </c>
      <c r="E81" s="71">
        <v>2305.6827999999996</v>
      </c>
      <c r="F81" s="70">
        <v>374.72</v>
      </c>
      <c r="G81" s="71">
        <v>1345.8064999999999</v>
      </c>
      <c r="H81" s="65">
        <f t="shared" si="62"/>
        <v>9.92716690020481</v>
      </c>
      <c r="I81" s="65">
        <f t="shared" si="63"/>
        <v>9.4084762990179485</v>
      </c>
      <c r="J81" s="65">
        <f t="shared" si="64"/>
        <v>90.515584970111007</v>
      </c>
      <c r="K81" s="65">
        <f t="shared" si="65"/>
        <v>87.442430971208211</v>
      </c>
      <c r="N81" s="58" t="s">
        <v>74</v>
      </c>
      <c r="O81" s="46">
        <v>6283.53</v>
      </c>
      <c r="P81" s="46">
        <v>22493.462077441654</v>
      </c>
      <c r="Q81" s="46">
        <v>6043.48</v>
      </c>
      <c r="R81" s="46">
        <v>21362.730007307549</v>
      </c>
      <c r="S81" s="65">
        <f t="shared" si="67"/>
        <v>3.9720492166764814</v>
      </c>
      <c r="T81" s="65">
        <f t="shared" si="68"/>
        <v>5.2930129704738818</v>
      </c>
    </row>
    <row r="82" spans="1:20" ht="46.5" x14ac:dyDescent="0.35">
      <c r="A82" s="58" t="s">
        <v>75</v>
      </c>
      <c r="B82" s="70">
        <v>1669.71</v>
      </c>
      <c r="C82" s="71">
        <v>5900.0391992319837</v>
      </c>
      <c r="D82" s="70">
        <v>1804.04</v>
      </c>
      <c r="E82" s="71">
        <v>6404.8804</v>
      </c>
      <c r="F82" s="70">
        <v>2183.29</v>
      </c>
      <c r="G82" s="71">
        <v>7841.1890999999996</v>
      </c>
      <c r="H82" s="65">
        <f t="shared" si="62"/>
        <v>-7.4460654974390792</v>
      </c>
      <c r="I82" s="65">
        <f t="shared" si="63"/>
        <v>-7.8821331428455181</v>
      </c>
      <c r="J82" s="65">
        <f t="shared" si="64"/>
        <v>-23.523214964571821</v>
      </c>
      <c r="K82" s="65">
        <f t="shared" si="65"/>
        <v>-24.755810324329701</v>
      </c>
      <c r="N82" s="58" t="s">
        <v>75</v>
      </c>
      <c r="O82" s="46">
        <v>19122.93</v>
      </c>
      <c r="P82" s="46">
        <v>68455.350648044201</v>
      </c>
      <c r="Q82" s="46">
        <v>19109.13</v>
      </c>
      <c r="R82" s="46">
        <v>67547.6749917212</v>
      </c>
      <c r="S82" s="65">
        <f t="shared" si="67"/>
        <v>7.2216788519412489E-2</v>
      </c>
      <c r="T82" s="65">
        <f t="shared" si="68"/>
        <v>1.343755586604928</v>
      </c>
    </row>
    <row r="83" spans="1:20" ht="46.5" x14ac:dyDescent="0.35">
      <c r="A83" s="58" t="s">
        <v>76</v>
      </c>
      <c r="B83" s="46">
        <v>6438.37</v>
      </c>
      <c r="C83" s="46">
        <v>22750.403019896738</v>
      </c>
      <c r="D83" s="46">
        <v>6775.42</v>
      </c>
      <c r="E83" s="46">
        <v>24054.790499999999</v>
      </c>
      <c r="F83" s="46">
        <v>4210.1099999999997</v>
      </c>
      <c r="G83" s="46">
        <v>15120.410099999999</v>
      </c>
      <c r="H83" s="65">
        <f t="shared" si="62"/>
        <v>-4.9745993606300516</v>
      </c>
      <c r="I83" s="65">
        <f t="shared" si="63"/>
        <v>-5.4225684489052668</v>
      </c>
      <c r="J83" s="65">
        <f t="shared" si="64"/>
        <v>52.926408098600774</v>
      </c>
      <c r="K83" s="65">
        <f t="shared" si="65"/>
        <v>50.461547467530266</v>
      </c>
      <c r="N83" s="58" t="s">
        <v>76</v>
      </c>
      <c r="O83" s="46">
        <v>73416.639999999999</v>
      </c>
      <c r="P83" s="46">
        <v>262813.33824604168</v>
      </c>
      <c r="Q83" s="46">
        <v>58015.21</v>
      </c>
      <c r="R83" s="46">
        <v>205074.33618948603</v>
      </c>
      <c r="S83" s="65">
        <f t="shared" si="67"/>
        <v>26.547227873517997</v>
      </c>
      <c r="T83" s="65">
        <f t="shared" si="68"/>
        <v>28.155157358747005</v>
      </c>
    </row>
    <row r="84" spans="1:20" ht="46.5" x14ac:dyDescent="0.35">
      <c r="A84" s="51" t="s">
        <v>77</v>
      </c>
      <c r="B84" s="52">
        <v>2416.0700000000002</v>
      </c>
      <c r="C84" s="52">
        <v>8537.3376720953602</v>
      </c>
      <c r="D84" s="52">
        <v>5109.58</v>
      </c>
      <c r="E84" s="52">
        <v>18140.559147999997</v>
      </c>
      <c r="F84" s="52">
        <v>2463.6</v>
      </c>
      <c r="G84" s="52">
        <v>8847.9231230000005</v>
      </c>
      <c r="H84" s="65">
        <f t="shared" si="62"/>
        <v>-52.714900246204181</v>
      </c>
      <c r="I84" s="65">
        <f t="shared" si="63"/>
        <v>-52.93784716092059</v>
      </c>
      <c r="J84" s="65">
        <f t="shared" si="64"/>
        <v>-1.9292904692320008</v>
      </c>
      <c r="K84" s="65">
        <f t="shared" si="65"/>
        <v>-3.5102638956850711</v>
      </c>
      <c r="N84" s="51" t="s">
        <v>77</v>
      </c>
      <c r="O84" s="52">
        <v>35889.5</v>
      </c>
      <c r="P84" s="52">
        <v>128475.51281415453</v>
      </c>
      <c r="Q84" s="52">
        <v>32366.28</v>
      </c>
      <c r="R84" s="52">
        <v>114409.54464244025</v>
      </c>
      <c r="S84" s="65">
        <f t="shared" si="67"/>
        <v>10.885464749115442</v>
      </c>
      <c r="T84" s="65">
        <f t="shared" si="68"/>
        <v>12.294400974738707</v>
      </c>
    </row>
    <row r="85" spans="1:20" ht="31" x14ac:dyDescent="0.35">
      <c r="A85" s="47" t="s">
        <v>97</v>
      </c>
      <c r="B85" s="48">
        <v>26461.08</v>
      </c>
      <c r="C85" s="48">
        <v>93502.01406394293</v>
      </c>
      <c r="D85" s="48">
        <v>27269.72</v>
      </c>
      <c r="E85" s="48">
        <v>96815.698589000007</v>
      </c>
      <c r="F85" s="48">
        <v>23093.64</v>
      </c>
      <c r="G85" s="48">
        <v>82939.763219</v>
      </c>
      <c r="H85" s="65">
        <f t="shared" si="62"/>
        <v>-2.9653403115250114</v>
      </c>
      <c r="I85" s="65">
        <f t="shared" si="63"/>
        <v>-3.4226727414572053</v>
      </c>
      <c r="J85" s="65">
        <f t="shared" si="64"/>
        <v>14.581677033157177</v>
      </c>
      <c r="K85" s="65">
        <f t="shared" si="65"/>
        <v>12.734845669927481</v>
      </c>
      <c r="N85" s="47" t="s">
        <v>97</v>
      </c>
      <c r="O85" s="48">
        <v>322117.26</v>
      </c>
      <c r="P85" s="48">
        <v>1153099.8560889021</v>
      </c>
      <c r="Q85" s="48">
        <v>314477.81</v>
      </c>
      <c r="R85" s="48">
        <v>1111627.8784289197</v>
      </c>
      <c r="S85" s="65">
        <f t="shared" si="67"/>
        <v>2.4292493006104365</v>
      </c>
      <c r="T85" s="65">
        <f t="shared" si="68"/>
        <v>3.7307428560172013</v>
      </c>
    </row>
    <row r="86" spans="1:20" ht="46.5" x14ac:dyDescent="0.35">
      <c r="A86" s="49" t="s">
        <v>78</v>
      </c>
      <c r="B86" s="46">
        <v>2638.64</v>
      </c>
      <c r="C86" s="46">
        <v>9323.8213540756497</v>
      </c>
      <c r="D86" s="46">
        <v>2028.67</v>
      </c>
      <c r="E86" s="46">
        <v>7202.3995999999997</v>
      </c>
      <c r="F86" s="46">
        <v>1924.92</v>
      </c>
      <c r="G86" s="46">
        <v>6913.2727000000004</v>
      </c>
      <c r="H86" s="65">
        <f t="shared" si="62"/>
        <v>30.067482636407078</v>
      </c>
      <c r="I86" s="65">
        <f t="shared" si="63"/>
        <v>29.454374540335834</v>
      </c>
      <c r="J86" s="65">
        <f t="shared" si="64"/>
        <v>37.077904536292408</v>
      </c>
      <c r="K86" s="65">
        <f t="shared" si="65"/>
        <v>34.868415563523882</v>
      </c>
      <c r="N86" s="49" t="s">
        <v>78</v>
      </c>
      <c r="O86" s="46">
        <v>26245.61</v>
      </c>
      <c r="P86" s="46">
        <v>93952.788548739423</v>
      </c>
      <c r="Q86" s="46">
        <v>24267.01</v>
      </c>
      <c r="R86" s="46">
        <v>85779.926293669181</v>
      </c>
      <c r="S86" s="65">
        <f t="shared" si="67"/>
        <v>8.1534560706078025</v>
      </c>
      <c r="T86" s="65">
        <f t="shared" si="68"/>
        <v>9.5277095798500682</v>
      </c>
    </row>
    <row r="87" spans="1:20" ht="46.5" x14ac:dyDescent="0.35">
      <c r="A87" s="49" t="s">
        <v>98</v>
      </c>
      <c r="B87" s="46">
        <v>76.67</v>
      </c>
      <c r="C87" s="46">
        <v>270.90639469421779</v>
      </c>
      <c r="D87" s="46">
        <v>14.21</v>
      </c>
      <c r="E87" s="46">
        <v>50.43269999999999</v>
      </c>
      <c r="F87" s="46">
        <v>96.33</v>
      </c>
      <c r="G87" s="46">
        <v>345.98070000000001</v>
      </c>
      <c r="H87" s="65">
        <f t="shared" si="62"/>
        <v>439.54961294862778</v>
      </c>
      <c r="I87" s="65">
        <f t="shared" si="63"/>
        <v>437.16417065558232</v>
      </c>
      <c r="J87" s="65">
        <f t="shared" si="64"/>
        <v>-20.409010692411499</v>
      </c>
      <c r="K87" s="65">
        <f t="shared" si="65"/>
        <v>-21.698986476928397</v>
      </c>
      <c r="N87" s="49" t="s">
        <v>98</v>
      </c>
      <c r="O87" s="46">
        <v>605.62</v>
      </c>
      <c r="P87" s="46">
        <v>2167.9765921537587</v>
      </c>
      <c r="Q87" s="46">
        <v>375.64</v>
      </c>
      <c r="R87" s="46">
        <v>1327.8335583432154</v>
      </c>
      <c r="S87" s="65">
        <f t="shared" si="67"/>
        <v>61.223511873069953</v>
      </c>
      <c r="T87" s="65">
        <f t="shared" si="68"/>
        <v>63.271712672996415</v>
      </c>
    </row>
    <row r="88" spans="1:20" ht="31" x14ac:dyDescent="0.35">
      <c r="A88" s="49" t="s">
        <v>79</v>
      </c>
      <c r="B88" s="46">
        <v>0.11</v>
      </c>
      <c r="C88" s="46">
        <v>0.38190042741701058</v>
      </c>
      <c r="D88" s="46">
        <v>3.05</v>
      </c>
      <c r="E88" s="46">
        <v>10.8116</v>
      </c>
      <c r="F88" s="46">
        <v>5.59</v>
      </c>
      <c r="G88" s="46">
        <v>20.061</v>
      </c>
      <c r="H88" s="65">
        <f t="shared" ref="H88" si="89">IFERROR(B88/D88*100-100,"0.00")</f>
        <v>-96.393442622950815</v>
      </c>
      <c r="I88" s="65">
        <f t="shared" ref="I88" si="90">IFERROR(C88/E88*100-100,"0.00")</f>
        <v>-96.467678905832528</v>
      </c>
      <c r="J88" s="65">
        <f t="shared" ref="J88" si="91">IFERROR(B88/F88*100-100,"0.00")</f>
        <v>-98.032200357781747</v>
      </c>
      <c r="K88" s="65">
        <f t="shared" ref="K88" si="92">IFERROR(C88/G88*100-100,"0.00")</f>
        <v>-98.096304135302276</v>
      </c>
      <c r="N88" s="49" t="s">
        <v>79</v>
      </c>
      <c r="O88" s="46">
        <v>35.119999999999997</v>
      </c>
      <c r="P88" s="46">
        <v>125.70707779299644</v>
      </c>
      <c r="Q88" s="46">
        <v>14175.95</v>
      </c>
      <c r="R88" s="46">
        <v>50109.690316970678</v>
      </c>
      <c r="S88" s="65">
        <f t="shared" ref="S88" si="93">IFERROR(O88/Q88*100-100,"0.00")</f>
        <v>-99.752256462529843</v>
      </c>
      <c r="T88" s="65">
        <f t="shared" ref="T88" si="94">IFERROR(P88/R88*100-100,"0.00")</f>
        <v>-99.749136191028455</v>
      </c>
    </row>
    <row r="89" spans="1:20" x14ac:dyDescent="0.35">
      <c r="A89" s="49" t="s">
        <v>99</v>
      </c>
      <c r="B89" s="46">
        <v>736.24</v>
      </c>
      <c r="C89" s="46">
        <v>2601.5443036078682</v>
      </c>
      <c r="D89" s="46">
        <v>719.56</v>
      </c>
      <c r="E89" s="46">
        <v>2554.6417000000001</v>
      </c>
      <c r="F89" s="46">
        <v>818.32</v>
      </c>
      <c r="G89" s="46">
        <v>2938.9548999999997</v>
      </c>
      <c r="H89" s="65">
        <f t="shared" si="62"/>
        <v>2.3180832731113554</v>
      </c>
      <c r="I89" s="65">
        <f t="shared" si="63"/>
        <v>1.8359758085788798</v>
      </c>
      <c r="J89" s="65">
        <f t="shared" si="64"/>
        <v>-10.030305992765676</v>
      </c>
      <c r="K89" s="65">
        <f t="shared" si="65"/>
        <v>-11.480631989015265</v>
      </c>
      <c r="N89" s="49" t="s">
        <v>99</v>
      </c>
      <c r="O89" s="46">
        <v>7461.27</v>
      </c>
      <c r="P89" s="46">
        <v>26709.487828439767</v>
      </c>
      <c r="Q89" s="46">
        <v>6069.82</v>
      </c>
      <c r="R89" s="46">
        <v>21455.816379515192</v>
      </c>
      <c r="S89" s="65">
        <f t="shared" si="67"/>
        <v>22.924073531010819</v>
      </c>
      <c r="T89" s="65">
        <f t="shared" si="68"/>
        <v>24.486001166287409</v>
      </c>
    </row>
    <row r="90" spans="1:20" ht="31" x14ac:dyDescent="0.35">
      <c r="A90" s="49" t="s">
        <v>80</v>
      </c>
      <c r="B90" s="46">
        <v>23009.43</v>
      </c>
      <c r="C90" s="46">
        <v>81305.360111137779</v>
      </c>
      <c r="D90" s="46">
        <v>24504.240000000002</v>
      </c>
      <c r="E90" s="46">
        <v>86997.412989000004</v>
      </c>
      <c r="F90" s="46">
        <v>20248.48</v>
      </c>
      <c r="G90" s="46">
        <v>72721.493919</v>
      </c>
      <c r="H90" s="65">
        <f t="shared" si="62"/>
        <v>-6.1002095963800542</v>
      </c>
      <c r="I90" s="65">
        <f t="shared" si="63"/>
        <v>-6.5427840694319599</v>
      </c>
      <c r="J90" s="65">
        <f t="shared" si="64"/>
        <v>13.635344480178276</v>
      </c>
      <c r="K90" s="65">
        <f t="shared" si="65"/>
        <v>11.803753924113309</v>
      </c>
      <c r="N90" s="49" t="s">
        <v>80</v>
      </c>
      <c r="O90" s="46">
        <v>287769.64</v>
      </c>
      <c r="P90" s="46">
        <v>1030143.8960417761</v>
      </c>
      <c r="Q90" s="46">
        <v>269589.39</v>
      </c>
      <c r="R90" s="46">
        <v>952954.61188042141</v>
      </c>
      <c r="S90" s="65">
        <f t="shared" si="67"/>
        <v>6.7436815669934163</v>
      </c>
      <c r="T90" s="65">
        <f t="shared" si="68"/>
        <v>8.0999958653897011</v>
      </c>
    </row>
    <row r="91" spans="1:20" ht="35.5" x14ac:dyDescent="0.4">
      <c r="A91" s="43" t="s">
        <v>81</v>
      </c>
      <c r="B91" s="44">
        <f t="shared" ref="B91:G91" si="95">B92+B95</f>
        <v>618.95000000000005</v>
      </c>
      <c r="C91" s="44">
        <f t="shared" si="95"/>
        <v>2187.1065189999999</v>
      </c>
      <c r="D91" s="44">
        <f t="shared" si="95"/>
        <v>1109.07</v>
      </c>
      <c r="E91" s="44">
        <f t="shared" si="95"/>
        <v>3937.4937190000001</v>
      </c>
      <c r="F91" s="44">
        <f t="shared" si="95"/>
        <v>563.21</v>
      </c>
      <c r="G91" s="44">
        <f t="shared" si="95"/>
        <v>2022.7380380500001</v>
      </c>
      <c r="H91" s="65">
        <f t="shared" ref="H91:H94" si="96">IFERROR(B91/D91*100-100,"0.00")</f>
        <v>-44.191980668488007</v>
      </c>
      <c r="I91" s="65">
        <f t="shared" ref="I91:I94" si="97">IFERROR(C91/E91*100-100,"0.00")</f>
        <v>-44.454349007686631</v>
      </c>
      <c r="J91" s="65">
        <f t="shared" ref="J91:J95" si="98">IFERROR(B91/F91*100-100,"0.00")</f>
        <v>9.8968413202890559</v>
      </c>
      <c r="K91" s="65">
        <f t="shared" ref="K91:K95" si="99">IFERROR(C91/G91*100-100,"0.00")</f>
        <v>8.1260389560112003</v>
      </c>
      <c r="N91" s="43" t="s">
        <v>81</v>
      </c>
      <c r="O91" s="44">
        <f t="shared" ref="O91:R91" si="100">O92+O95</f>
        <v>13740.59</v>
      </c>
      <c r="P91" s="44">
        <f t="shared" si="100"/>
        <v>49187.897802039995</v>
      </c>
      <c r="Q91" s="44">
        <f t="shared" si="100"/>
        <v>6370.66</v>
      </c>
      <c r="R91" s="44">
        <f t="shared" si="100"/>
        <v>22519.282158050002</v>
      </c>
      <c r="S91" s="65">
        <f t="shared" si="67"/>
        <v>115.68550197310796</v>
      </c>
      <c r="T91" s="65">
        <f t="shared" si="68"/>
        <v>118.42569162204276</v>
      </c>
    </row>
    <row r="92" spans="1:20" ht="31" x14ac:dyDescent="0.35">
      <c r="A92" s="47" t="s">
        <v>82</v>
      </c>
      <c r="B92" s="48">
        <f t="shared" ref="B92:G92" si="101">SUM(B93:B94)</f>
        <v>293.08999999999997</v>
      </c>
      <c r="C92" s="48">
        <f t="shared" si="101"/>
        <v>1035.653319</v>
      </c>
      <c r="D92" s="48">
        <f t="shared" si="101"/>
        <v>448.77</v>
      </c>
      <c r="E92" s="48">
        <f t="shared" si="101"/>
        <v>1593.246519</v>
      </c>
      <c r="F92" s="48">
        <f t="shared" si="101"/>
        <v>367.97</v>
      </c>
      <c r="G92" s="48">
        <f t="shared" si="101"/>
        <v>1321.5508029894959</v>
      </c>
      <c r="H92" s="65">
        <f t="shared" si="96"/>
        <v>-34.690375916393705</v>
      </c>
      <c r="I92" s="65">
        <f t="shared" si="97"/>
        <v>-34.997295983422134</v>
      </c>
      <c r="J92" s="65">
        <f t="shared" si="98"/>
        <v>-20.34948501236515</v>
      </c>
      <c r="K92" s="65">
        <f t="shared" si="99"/>
        <v>-21.633484187120445</v>
      </c>
      <c r="N92" s="47" t="s">
        <v>82</v>
      </c>
      <c r="O92" s="48">
        <f t="shared" ref="O92:R92" si="102">SUM(O93:O94)</f>
        <v>4563.34</v>
      </c>
      <c r="P92" s="48">
        <f t="shared" si="102"/>
        <v>16335.614011187532</v>
      </c>
      <c r="Q92" s="48">
        <f t="shared" si="102"/>
        <v>4454.18</v>
      </c>
      <c r="R92" s="48">
        <f t="shared" si="102"/>
        <v>15744.823422989497</v>
      </c>
      <c r="S92" s="65">
        <f t="shared" si="67"/>
        <v>2.4507316722718713</v>
      </c>
      <c r="T92" s="65">
        <f t="shared" si="68"/>
        <v>3.7522846228646927</v>
      </c>
    </row>
    <row r="93" spans="1:20" x14ac:dyDescent="0.35">
      <c r="A93" s="49" t="s">
        <v>83</v>
      </c>
      <c r="B93" s="46">
        <v>254.89</v>
      </c>
      <c r="C93" s="46">
        <v>900.66150000000005</v>
      </c>
      <c r="D93" s="46">
        <v>371.25</v>
      </c>
      <c r="E93" s="46">
        <v>1318.0376000000001</v>
      </c>
      <c r="F93" s="46">
        <v>367.97</v>
      </c>
      <c r="G93" s="46">
        <v>1321.5508029894959</v>
      </c>
      <c r="H93" s="65">
        <f t="shared" si="96"/>
        <v>-31.342760942760947</v>
      </c>
      <c r="I93" s="65">
        <f t="shared" si="97"/>
        <v>-31.666479013952269</v>
      </c>
      <c r="J93" s="65">
        <f t="shared" si="98"/>
        <v>-30.730766095062094</v>
      </c>
      <c r="K93" s="65">
        <f t="shared" si="99"/>
        <v>-31.848136449798005</v>
      </c>
      <c r="N93" s="49" t="s">
        <v>83</v>
      </c>
      <c r="O93" s="46">
        <v>3730.49</v>
      </c>
      <c r="P93" s="46">
        <v>13354.2135</v>
      </c>
      <c r="Q93" s="46">
        <v>3957.73</v>
      </c>
      <c r="R93" s="46">
        <v>13989.945102989497</v>
      </c>
      <c r="S93" s="65">
        <f t="shared" si="67"/>
        <v>-5.741675152170572</v>
      </c>
      <c r="T93" s="65">
        <f t="shared" si="68"/>
        <v>-4.5442036999391036</v>
      </c>
    </row>
    <row r="94" spans="1:20" x14ac:dyDescent="0.35">
      <c r="A94" s="49" t="s">
        <v>84</v>
      </c>
      <c r="B94" s="46">
        <v>38.200000000000003</v>
      </c>
      <c r="C94" s="46">
        <v>134.99181899999996</v>
      </c>
      <c r="D94" s="46">
        <v>77.52</v>
      </c>
      <c r="E94" s="46">
        <v>275.20891899999992</v>
      </c>
      <c r="F94" s="46">
        <v>0</v>
      </c>
      <c r="G94" s="46">
        <v>0</v>
      </c>
      <c r="H94" s="65">
        <f t="shared" si="96"/>
        <v>-50.722394220846226</v>
      </c>
      <c r="I94" s="65">
        <f t="shared" si="97"/>
        <v>-50.949329879821228</v>
      </c>
      <c r="J94" s="65">
        <v>100</v>
      </c>
      <c r="K94" s="65">
        <v>100</v>
      </c>
      <c r="N94" s="49" t="s">
        <v>84</v>
      </c>
      <c r="O94" s="46">
        <v>832.85</v>
      </c>
      <c r="P94" s="46">
        <v>2981.4005111875322</v>
      </c>
      <c r="Q94" s="46">
        <v>496.45</v>
      </c>
      <c r="R94" s="46">
        <v>1754.87832</v>
      </c>
      <c r="S94" s="65">
        <f t="shared" ref="S94" si="103">IFERROR(O94/Q94*100-100,"0.00")</f>
        <v>67.761103837244463</v>
      </c>
      <c r="T94" s="65">
        <f t="shared" ref="T94" si="104">IFERROR(P94/R94*100-100,"0.00")</f>
        <v>69.892150196916901</v>
      </c>
    </row>
    <row r="95" spans="1:20" ht="31" x14ac:dyDescent="0.35">
      <c r="A95" s="47" t="s">
        <v>85</v>
      </c>
      <c r="B95" s="48">
        <v>325.86</v>
      </c>
      <c r="C95" s="48">
        <v>1151.4531999999999</v>
      </c>
      <c r="D95" s="48">
        <v>660.3</v>
      </c>
      <c r="E95" s="48">
        <v>2344.2472000000002</v>
      </c>
      <c r="F95" s="48">
        <v>195.24</v>
      </c>
      <c r="G95" s="48">
        <v>701.18723506050424</v>
      </c>
      <c r="H95" s="65">
        <f t="shared" ref="H95" si="105">IFERROR(B95/D95*100-100,"0.00")</f>
        <v>-50.649704679691041</v>
      </c>
      <c r="I95" s="65">
        <f t="shared" ref="I95" si="106">IFERROR(C95/E95*100-100,"0.00")</f>
        <v>-50.881750013394502</v>
      </c>
      <c r="J95" s="65">
        <f t="shared" si="98"/>
        <v>66.902274124154872</v>
      </c>
      <c r="K95" s="65">
        <f t="shared" si="99"/>
        <v>64.214797763773191</v>
      </c>
      <c r="N95" s="47" t="s">
        <v>85</v>
      </c>
      <c r="O95" s="48">
        <v>9177.25</v>
      </c>
      <c r="P95" s="48">
        <v>32852.283790852467</v>
      </c>
      <c r="Q95" s="48">
        <v>1916.48</v>
      </c>
      <c r="R95" s="48">
        <v>6774.4587350605043</v>
      </c>
      <c r="S95" s="65">
        <f t="shared" si="67"/>
        <v>378.85968024711974</v>
      </c>
      <c r="T95" s="65">
        <f t="shared" si="68"/>
        <v>384.94330064819644</v>
      </c>
    </row>
    <row r="96" spans="1:20" ht="18" x14ac:dyDescent="0.4">
      <c r="A96" s="43" t="s">
        <v>86</v>
      </c>
      <c r="B96" s="44">
        <f t="shared" ref="B96:G96" si="107">SUM(B97+B98+B99)</f>
        <v>26152.73</v>
      </c>
      <c r="C96" s="44">
        <f t="shared" si="107"/>
        <v>92412.413542958384</v>
      </c>
      <c r="D96" s="44">
        <f t="shared" si="107"/>
        <v>25050.560000000001</v>
      </c>
      <c r="E96" s="44">
        <f t="shared" si="107"/>
        <v>88937.037642958385</v>
      </c>
      <c r="F96" s="44">
        <f t="shared" si="107"/>
        <v>24125.03</v>
      </c>
      <c r="G96" s="44">
        <f t="shared" si="107"/>
        <v>86643.958668383857</v>
      </c>
      <c r="H96" s="65">
        <f t="shared" si="62"/>
        <v>4.3997818811236016</v>
      </c>
      <c r="I96" s="65">
        <f t="shared" si="63"/>
        <v>3.9076812002127213</v>
      </c>
      <c r="J96" s="65">
        <f t="shared" si="64"/>
        <v>8.4049636414959821</v>
      </c>
      <c r="K96" s="65">
        <f t="shared" si="65"/>
        <v>6.6576538782725549</v>
      </c>
      <c r="N96" s="43" t="s">
        <v>86</v>
      </c>
      <c r="O96" s="44">
        <f t="shared" ref="O96:R96" si="108">SUM(O97+O98+O99)</f>
        <v>261222.38</v>
      </c>
      <c r="P96" s="44">
        <f t="shared" si="108"/>
        <v>935111.28574895964</v>
      </c>
      <c r="Q96" s="44">
        <f t="shared" si="108"/>
        <v>332217.14</v>
      </c>
      <c r="R96" s="44">
        <f t="shared" si="108"/>
        <v>1174333.515466182</v>
      </c>
      <c r="S96" s="65">
        <f t="shared" si="67"/>
        <v>-21.369987111441631</v>
      </c>
      <c r="T96" s="65">
        <f t="shared" si="68"/>
        <v>-20.370893495469815</v>
      </c>
    </row>
    <row r="97" spans="1:20" x14ac:dyDescent="0.35">
      <c r="A97" s="45" t="s">
        <v>87</v>
      </c>
      <c r="B97" s="46">
        <v>2660.53</v>
      </c>
      <c r="C97" s="46">
        <v>9401.1710879583898</v>
      </c>
      <c r="D97" s="46">
        <v>1970.74</v>
      </c>
      <c r="E97" s="46">
        <v>6996.7244879583905</v>
      </c>
      <c r="F97" s="46">
        <v>3269.01</v>
      </c>
      <c r="G97" s="46">
        <v>11740.509475383858</v>
      </c>
      <c r="H97" s="65">
        <f t="shared" si="62"/>
        <v>35.001573013182878</v>
      </c>
      <c r="I97" s="65">
        <f t="shared" si="63"/>
        <v>34.365317715998913</v>
      </c>
      <c r="J97" s="65">
        <f t="shared" si="64"/>
        <v>-18.61358637630353</v>
      </c>
      <c r="K97" s="65">
        <f t="shared" si="65"/>
        <v>-19.925356666423397</v>
      </c>
      <c r="N97" s="45" t="s">
        <v>87</v>
      </c>
      <c r="O97" s="46">
        <v>41845.81</v>
      </c>
      <c r="P97" s="46">
        <v>149797.60983622563</v>
      </c>
      <c r="Q97" s="46">
        <v>42264.18</v>
      </c>
      <c r="R97" s="46">
        <v>149397.00008300718</v>
      </c>
      <c r="S97" s="65">
        <f t="shared" si="67"/>
        <v>-0.98989262302026759</v>
      </c>
      <c r="T97" s="65">
        <f t="shared" si="68"/>
        <v>0.26815113623155185</v>
      </c>
    </row>
    <row r="98" spans="1:20" x14ac:dyDescent="0.35">
      <c r="A98" s="45" t="s">
        <v>88</v>
      </c>
      <c r="B98" s="46">
        <v>3299.36</v>
      </c>
      <c r="C98" s="46">
        <v>11658.501</v>
      </c>
      <c r="D98" s="46">
        <v>485.17</v>
      </c>
      <c r="E98" s="46">
        <v>1722.4974999999999</v>
      </c>
      <c r="F98" s="46">
        <v>6042.45</v>
      </c>
      <c r="G98" s="46">
        <v>21701.174999999999</v>
      </c>
      <c r="H98" s="65">
        <f t="shared" ref="H98" si="109">IFERROR(B98/D98*100-100,"0.00")</f>
        <v>580.04204711750515</v>
      </c>
      <c r="I98" s="65">
        <f t="shared" ref="I98" si="110">IFERROR(C98/E98*100-100,"0.00")</f>
        <v>576.83703459656692</v>
      </c>
      <c r="J98" s="65">
        <f t="shared" si="64"/>
        <v>-45.39698301185777</v>
      </c>
      <c r="K98" s="65">
        <f t="shared" si="65"/>
        <v>-46.277097899076892</v>
      </c>
      <c r="N98" s="45" t="s">
        <v>88</v>
      </c>
      <c r="O98" s="46">
        <v>23960.91</v>
      </c>
      <c r="P98" s="46">
        <v>85774.108309667907</v>
      </c>
      <c r="Q98" s="46">
        <v>39766.76</v>
      </c>
      <c r="R98" s="46">
        <v>140569.01628026163</v>
      </c>
      <c r="S98" s="65">
        <f t="shared" si="67"/>
        <v>-39.746386177802776</v>
      </c>
      <c r="T98" s="65">
        <f t="shared" si="68"/>
        <v>-38.980786392746417</v>
      </c>
    </row>
    <row r="99" spans="1:20" x14ac:dyDescent="0.35">
      <c r="A99" s="59" t="s">
        <v>89</v>
      </c>
      <c r="B99" s="76">
        <v>20192.84</v>
      </c>
      <c r="C99" s="60">
        <v>71352.741454999996</v>
      </c>
      <c r="D99" s="60">
        <v>22594.65</v>
      </c>
      <c r="E99" s="60">
        <v>80217.815654999999</v>
      </c>
      <c r="F99" s="60">
        <v>14813.57</v>
      </c>
      <c r="G99" s="60">
        <v>53202.274193000005</v>
      </c>
      <c r="H99" s="66">
        <f t="shared" ref="H99" si="111">IFERROR(B99/D99*100-100,"0.00")</f>
        <v>-10.629994268554725</v>
      </c>
      <c r="I99" s="66">
        <f t="shared" ref="I99" si="112">IFERROR(C99/E99*100-100,"0.00")</f>
        <v>-11.051253549618991</v>
      </c>
      <c r="J99" s="66">
        <f t="shared" ref="J99" si="113">IFERROR(B99/F99*100-100,"0.00")</f>
        <v>36.313123710219742</v>
      </c>
      <c r="K99" s="66">
        <f t="shared" ref="K99" si="114">IFERROR(C99/G99*100-100,"0.00")</f>
        <v>34.115961276685624</v>
      </c>
      <c r="N99" s="59" t="s">
        <v>89</v>
      </c>
      <c r="O99" s="60">
        <v>195415.66</v>
      </c>
      <c r="P99" s="60">
        <v>699539.5676030661</v>
      </c>
      <c r="Q99" s="60">
        <v>250186.2</v>
      </c>
      <c r="R99" s="60">
        <v>884367.49910291308</v>
      </c>
      <c r="S99" s="66">
        <f t="shared" si="67"/>
        <v>-21.891910904758134</v>
      </c>
      <c r="T99" s="66">
        <f t="shared" si="68"/>
        <v>-20.899448666683611</v>
      </c>
    </row>
    <row r="100" spans="1:20" x14ac:dyDescent="0.35">
      <c r="A100" s="56" t="s">
        <v>90</v>
      </c>
      <c r="B100" s="56"/>
      <c r="C100" s="56"/>
      <c r="D100" s="56"/>
      <c r="E100" s="56"/>
      <c r="F100" s="56"/>
      <c r="G100" s="56"/>
      <c r="H100" s="56"/>
      <c r="I100" s="56"/>
      <c r="J100" s="16" t="s">
        <v>106</v>
      </c>
      <c r="K100" s="56"/>
      <c r="N100" s="56" t="s">
        <v>90</v>
      </c>
      <c r="O100" s="56"/>
      <c r="P100" s="56"/>
      <c r="Q100" s="56"/>
      <c r="R100" s="56"/>
      <c r="S100" s="16" t="s">
        <v>107</v>
      </c>
      <c r="T100" s="56"/>
    </row>
    <row r="101" spans="1:20" x14ac:dyDescent="0.35">
      <c r="A101" s="64" t="s">
        <v>102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N101" s="64" t="s">
        <v>102</v>
      </c>
      <c r="O101" s="56"/>
      <c r="P101" s="56"/>
      <c r="Q101" s="56"/>
      <c r="R101" s="56"/>
      <c r="S101" s="56"/>
      <c r="T101" s="56"/>
    </row>
    <row r="102" spans="1:20" x14ac:dyDescent="0.35">
      <c r="A102" s="25"/>
      <c r="B102" s="98" t="s">
        <v>92</v>
      </c>
      <c r="C102" s="98"/>
      <c r="D102" s="98"/>
      <c r="E102" s="98"/>
      <c r="F102" s="98"/>
      <c r="G102" s="98"/>
      <c r="H102" s="26"/>
      <c r="I102" s="27" t="s">
        <v>9</v>
      </c>
      <c r="J102" s="28"/>
      <c r="K102" s="28"/>
      <c r="N102" s="25"/>
      <c r="O102" s="98" t="s">
        <v>92</v>
      </c>
      <c r="P102" s="98"/>
      <c r="Q102" s="98"/>
      <c r="R102" s="98"/>
      <c r="S102" s="26"/>
      <c r="T102" s="27" t="s">
        <v>9</v>
      </c>
    </row>
    <row r="103" spans="1:20" x14ac:dyDescent="0.35">
      <c r="A103" s="28"/>
      <c r="B103" s="29"/>
      <c r="C103" s="29"/>
      <c r="D103" s="29"/>
      <c r="E103" s="29"/>
      <c r="F103" s="29"/>
      <c r="G103" s="29"/>
      <c r="H103" s="30"/>
      <c r="I103" s="28" t="s">
        <v>8</v>
      </c>
      <c r="J103" s="31"/>
      <c r="K103" s="31"/>
      <c r="N103" s="28"/>
      <c r="O103" s="29"/>
      <c r="P103" s="29"/>
      <c r="Q103" s="29"/>
      <c r="R103" s="29"/>
      <c r="S103" s="30"/>
      <c r="T103" s="28" t="s">
        <v>8</v>
      </c>
    </row>
    <row r="104" spans="1:20" x14ac:dyDescent="0.35">
      <c r="A104" s="32"/>
      <c r="B104" s="88"/>
      <c r="C104" s="89"/>
      <c r="D104" s="96"/>
      <c r="E104" s="96"/>
      <c r="F104" s="88"/>
      <c r="G104" s="89"/>
      <c r="H104" s="88" t="s">
        <v>111</v>
      </c>
      <c r="I104" s="97"/>
      <c r="J104" s="97"/>
      <c r="K104" s="97"/>
      <c r="N104" s="32"/>
      <c r="O104" s="88"/>
      <c r="P104" s="89"/>
      <c r="Q104" s="96"/>
      <c r="R104" s="96"/>
      <c r="S104" s="88" t="s">
        <v>112</v>
      </c>
      <c r="T104" s="97"/>
    </row>
    <row r="105" spans="1:20" x14ac:dyDescent="0.35">
      <c r="A105" s="33"/>
      <c r="B105" s="96" t="s">
        <v>113</v>
      </c>
      <c r="C105" s="96"/>
      <c r="D105" s="94" t="s">
        <v>118</v>
      </c>
      <c r="E105" s="95"/>
      <c r="F105" s="96" t="s">
        <v>114</v>
      </c>
      <c r="G105" s="96"/>
      <c r="H105" s="84" t="s">
        <v>3</v>
      </c>
      <c r="I105" s="99"/>
      <c r="J105" s="99"/>
      <c r="K105" s="99"/>
      <c r="N105" s="33"/>
      <c r="O105" s="94" t="s">
        <v>115</v>
      </c>
      <c r="P105" s="95"/>
      <c r="Q105" s="94" t="s">
        <v>116</v>
      </c>
      <c r="R105" s="95"/>
      <c r="S105" s="94" t="s">
        <v>3</v>
      </c>
      <c r="T105" s="96"/>
    </row>
    <row r="106" spans="1:20" x14ac:dyDescent="0.35">
      <c r="A106" s="34" t="s">
        <v>0</v>
      </c>
      <c r="B106" s="35"/>
      <c r="C106" s="29"/>
      <c r="D106" s="35"/>
      <c r="E106" s="36"/>
      <c r="F106" s="35"/>
      <c r="G106" s="36"/>
      <c r="H106" s="84" t="s">
        <v>110</v>
      </c>
      <c r="I106" s="99"/>
      <c r="J106" s="100" t="s">
        <v>114</v>
      </c>
      <c r="K106" s="101"/>
      <c r="N106" s="34" t="s">
        <v>0</v>
      </c>
      <c r="O106" s="82"/>
      <c r="P106" s="83"/>
      <c r="Q106" s="82"/>
      <c r="R106" s="83"/>
      <c r="S106" s="84" t="s">
        <v>117</v>
      </c>
      <c r="T106" s="99"/>
    </row>
    <row r="107" spans="1:20" x14ac:dyDescent="0.35">
      <c r="A107" s="33"/>
      <c r="B107" s="37" t="s">
        <v>1</v>
      </c>
      <c r="C107" s="38" t="s">
        <v>2</v>
      </c>
      <c r="D107" s="37" t="s">
        <v>1</v>
      </c>
      <c r="E107" s="39" t="s">
        <v>2</v>
      </c>
      <c r="F107" s="37" t="s">
        <v>1</v>
      </c>
      <c r="G107" s="39" t="s">
        <v>2</v>
      </c>
      <c r="H107" s="40" t="s">
        <v>1</v>
      </c>
      <c r="I107" s="40" t="s">
        <v>2</v>
      </c>
      <c r="J107" s="40" t="s">
        <v>1</v>
      </c>
      <c r="K107" s="40" t="s">
        <v>2</v>
      </c>
      <c r="N107" s="33"/>
      <c r="O107" s="37" t="s">
        <v>1</v>
      </c>
      <c r="P107" s="38" t="s">
        <v>2</v>
      </c>
      <c r="Q107" s="37" t="s">
        <v>1</v>
      </c>
      <c r="R107" s="39" t="s">
        <v>2</v>
      </c>
      <c r="S107" s="40" t="s">
        <v>1</v>
      </c>
      <c r="T107" s="40" t="s">
        <v>2</v>
      </c>
    </row>
    <row r="108" spans="1:20" ht="20" x14ac:dyDescent="0.4">
      <c r="A108" s="41" t="s">
        <v>93</v>
      </c>
      <c r="B108" s="42">
        <f t="shared" ref="B108:G108" si="115">B109+B112+B113+B133+B143+B146+B161+B164+B165+B178+B192+B197</f>
        <v>240992.36000000002</v>
      </c>
      <c r="C108" s="42">
        <f t="shared" si="115"/>
        <v>851562.63968832209</v>
      </c>
      <c r="D108" s="42">
        <f t="shared" si="115"/>
        <v>245132.60000000003</v>
      </c>
      <c r="E108" s="42">
        <f t="shared" si="115"/>
        <v>870294.45573012554</v>
      </c>
      <c r="F108" s="42">
        <f t="shared" si="115"/>
        <v>312409.03000000003</v>
      </c>
      <c r="G108" s="42">
        <f t="shared" si="115"/>
        <v>1122002.8283588113</v>
      </c>
      <c r="H108" s="65">
        <f t="shared" ref="H108:I153" si="116">IFERROR(B108/D108*100-100,"0.00")</f>
        <v>-1.688979760341951</v>
      </c>
      <c r="I108" s="65">
        <f t="shared" si="116"/>
        <v>-2.152353829036926</v>
      </c>
      <c r="J108" s="65">
        <f t="shared" ref="J108:J153" si="117">IFERROR(B108/F108*100-100,"0.00")</f>
        <v>-22.859989034247832</v>
      </c>
      <c r="K108" s="65">
        <f t="shared" ref="K108:K153" si="118">IFERROR(C108/G108*100-100,"0.00")</f>
        <v>-24.10334286465843</v>
      </c>
      <c r="N108" s="41" t="s">
        <v>93</v>
      </c>
      <c r="O108" s="42">
        <f t="shared" ref="O108:R108" si="119">O109+O112+O113+O133+O143+O146+O161+O164+O165+O178+O192+O197</f>
        <v>3077198.4100000006</v>
      </c>
      <c r="P108" s="42">
        <f t="shared" si="119"/>
        <v>11015606.864437187</v>
      </c>
      <c r="Q108" s="42">
        <f t="shared" si="119"/>
        <v>3054983.78</v>
      </c>
      <c r="R108" s="42">
        <f t="shared" si="119"/>
        <v>10798870.442790508</v>
      </c>
      <c r="S108" s="67">
        <f t="shared" ref="S108:S153" si="120">IFERROR(O108/Q108*100-100,"0.00")</f>
        <v>0.72716032554518506</v>
      </c>
      <c r="T108" s="67">
        <f t="shared" ref="T108:T153" si="121">IFERROR(P108/R108*100-100,"0.00")</f>
        <v>2.0070286313266621</v>
      </c>
    </row>
    <row r="109" spans="1:20" ht="35.5" x14ac:dyDescent="0.4">
      <c r="A109" s="43" t="s">
        <v>14</v>
      </c>
      <c r="B109" s="44">
        <f t="shared" ref="B109:G109" si="122">SUM(B110:B111)</f>
        <v>0</v>
      </c>
      <c r="C109" s="44">
        <f t="shared" si="122"/>
        <v>0</v>
      </c>
      <c r="D109" s="44">
        <f t="shared" si="122"/>
        <v>0</v>
      </c>
      <c r="E109" s="44">
        <f t="shared" si="122"/>
        <v>0</v>
      </c>
      <c r="F109" s="44">
        <f t="shared" si="122"/>
        <v>0</v>
      </c>
      <c r="G109" s="44">
        <f t="shared" si="122"/>
        <v>0</v>
      </c>
      <c r="H109" s="65" t="str">
        <f t="shared" si="116"/>
        <v>0.00</v>
      </c>
      <c r="I109" s="65" t="str">
        <f t="shared" si="116"/>
        <v>0.00</v>
      </c>
      <c r="J109" s="65" t="str">
        <f t="shared" si="117"/>
        <v>0.00</v>
      </c>
      <c r="K109" s="65" t="str">
        <f t="shared" si="118"/>
        <v>0.00</v>
      </c>
      <c r="N109" s="43" t="s">
        <v>14</v>
      </c>
      <c r="O109" s="44">
        <f t="shared" ref="O109:R109" si="123">SUM(O110:O111)</f>
        <v>0</v>
      </c>
      <c r="P109" s="44">
        <f t="shared" si="123"/>
        <v>0</v>
      </c>
      <c r="Q109" s="44">
        <f t="shared" si="123"/>
        <v>0</v>
      </c>
      <c r="R109" s="44">
        <f t="shared" si="123"/>
        <v>0</v>
      </c>
      <c r="S109" s="65" t="str">
        <f t="shared" si="120"/>
        <v>0.00</v>
      </c>
      <c r="T109" s="65" t="str">
        <f t="shared" si="121"/>
        <v>0.00</v>
      </c>
    </row>
    <row r="110" spans="1:20" ht="31" x14ac:dyDescent="0.35">
      <c r="A110" s="45" t="s">
        <v>15</v>
      </c>
      <c r="B110" s="46">
        <v>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65" t="str">
        <f t="shared" si="116"/>
        <v>0.00</v>
      </c>
      <c r="I110" s="65" t="str">
        <f t="shared" si="116"/>
        <v>0.00</v>
      </c>
      <c r="J110" s="65" t="str">
        <f t="shared" si="117"/>
        <v>0.00</v>
      </c>
      <c r="K110" s="65" t="str">
        <f t="shared" si="118"/>
        <v>0.00</v>
      </c>
      <c r="N110" s="45" t="s">
        <v>15</v>
      </c>
      <c r="O110" s="46">
        <v>0</v>
      </c>
      <c r="P110" s="46">
        <v>0</v>
      </c>
      <c r="Q110" s="46">
        <v>0</v>
      </c>
      <c r="R110" s="46">
        <v>0</v>
      </c>
      <c r="S110" s="65" t="str">
        <f t="shared" si="120"/>
        <v>0.00</v>
      </c>
      <c r="T110" s="65" t="str">
        <f t="shared" si="121"/>
        <v>0.00</v>
      </c>
    </row>
    <row r="111" spans="1:20" x14ac:dyDescent="0.35">
      <c r="A111" s="45" t="s">
        <v>16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65" t="str">
        <f t="shared" si="116"/>
        <v>0.00</v>
      </c>
      <c r="I111" s="65" t="str">
        <f t="shared" si="116"/>
        <v>0.00</v>
      </c>
      <c r="J111" s="65" t="str">
        <f t="shared" si="117"/>
        <v>0.00</v>
      </c>
      <c r="K111" s="65" t="str">
        <f t="shared" si="118"/>
        <v>0.00</v>
      </c>
      <c r="N111" s="45" t="s">
        <v>16</v>
      </c>
      <c r="O111" s="46">
        <v>0</v>
      </c>
      <c r="P111" s="46">
        <v>0</v>
      </c>
      <c r="Q111" s="46">
        <v>0</v>
      </c>
      <c r="R111" s="46">
        <v>0</v>
      </c>
      <c r="S111" s="65" t="str">
        <f t="shared" si="120"/>
        <v>0.00</v>
      </c>
      <c r="T111" s="65" t="str">
        <f t="shared" si="121"/>
        <v>0.00</v>
      </c>
    </row>
    <row r="112" spans="1:20" ht="35.5" x14ac:dyDescent="0.4">
      <c r="A112" s="43" t="s">
        <v>17</v>
      </c>
      <c r="B112" s="44">
        <v>833.41</v>
      </c>
      <c r="C112" s="44">
        <v>2944.9110000000001</v>
      </c>
      <c r="D112" s="44">
        <v>829.48</v>
      </c>
      <c r="E112" s="44">
        <v>2944.9110000000001</v>
      </c>
      <c r="F112" s="44">
        <v>1603.54</v>
      </c>
      <c r="G112" s="44">
        <v>5759.0373599999994</v>
      </c>
      <c r="H112" s="65">
        <f t="shared" si="116"/>
        <v>0.47379080869941959</v>
      </c>
      <c r="I112" s="65">
        <f t="shared" si="116"/>
        <v>0</v>
      </c>
      <c r="J112" s="65">
        <f t="shared" si="117"/>
        <v>-48.026865559948618</v>
      </c>
      <c r="K112" s="65">
        <f t="shared" si="118"/>
        <v>-48.864526900724947</v>
      </c>
      <c r="N112" s="43" t="s">
        <v>17</v>
      </c>
      <c r="O112" s="44">
        <v>17307.32</v>
      </c>
      <c r="P112" s="44">
        <v>61955.921713634976</v>
      </c>
      <c r="Q112" s="44">
        <v>21167.03</v>
      </c>
      <c r="R112" s="44">
        <v>74821.999778900004</v>
      </c>
      <c r="S112" s="65">
        <f t="shared" si="120"/>
        <v>-18.234537391405397</v>
      </c>
      <c r="T112" s="65">
        <f t="shared" si="121"/>
        <v>-17.195581651498841</v>
      </c>
    </row>
    <row r="113" spans="1:20" ht="18" x14ac:dyDescent="0.4">
      <c r="A113" s="43" t="s">
        <v>18</v>
      </c>
      <c r="B113" s="44">
        <f t="shared" ref="B113:G113" si="124">B114+B118+B122+B126+B130+B131+B132</f>
        <v>105262.97</v>
      </c>
      <c r="C113" s="44">
        <f t="shared" si="124"/>
        <v>371953.74797832192</v>
      </c>
      <c r="D113" s="44">
        <f t="shared" si="124"/>
        <v>104198.31999999999</v>
      </c>
      <c r="E113" s="44">
        <f t="shared" si="124"/>
        <v>369935.38126851543</v>
      </c>
      <c r="F113" s="44">
        <f t="shared" si="124"/>
        <v>101034.79999999999</v>
      </c>
      <c r="G113" s="44">
        <f t="shared" si="124"/>
        <v>362861.87783268199</v>
      </c>
      <c r="H113" s="65">
        <f t="shared" si="116"/>
        <v>1.0217535177150694</v>
      </c>
      <c r="I113" s="65">
        <f t="shared" si="116"/>
        <v>0.5455998025615969</v>
      </c>
      <c r="J113" s="65">
        <f t="shared" si="117"/>
        <v>4.1848650168060999</v>
      </c>
      <c r="K113" s="65">
        <f t="shared" si="118"/>
        <v>2.5056008087551902</v>
      </c>
      <c r="N113" s="43" t="s">
        <v>18</v>
      </c>
      <c r="O113" s="44">
        <f t="shared" ref="O113:R113" si="125">O114+O118+O122+O126+O130+O131+O132</f>
        <v>1297287.4800000002</v>
      </c>
      <c r="P113" s="44">
        <f t="shared" si="125"/>
        <v>4643967.3026489522</v>
      </c>
      <c r="Q113" s="44">
        <f t="shared" si="125"/>
        <v>1322848.2</v>
      </c>
      <c r="R113" s="44">
        <f t="shared" si="125"/>
        <v>4676053.0815707576</v>
      </c>
      <c r="S113" s="65">
        <f t="shared" si="120"/>
        <v>-1.9322489156351992</v>
      </c>
      <c r="T113" s="65">
        <f t="shared" si="121"/>
        <v>-0.68617225600500831</v>
      </c>
    </row>
    <row r="114" spans="1:20" x14ac:dyDescent="0.35">
      <c r="A114" s="47" t="s">
        <v>19</v>
      </c>
      <c r="B114" s="48">
        <f t="shared" ref="B114:G114" si="126">SUM(B115:B117)</f>
        <v>58435.549999999996</v>
      </c>
      <c r="C114" s="48">
        <f t="shared" si="126"/>
        <v>206485.93781611597</v>
      </c>
      <c r="D114" s="48">
        <f t="shared" si="126"/>
        <v>60139.46</v>
      </c>
      <c r="E114" s="48">
        <f t="shared" si="126"/>
        <v>213513.15878615307</v>
      </c>
      <c r="F114" s="48">
        <f t="shared" si="126"/>
        <v>58896.950000000004</v>
      </c>
      <c r="G114" s="48">
        <f t="shared" si="126"/>
        <v>211525.73151120383</v>
      </c>
      <c r="H114" s="65">
        <f t="shared" si="116"/>
        <v>-2.8332645487671613</v>
      </c>
      <c r="I114" s="65">
        <f t="shared" si="116"/>
        <v>-3.2912355425715418</v>
      </c>
      <c r="J114" s="65">
        <f t="shared" si="117"/>
        <v>-0.78340219654839416</v>
      </c>
      <c r="K114" s="65">
        <f t="shared" si="118"/>
        <v>-2.3825913089069957</v>
      </c>
      <c r="N114" s="47" t="s">
        <v>19</v>
      </c>
      <c r="O114" s="48">
        <f t="shared" ref="O114:R114" si="127">SUM(O115:O117)</f>
        <v>676904.64</v>
      </c>
      <c r="P114" s="48">
        <f t="shared" si="127"/>
        <v>2423150.6596581759</v>
      </c>
      <c r="Q114" s="48">
        <f t="shared" si="127"/>
        <v>806355.08</v>
      </c>
      <c r="R114" s="48">
        <f t="shared" si="127"/>
        <v>2850333.9509239001</v>
      </c>
      <c r="S114" s="65">
        <f t="shared" si="120"/>
        <v>-16.053776209855329</v>
      </c>
      <c r="T114" s="65">
        <f t="shared" si="121"/>
        <v>-14.987131284292431</v>
      </c>
    </row>
    <row r="115" spans="1:20" x14ac:dyDescent="0.35">
      <c r="A115" s="49" t="s">
        <v>20</v>
      </c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65" t="str">
        <f t="shared" si="116"/>
        <v>0.00</v>
      </c>
      <c r="I115" s="65" t="str">
        <f t="shared" si="116"/>
        <v>0.00</v>
      </c>
      <c r="J115" s="65" t="str">
        <f t="shared" si="117"/>
        <v>0.00</v>
      </c>
      <c r="K115" s="65" t="str">
        <f t="shared" si="118"/>
        <v>0.00</v>
      </c>
      <c r="N115" s="49" t="s">
        <v>20</v>
      </c>
      <c r="O115" s="50">
        <v>0</v>
      </c>
      <c r="P115" s="50">
        <v>0</v>
      </c>
      <c r="Q115" s="50">
        <v>0</v>
      </c>
      <c r="R115" s="50">
        <v>0</v>
      </c>
      <c r="S115" s="65" t="str">
        <f t="shared" si="120"/>
        <v>0.00</v>
      </c>
      <c r="T115" s="65" t="str">
        <f t="shared" si="121"/>
        <v>0.00</v>
      </c>
    </row>
    <row r="116" spans="1:20" x14ac:dyDescent="0.35">
      <c r="A116" s="49" t="s">
        <v>21</v>
      </c>
      <c r="B116" s="50">
        <v>53592.02</v>
      </c>
      <c r="C116" s="50">
        <v>189371.0043004441</v>
      </c>
      <c r="D116" s="50">
        <v>55329.9</v>
      </c>
      <c r="E116" s="50">
        <v>196437.7792027797</v>
      </c>
      <c r="F116" s="50">
        <v>53723.94</v>
      </c>
      <c r="G116" s="50">
        <v>192947.08966451389</v>
      </c>
      <c r="H116" s="65">
        <f t="shared" si="116"/>
        <v>-3.1409418777189302</v>
      </c>
      <c r="I116" s="65">
        <f t="shared" si="116"/>
        <v>-3.5974622249423192</v>
      </c>
      <c r="J116" s="65">
        <f t="shared" si="117"/>
        <v>-0.24555161069721976</v>
      </c>
      <c r="K116" s="65">
        <f t="shared" si="118"/>
        <v>-1.8534020752983054</v>
      </c>
      <c r="N116" s="49" t="s">
        <v>21</v>
      </c>
      <c r="O116" s="50">
        <v>626944.67000000004</v>
      </c>
      <c r="P116" s="50">
        <v>2244306.3701443905</v>
      </c>
      <c r="Q116" s="50">
        <v>747671.23</v>
      </c>
      <c r="R116" s="50">
        <v>2642896.1095627691</v>
      </c>
      <c r="S116" s="65">
        <f t="shared" si="120"/>
        <v>-16.147011568172815</v>
      </c>
      <c r="T116" s="65">
        <f t="shared" si="121"/>
        <v>-15.08155155914622</v>
      </c>
    </row>
    <row r="117" spans="1:20" x14ac:dyDescent="0.35">
      <c r="A117" s="49" t="s">
        <v>22</v>
      </c>
      <c r="B117" s="50">
        <v>4843.53</v>
      </c>
      <c r="C117" s="50">
        <v>17114.933515671881</v>
      </c>
      <c r="D117" s="50">
        <v>4809.5600000000004</v>
      </c>
      <c r="E117" s="50">
        <v>17075.379583373389</v>
      </c>
      <c r="F117" s="50">
        <v>5173.01</v>
      </c>
      <c r="G117" s="50">
        <v>18578.641846689952</v>
      </c>
      <c r="H117" s="65">
        <f t="shared" si="116"/>
        <v>0.70630161594822027</v>
      </c>
      <c r="I117" s="65">
        <f t="shared" si="116"/>
        <v>0.23164306307430138</v>
      </c>
      <c r="J117" s="65">
        <f t="shared" si="117"/>
        <v>-6.369212508771497</v>
      </c>
      <c r="K117" s="65">
        <f t="shared" si="118"/>
        <v>-7.8784463530570292</v>
      </c>
      <c r="N117" s="49" t="s">
        <v>22</v>
      </c>
      <c r="O117" s="50">
        <v>49959.97</v>
      </c>
      <c r="P117" s="50">
        <v>178844.28951378533</v>
      </c>
      <c r="Q117" s="50">
        <v>58683.85</v>
      </c>
      <c r="R117" s="50">
        <v>207437.8413611312</v>
      </c>
      <c r="S117" s="65">
        <f t="shared" si="120"/>
        <v>-14.865895812902522</v>
      </c>
      <c r="T117" s="65">
        <f t="shared" si="121"/>
        <v>-13.784154163833094</v>
      </c>
    </row>
    <row r="118" spans="1:20" x14ac:dyDescent="0.35">
      <c r="A118" s="47" t="s">
        <v>23</v>
      </c>
      <c r="B118" s="48">
        <f t="shared" ref="B118:G118" si="128">SUM(B119:B121)</f>
        <v>41087.79</v>
      </c>
      <c r="C118" s="48">
        <f t="shared" si="128"/>
        <v>145186.44094691932</v>
      </c>
      <c r="D118" s="48">
        <f t="shared" si="128"/>
        <v>40260.839999999997</v>
      </c>
      <c r="E118" s="48">
        <f t="shared" si="128"/>
        <v>142938.09763546751</v>
      </c>
      <c r="F118" s="48">
        <f t="shared" si="128"/>
        <v>35839.61</v>
      </c>
      <c r="G118" s="48">
        <f t="shared" si="128"/>
        <v>128716.31101153893</v>
      </c>
      <c r="H118" s="65">
        <f t="shared" si="116"/>
        <v>2.0539809899644581</v>
      </c>
      <c r="I118" s="65">
        <f t="shared" si="116"/>
        <v>1.5729489538791341</v>
      </c>
      <c r="J118" s="65">
        <f t="shared" si="117"/>
        <v>14.643518721325364</v>
      </c>
      <c r="K118" s="65">
        <f t="shared" si="118"/>
        <v>12.795682074748015</v>
      </c>
      <c r="N118" s="47" t="s">
        <v>23</v>
      </c>
      <c r="O118" s="48">
        <f t="shared" ref="O118:R118" si="129">SUM(O119:O121)</f>
        <v>543540.31000000006</v>
      </c>
      <c r="P118" s="48">
        <f t="shared" si="129"/>
        <v>1945739.4618141223</v>
      </c>
      <c r="Q118" s="48">
        <f t="shared" si="129"/>
        <v>455829.85</v>
      </c>
      <c r="R118" s="48">
        <f t="shared" si="129"/>
        <v>1611284.3406498716</v>
      </c>
      <c r="S118" s="65">
        <f t="shared" si="120"/>
        <v>19.241929856063635</v>
      </c>
      <c r="T118" s="65">
        <f t="shared" si="121"/>
        <v>20.757051547423131</v>
      </c>
    </row>
    <row r="119" spans="1:20" x14ac:dyDescent="0.35">
      <c r="A119" s="49" t="s">
        <v>20</v>
      </c>
      <c r="B119" s="50">
        <v>25063.47</v>
      </c>
      <c r="C119" s="50">
        <v>88563.446763171698</v>
      </c>
      <c r="D119" s="50">
        <v>25007.38</v>
      </c>
      <c r="E119" s="50">
        <v>88783.731152321416</v>
      </c>
      <c r="F119" s="50">
        <v>24550.59</v>
      </c>
      <c r="G119" s="50">
        <v>88172.313649506686</v>
      </c>
      <c r="H119" s="65">
        <f t="shared" si="116"/>
        <v>0.2242937884736449</v>
      </c>
      <c r="I119" s="65">
        <f t="shared" si="116"/>
        <v>-0.24811346210691454</v>
      </c>
      <c r="J119" s="65">
        <f t="shared" si="117"/>
        <v>2.0890740304000843</v>
      </c>
      <c r="K119" s="65">
        <f t="shared" si="118"/>
        <v>0.44360082828245595</v>
      </c>
      <c r="N119" s="49" t="s">
        <v>20</v>
      </c>
      <c r="O119" s="50">
        <v>401053.2</v>
      </c>
      <c r="P119" s="50">
        <v>1435670.943801065</v>
      </c>
      <c r="Q119" s="50">
        <v>366368.47</v>
      </c>
      <c r="R119" s="50">
        <v>1295052.9248777828</v>
      </c>
      <c r="S119" s="65">
        <f t="shared" si="120"/>
        <v>9.4671711241963692</v>
      </c>
      <c r="T119" s="65">
        <f t="shared" si="121"/>
        <v>10.858090524489768</v>
      </c>
    </row>
    <row r="120" spans="1:20" x14ac:dyDescent="0.35">
      <c r="A120" s="49" t="s">
        <v>21</v>
      </c>
      <c r="B120" s="50">
        <v>1200.52</v>
      </c>
      <c r="C120" s="50">
        <v>4242.1077603398171</v>
      </c>
      <c r="D120" s="50">
        <v>894.66</v>
      </c>
      <c r="E120" s="50">
        <v>3176.3260257527859</v>
      </c>
      <c r="F120" s="50">
        <v>700.8</v>
      </c>
      <c r="G120" s="50">
        <v>2516.903769980262</v>
      </c>
      <c r="H120" s="65">
        <f t="shared" si="116"/>
        <v>34.187289025998695</v>
      </c>
      <c r="I120" s="65">
        <f t="shared" si="116"/>
        <v>33.553914993170196</v>
      </c>
      <c r="J120" s="65">
        <f t="shared" si="117"/>
        <v>71.30707762557077</v>
      </c>
      <c r="K120" s="65">
        <f t="shared" si="118"/>
        <v>68.544694117291755</v>
      </c>
      <c r="N120" s="49" t="s">
        <v>21</v>
      </c>
      <c r="O120" s="50">
        <v>9605.77</v>
      </c>
      <c r="P120" s="50">
        <v>34386.275187863124</v>
      </c>
      <c r="Q120" s="50">
        <v>8639.7099999999991</v>
      </c>
      <c r="R120" s="50">
        <v>30539.956638016443</v>
      </c>
      <c r="S120" s="65">
        <f t="shared" si="120"/>
        <v>11.181625309182849</v>
      </c>
      <c r="T120" s="65">
        <f t="shared" si="121"/>
        <v>12.594381175573588</v>
      </c>
    </row>
    <row r="121" spans="1:20" x14ac:dyDescent="0.35">
      <c r="A121" s="49" t="s">
        <v>22</v>
      </c>
      <c r="B121" s="50">
        <v>14823.8</v>
      </c>
      <c r="C121" s="50">
        <v>52380.886423407821</v>
      </c>
      <c r="D121" s="50">
        <v>14358.8</v>
      </c>
      <c r="E121" s="50">
        <v>50978.040457393297</v>
      </c>
      <c r="F121" s="50">
        <v>10588.22</v>
      </c>
      <c r="G121" s="50">
        <v>38027.093592051984</v>
      </c>
      <c r="H121" s="65">
        <f t="shared" ref="H121:I121" si="130">IFERROR(B121/D121*100-100,"0.00")</f>
        <v>3.2384321809622065</v>
      </c>
      <c r="I121" s="65">
        <f t="shared" si="130"/>
        <v>2.7518632599991832</v>
      </c>
      <c r="J121" s="65">
        <f t="shared" ref="J121" si="131">IFERROR(B121/F121*100-100,"0.00")</f>
        <v>40.002757781761233</v>
      </c>
      <c r="K121" s="65">
        <f t="shared" ref="K121" si="132">IFERROR(C121/G121*100-100,"0.00")</f>
        <v>37.746226375701553</v>
      </c>
      <c r="N121" s="49" t="s">
        <v>22</v>
      </c>
      <c r="O121" s="50">
        <v>132881.34</v>
      </c>
      <c r="P121" s="50">
        <v>475682.24282519438</v>
      </c>
      <c r="Q121" s="50">
        <v>80821.67</v>
      </c>
      <c r="R121" s="50">
        <v>285691.45913407218</v>
      </c>
      <c r="S121" s="65">
        <f t="shared" si="120"/>
        <v>64.413009530736019</v>
      </c>
      <c r="T121" s="65">
        <f t="shared" si="121"/>
        <v>66.502087345201801</v>
      </c>
    </row>
    <row r="122" spans="1:20" x14ac:dyDescent="0.35">
      <c r="A122" s="47" t="s">
        <v>24</v>
      </c>
      <c r="B122" s="48">
        <f t="shared" ref="B122:G122" si="133">SUM(B123:B125)</f>
        <v>2644.1400000000003</v>
      </c>
      <c r="C122" s="48">
        <f t="shared" si="133"/>
        <v>9343.262373702586</v>
      </c>
      <c r="D122" s="48">
        <f t="shared" si="133"/>
        <v>2465.08</v>
      </c>
      <c r="E122" s="48">
        <f t="shared" si="133"/>
        <v>8751.7853991698939</v>
      </c>
      <c r="F122" s="48">
        <f t="shared" si="133"/>
        <v>2261.3999999999996</v>
      </c>
      <c r="G122" s="48">
        <f t="shared" si="133"/>
        <v>8121.7046978987773</v>
      </c>
      <c r="H122" s="65">
        <f t="shared" si="116"/>
        <v>7.2638616190955361</v>
      </c>
      <c r="I122" s="65">
        <f t="shared" si="116"/>
        <v>6.7583578384907952</v>
      </c>
      <c r="J122" s="65">
        <f t="shared" si="117"/>
        <v>16.924913770230859</v>
      </c>
      <c r="K122" s="65">
        <f t="shared" si="118"/>
        <v>15.040656133679022</v>
      </c>
      <c r="N122" s="47" t="s">
        <v>24</v>
      </c>
      <c r="O122" s="48">
        <f t="shared" ref="O122:R122" si="134">SUM(O123:O125)</f>
        <v>40287.730000000003</v>
      </c>
      <c r="P122" s="48">
        <f t="shared" si="134"/>
        <v>144220.06038238053</v>
      </c>
      <c r="Q122" s="48">
        <f t="shared" si="134"/>
        <v>15198.26</v>
      </c>
      <c r="R122" s="48">
        <f t="shared" si="134"/>
        <v>53723.374408083124</v>
      </c>
      <c r="S122" s="65">
        <f t="shared" si="120"/>
        <v>165.08120008474657</v>
      </c>
      <c r="T122" s="65">
        <f t="shared" si="121"/>
        <v>168.44937044885518</v>
      </c>
    </row>
    <row r="123" spans="1:20" x14ac:dyDescent="0.35">
      <c r="A123" s="49" t="s">
        <v>25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65" t="str">
        <f t="shared" si="116"/>
        <v>0.00</v>
      </c>
      <c r="I123" s="65" t="str">
        <f t="shared" si="116"/>
        <v>0.00</v>
      </c>
      <c r="J123" s="65" t="str">
        <f t="shared" si="117"/>
        <v>0.00</v>
      </c>
      <c r="K123" s="65" t="str">
        <f t="shared" si="118"/>
        <v>0.00</v>
      </c>
      <c r="N123" s="49" t="s">
        <v>25</v>
      </c>
      <c r="O123" s="50">
        <v>0</v>
      </c>
      <c r="P123" s="50">
        <v>0</v>
      </c>
      <c r="Q123" s="50">
        <v>0</v>
      </c>
      <c r="R123" s="50">
        <v>0</v>
      </c>
      <c r="S123" s="65" t="str">
        <f t="shared" si="120"/>
        <v>0.00</v>
      </c>
      <c r="T123" s="65" t="str">
        <f t="shared" si="121"/>
        <v>0.00</v>
      </c>
    </row>
    <row r="124" spans="1:20" x14ac:dyDescent="0.35">
      <c r="A124" s="49" t="s">
        <v>26</v>
      </c>
      <c r="B124" s="50">
        <v>288.07</v>
      </c>
      <c r="C124" s="50">
        <v>1017.930345037311</v>
      </c>
      <c r="D124" s="50">
        <v>443.14</v>
      </c>
      <c r="E124" s="50">
        <v>1573.2763462502901</v>
      </c>
      <c r="F124" s="50">
        <v>77.2</v>
      </c>
      <c r="G124" s="50">
        <v>277.26385170224819</v>
      </c>
      <c r="H124" s="65">
        <f t="shared" si="116"/>
        <v>-34.993455792751732</v>
      </c>
      <c r="I124" s="65">
        <f t="shared" si="116"/>
        <v>-35.298693871332759</v>
      </c>
      <c r="J124" s="65">
        <f t="shared" si="117"/>
        <v>273.14766839378234</v>
      </c>
      <c r="K124" s="65">
        <f t="shared" si="118"/>
        <v>267.13417157980609</v>
      </c>
      <c r="N124" s="49" t="s">
        <v>26</v>
      </c>
      <c r="O124" s="50">
        <v>3261.33</v>
      </c>
      <c r="P124" s="50">
        <v>11674.740897616119</v>
      </c>
      <c r="Q124" s="50">
        <v>955.08</v>
      </c>
      <c r="R124" s="50">
        <v>3376.0647861820798</v>
      </c>
      <c r="S124" s="65">
        <f t="shared" si="120"/>
        <v>241.47191858273646</v>
      </c>
      <c r="T124" s="65">
        <f t="shared" si="121"/>
        <v>245.80914872841748</v>
      </c>
    </row>
    <row r="125" spans="1:20" x14ac:dyDescent="0.35">
      <c r="A125" s="49" t="s">
        <v>27</v>
      </c>
      <c r="B125" s="50">
        <v>2356.0700000000002</v>
      </c>
      <c r="C125" s="50">
        <v>8325.3320286652743</v>
      </c>
      <c r="D125" s="50">
        <v>2021.94</v>
      </c>
      <c r="E125" s="50">
        <v>7178.5090529196032</v>
      </c>
      <c r="F125" s="50">
        <v>2184.1999999999998</v>
      </c>
      <c r="G125" s="50">
        <v>7844.4408461965295</v>
      </c>
      <c r="H125" s="65">
        <f t="shared" si="116"/>
        <v>16.52521835464951</v>
      </c>
      <c r="I125" s="65">
        <f t="shared" si="116"/>
        <v>15.975782259120237</v>
      </c>
      <c r="J125" s="65">
        <f t="shared" ref="J125" si="135">IFERROR(B125/F125*100-100,"0.00")</f>
        <v>7.8687849098068057</v>
      </c>
      <c r="K125" s="65">
        <f t="shared" ref="K125" si="136">IFERROR(C125/G125*100-100,"0.00")</f>
        <v>6.1303436649906189</v>
      </c>
      <c r="N125" s="49" t="s">
        <v>27</v>
      </c>
      <c r="O125" s="50">
        <v>37026.400000000001</v>
      </c>
      <c r="P125" s="50">
        <v>132545.31948476442</v>
      </c>
      <c r="Q125" s="50">
        <v>14243.18</v>
      </c>
      <c r="R125" s="50">
        <v>50347.30962190104</v>
      </c>
      <c r="S125" s="65">
        <f t="shared" ref="S125" si="137">IFERROR(O125/Q125*100-100,"0.00")</f>
        <v>159.95880133509513</v>
      </c>
      <c r="T125" s="65">
        <f t="shared" ref="T125" si="138">IFERROR(P125/R125*100-100,"0.00")</f>
        <v>163.26197065971388</v>
      </c>
    </row>
    <row r="126" spans="1:20" x14ac:dyDescent="0.35">
      <c r="A126" s="47" t="s">
        <v>28</v>
      </c>
      <c r="B126" s="48">
        <f t="shared" ref="B126:G126" si="139">SUM(B127:B129)</f>
        <v>0</v>
      </c>
      <c r="C126" s="48">
        <f t="shared" si="139"/>
        <v>0</v>
      </c>
      <c r="D126" s="48">
        <f t="shared" si="139"/>
        <v>0</v>
      </c>
      <c r="E126" s="48">
        <f t="shared" si="139"/>
        <v>0</v>
      </c>
      <c r="F126" s="48">
        <f t="shared" si="139"/>
        <v>0</v>
      </c>
      <c r="G126" s="48">
        <f t="shared" si="139"/>
        <v>0</v>
      </c>
      <c r="H126" s="65" t="str">
        <f t="shared" ref="H126" si="140">IFERROR(B126/D126*100-100,"0.00")</f>
        <v>0.00</v>
      </c>
      <c r="I126" s="65" t="str">
        <f t="shared" ref="I126" si="141">IFERROR(C126/E126*100-100,"0.00")</f>
        <v>0.00</v>
      </c>
      <c r="J126" s="65" t="str">
        <f t="shared" ref="J126" si="142">IFERROR(B126/F126*100-100,"0.00")</f>
        <v>0.00</v>
      </c>
      <c r="K126" s="65" t="str">
        <f t="shared" ref="K126" si="143">IFERROR(C126/G126*100-100,"0.00")</f>
        <v>0.00</v>
      </c>
      <c r="L126" s="48"/>
      <c r="M126" s="48"/>
      <c r="N126" s="48">
        <f t="shared" ref="H126:N126" si="144">SUM(N127:N129)</f>
        <v>0</v>
      </c>
      <c r="O126" s="48">
        <f t="shared" ref="O126:R126" si="145">SUM(O127:O129)</f>
        <v>0</v>
      </c>
      <c r="P126" s="48">
        <f t="shared" si="145"/>
        <v>0</v>
      </c>
      <c r="Q126" s="48">
        <f t="shared" si="145"/>
        <v>0</v>
      </c>
      <c r="R126" s="48">
        <f t="shared" si="145"/>
        <v>0</v>
      </c>
      <c r="S126" s="65" t="str">
        <f t="shared" si="120"/>
        <v>0.00</v>
      </c>
      <c r="T126" s="65" t="str">
        <f t="shared" si="121"/>
        <v>0.00</v>
      </c>
    </row>
    <row r="127" spans="1:20" x14ac:dyDescent="0.35">
      <c r="A127" s="49" t="s">
        <v>29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65" t="str">
        <f t="shared" si="116"/>
        <v>0.00</v>
      </c>
      <c r="I127" s="65" t="str">
        <f t="shared" si="116"/>
        <v>0.00</v>
      </c>
      <c r="J127" s="65" t="str">
        <f t="shared" si="117"/>
        <v>0.00</v>
      </c>
      <c r="K127" s="65" t="str">
        <f t="shared" si="118"/>
        <v>0.00</v>
      </c>
      <c r="N127" s="49" t="s">
        <v>29</v>
      </c>
      <c r="O127" s="50">
        <v>0</v>
      </c>
      <c r="P127" s="50">
        <v>0</v>
      </c>
      <c r="Q127" s="50">
        <v>0</v>
      </c>
      <c r="R127" s="50">
        <v>0</v>
      </c>
      <c r="S127" s="65" t="str">
        <f t="shared" si="120"/>
        <v>0.00</v>
      </c>
      <c r="T127" s="65" t="str">
        <f t="shared" si="121"/>
        <v>0.00</v>
      </c>
    </row>
    <row r="128" spans="1:20" x14ac:dyDescent="0.35">
      <c r="A128" s="49" t="s">
        <v>30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65" t="str">
        <f t="shared" si="116"/>
        <v>0.00</v>
      </c>
      <c r="I128" s="65" t="str">
        <f t="shared" si="116"/>
        <v>0.00</v>
      </c>
      <c r="J128" s="65" t="str">
        <f t="shared" si="117"/>
        <v>0.00</v>
      </c>
      <c r="K128" s="65" t="str">
        <f t="shared" si="118"/>
        <v>0.00</v>
      </c>
      <c r="N128" s="49" t="s">
        <v>30</v>
      </c>
      <c r="O128" s="50">
        <v>0</v>
      </c>
      <c r="P128" s="50">
        <v>0</v>
      </c>
      <c r="Q128" s="50">
        <v>0</v>
      </c>
      <c r="R128" s="50">
        <v>0</v>
      </c>
      <c r="S128" s="65" t="str">
        <f t="shared" si="120"/>
        <v>0.00</v>
      </c>
      <c r="T128" s="65" t="str">
        <f t="shared" si="121"/>
        <v>0.00</v>
      </c>
    </row>
    <row r="129" spans="1:20" x14ac:dyDescent="0.35">
      <c r="A129" s="49" t="s">
        <v>31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116"/>
        <v>0.00</v>
      </c>
      <c r="I129" s="65" t="str">
        <f t="shared" si="116"/>
        <v>0.00</v>
      </c>
      <c r="J129" s="65" t="str">
        <f t="shared" si="117"/>
        <v>0.00</v>
      </c>
      <c r="K129" s="65" t="str">
        <f t="shared" si="118"/>
        <v>0.00</v>
      </c>
      <c r="N129" s="49" t="s">
        <v>31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si="120"/>
        <v>0.00</v>
      </c>
      <c r="T129" s="65" t="str">
        <f t="shared" si="121"/>
        <v>0.00</v>
      </c>
    </row>
    <row r="130" spans="1:20" x14ac:dyDescent="0.35">
      <c r="A130" s="47" t="s">
        <v>32</v>
      </c>
      <c r="B130" s="48">
        <v>3095.49</v>
      </c>
      <c r="C130" s="48">
        <v>10938.106841584031</v>
      </c>
      <c r="D130" s="48">
        <v>1332.94</v>
      </c>
      <c r="E130" s="48">
        <v>4732.3394477249185</v>
      </c>
      <c r="F130" s="48">
        <v>4036.84</v>
      </c>
      <c r="G130" s="48">
        <v>14498.130612040481</v>
      </c>
      <c r="H130" s="65">
        <f t="shared" ref="H130:I130" si="146">IFERROR(B130/D130*100-100,"0.00")</f>
        <v>132.23025792608814</v>
      </c>
      <c r="I130" s="65">
        <f t="shared" si="146"/>
        <v>131.13529708530413</v>
      </c>
      <c r="J130" s="65">
        <f t="shared" ref="J130" si="147">IFERROR(B130/F130*100-100,"0.00")</f>
        <v>-23.318982174175858</v>
      </c>
      <c r="K130" s="65">
        <f t="shared" ref="K130" si="148">IFERROR(C130/G130*100-100,"0.00")</f>
        <v>-24.555053790865315</v>
      </c>
      <c r="N130" s="47" t="s">
        <v>32</v>
      </c>
      <c r="O130" s="48">
        <v>36554.800000000003</v>
      </c>
      <c r="P130" s="48">
        <v>130857.12079427348</v>
      </c>
      <c r="Q130" s="48">
        <v>45465.01</v>
      </c>
      <c r="R130" s="48">
        <v>160711.41558890231</v>
      </c>
      <c r="S130" s="65">
        <f t="shared" si="120"/>
        <v>-19.597950159914177</v>
      </c>
      <c r="T130" s="65">
        <f t="shared" si="121"/>
        <v>-18.576337396589011</v>
      </c>
    </row>
    <row r="131" spans="1:20" x14ac:dyDescent="0.35">
      <c r="A131" s="47" t="s">
        <v>33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65">
        <v>0</v>
      </c>
      <c r="I131" s="65">
        <v>0</v>
      </c>
      <c r="J131" s="65">
        <v>0</v>
      </c>
      <c r="K131" s="65">
        <v>0</v>
      </c>
      <c r="N131" s="47" t="s">
        <v>33</v>
      </c>
      <c r="O131" s="48">
        <v>0</v>
      </c>
      <c r="P131" s="48">
        <v>0</v>
      </c>
      <c r="Q131" s="48">
        <v>0</v>
      </c>
      <c r="R131" s="48">
        <v>0</v>
      </c>
      <c r="S131" s="65" t="str">
        <f t="shared" si="120"/>
        <v>0.00</v>
      </c>
      <c r="T131" s="65" t="str">
        <f t="shared" si="121"/>
        <v>0.00</v>
      </c>
    </row>
    <row r="132" spans="1:20" ht="31" x14ac:dyDescent="0.35">
      <c r="A132" s="47" t="s">
        <v>34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65" t="str">
        <f t="shared" si="116"/>
        <v>0.00</v>
      </c>
      <c r="I132" s="65" t="str">
        <f t="shared" si="116"/>
        <v>0.00</v>
      </c>
      <c r="J132" s="65" t="str">
        <f t="shared" si="117"/>
        <v>0.00</v>
      </c>
      <c r="K132" s="65" t="str">
        <f t="shared" si="118"/>
        <v>0.00</v>
      </c>
      <c r="N132" s="47" t="s">
        <v>34</v>
      </c>
      <c r="O132" s="48">
        <v>0</v>
      </c>
      <c r="P132" s="48">
        <v>0</v>
      </c>
      <c r="Q132" s="48">
        <v>0</v>
      </c>
      <c r="R132" s="48">
        <v>0</v>
      </c>
      <c r="S132" s="65" t="str">
        <f t="shared" si="120"/>
        <v>0.00</v>
      </c>
      <c r="T132" s="65" t="str">
        <f t="shared" si="121"/>
        <v>0.00</v>
      </c>
    </row>
    <row r="133" spans="1:20" ht="18" x14ac:dyDescent="0.4">
      <c r="A133" s="43" t="s">
        <v>35</v>
      </c>
      <c r="B133" s="44">
        <f t="shared" ref="B133:G133" si="149">B134+B137</f>
        <v>39552</v>
      </c>
      <c r="C133" s="44">
        <f t="shared" si="149"/>
        <v>139759.65760000001</v>
      </c>
      <c r="D133" s="44">
        <f t="shared" si="149"/>
        <v>52088.29</v>
      </c>
      <c r="E133" s="44">
        <f t="shared" si="149"/>
        <v>184929.08259999999</v>
      </c>
      <c r="F133" s="44">
        <f t="shared" si="149"/>
        <v>36756.870000000003</v>
      </c>
      <c r="G133" s="44">
        <f t="shared" si="149"/>
        <v>132010.62096</v>
      </c>
      <c r="H133" s="65">
        <f t="shared" si="116"/>
        <v>-24.067386354975369</v>
      </c>
      <c r="I133" s="65">
        <f t="shared" si="116"/>
        <v>-24.425268521826311</v>
      </c>
      <c r="J133" s="65">
        <f t="shared" si="117"/>
        <v>7.6043743659348451</v>
      </c>
      <c r="K133" s="65">
        <f t="shared" si="118"/>
        <v>5.8700099913536548</v>
      </c>
      <c r="N133" s="43" t="s">
        <v>35</v>
      </c>
      <c r="O133" s="44">
        <f t="shared" ref="O133:R133" si="150">O134+O137</f>
        <v>672008.05</v>
      </c>
      <c r="P133" s="44">
        <f t="shared" si="150"/>
        <v>2405622.1036569728</v>
      </c>
      <c r="Q133" s="44">
        <f t="shared" si="150"/>
        <v>641312.88</v>
      </c>
      <c r="R133" s="44">
        <f t="shared" si="150"/>
        <v>2266936.6341564097</v>
      </c>
      <c r="S133" s="65">
        <f t="shared" si="120"/>
        <v>4.7863018126191434</v>
      </c>
      <c r="T133" s="65">
        <f t="shared" si="121"/>
        <v>6.1177479516171758</v>
      </c>
    </row>
    <row r="134" spans="1:20" x14ac:dyDescent="0.35">
      <c r="A134" s="47" t="s">
        <v>36</v>
      </c>
      <c r="B134" s="48">
        <f t="shared" ref="B134:G134" si="151">SUM(B135:B136)</f>
        <v>323.66000000000003</v>
      </c>
      <c r="C134" s="48">
        <f t="shared" si="151"/>
        <v>1143.6573999999998</v>
      </c>
      <c r="D134" s="48">
        <f t="shared" si="151"/>
        <v>447.16</v>
      </c>
      <c r="E134" s="48">
        <f t="shared" si="151"/>
        <v>1587.5383999999999</v>
      </c>
      <c r="F134" s="48">
        <f t="shared" si="151"/>
        <v>588.62</v>
      </c>
      <c r="G134" s="48">
        <f t="shared" si="151"/>
        <v>2114.0004599999988</v>
      </c>
      <c r="H134" s="65">
        <f t="shared" ref="H134" si="152">IFERROR(B134/D134*100-100,"0.00")</f>
        <v>-27.618749440916005</v>
      </c>
      <c r="I134" s="65">
        <f t="shared" ref="I134" si="153">IFERROR(C134/E134*100-100,"0.00")</f>
        <v>-27.960331542216565</v>
      </c>
      <c r="J134" s="65">
        <f t="shared" si="117"/>
        <v>-45.013761000305799</v>
      </c>
      <c r="K134" s="65">
        <f t="shared" si="118"/>
        <v>-45.900797013071582</v>
      </c>
      <c r="N134" s="47" t="s">
        <v>36</v>
      </c>
      <c r="O134" s="48">
        <f t="shared" ref="O134:R134" si="154">SUM(O135:O136)</f>
        <v>4517.2299999999996</v>
      </c>
      <c r="P134" s="48">
        <f t="shared" si="154"/>
        <v>16170.568036350398</v>
      </c>
      <c r="Q134" s="48">
        <f t="shared" si="154"/>
        <v>7309.93</v>
      </c>
      <c r="R134" s="48">
        <f t="shared" si="154"/>
        <v>25839.416718597837</v>
      </c>
      <c r="S134" s="65">
        <f t="shared" si="120"/>
        <v>-38.204196209813233</v>
      </c>
      <c r="T134" s="65">
        <f t="shared" si="121"/>
        <v>-37.418989706870263</v>
      </c>
    </row>
    <row r="135" spans="1:20" ht="46.5" x14ac:dyDescent="0.35">
      <c r="A135" s="49" t="s">
        <v>94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65" t="str">
        <f t="shared" si="116"/>
        <v>0.00</v>
      </c>
      <c r="I135" s="65" t="str">
        <f t="shared" si="116"/>
        <v>0.00</v>
      </c>
      <c r="J135" s="65" t="str">
        <f t="shared" si="117"/>
        <v>0.00</v>
      </c>
      <c r="K135" s="65" t="str">
        <f t="shared" si="118"/>
        <v>0.00</v>
      </c>
      <c r="N135" s="49" t="s">
        <v>94</v>
      </c>
      <c r="O135" s="50">
        <v>0</v>
      </c>
      <c r="P135" s="50">
        <v>0</v>
      </c>
      <c r="Q135" s="50">
        <v>0</v>
      </c>
      <c r="R135" s="50">
        <v>0</v>
      </c>
      <c r="S135" s="65" t="str">
        <f t="shared" si="120"/>
        <v>0.00</v>
      </c>
      <c r="T135" s="65" t="str">
        <f t="shared" si="121"/>
        <v>0.00</v>
      </c>
    </row>
    <row r="136" spans="1:20" x14ac:dyDescent="0.35">
      <c r="A136" s="49" t="s">
        <v>37</v>
      </c>
      <c r="B136" s="50">
        <v>323.66000000000003</v>
      </c>
      <c r="C136" s="50">
        <v>1143.6573999999998</v>
      </c>
      <c r="D136" s="50">
        <v>447.16</v>
      </c>
      <c r="E136" s="50">
        <v>1587.5383999999999</v>
      </c>
      <c r="F136" s="50">
        <v>588.62</v>
      </c>
      <c r="G136" s="50">
        <v>2114.0004599999988</v>
      </c>
      <c r="H136" s="65">
        <f t="shared" ref="H136" si="155">IFERROR(B136/D136*100-100,"0.00")</f>
        <v>-27.618749440916005</v>
      </c>
      <c r="I136" s="65">
        <f t="shared" ref="I136" si="156">IFERROR(C136/E136*100-100,"0.00")</f>
        <v>-27.960331542216565</v>
      </c>
      <c r="J136" s="65">
        <f t="shared" si="117"/>
        <v>-45.013761000305799</v>
      </c>
      <c r="K136" s="65">
        <f t="shared" si="118"/>
        <v>-45.900797013071582</v>
      </c>
      <c r="N136" s="49" t="s">
        <v>37</v>
      </c>
      <c r="O136" s="50">
        <v>4517.2299999999996</v>
      </c>
      <c r="P136" s="50">
        <v>16170.568036350398</v>
      </c>
      <c r="Q136" s="50">
        <v>7309.93</v>
      </c>
      <c r="R136" s="50">
        <v>25839.416718597837</v>
      </c>
      <c r="S136" s="65">
        <f t="shared" si="120"/>
        <v>-38.204196209813233</v>
      </c>
      <c r="T136" s="65">
        <f t="shared" si="121"/>
        <v>-37.418989706870263</v>
      </c>
    </row>
    <row r="137" spans="1:20" x14ac:dyDescent="0.35">
      <c r="A137" s="47" t="s">
        <v>38</v>
      </c>
      <c r="B137" s="48">
        <f t="shared" ref="B137:G137" si="157">SUM(B138:B140)</f>
        <v>39228.339999999997</v>
      </c>
      <c r="C137" s="48">
        <f t="shared" si="157"/>
        <v>138616.00020000001</v>
      </c>
      <c r="D137" s="48">
        <f t="shared" si="157"/>
        <v>51641.13</v>
      </c>
      <c r="E137" s="48">
        <f t="shared" si="157"/>
        <v>183341.5442</v>
      </c>
      <c r="F137" s="48">
        <f t="shared" si="157"/>
        <v>36168.25</v>
      </c>
      <c r="G137" s="48">
        <f t="shared" si="157"/>
        <v>129896.62049999999</v>
      </c>
      <c r="H137" s="65">
        <f t="shared" ref="H137" si="158">IFERROR(B137/D137*100-100,"0.00")</f>
        <v>-24.036635139471201</v>
      </c>
      <c r="I137" s="65">
        <f t="shared" ref="I137" si="159">IFERROR(C137/E137*100-100,"0.00")</f>
        <v>-24.394658720235654</v>
      </c>
      <c r="J137" s="65">
        <f t="shared" ref="J137" si="160">IFERROR(B137/F137*100-100,"0.00")</f>
        <v>8.4607079413573985</v>
      </c>
      <c r="K137" s="65">
        <f t="shared" ref="K137" si="161">IFERROR(C137/G137*100-100,"0.00")</f>
        <v>6.7125531568390784</v>
      </c>
      <c r="L137" s="48"/>
      <c r="M137" s="48"/>
      <c r="N137" s="48">
        <f t="shared" ref="H137:N137" si="162">SUM(N138:N140)</f>
        <v>0</v>
      </c>
      <c r="O137" s="48">
        <f t="shared" ref="O137:R137" si="163">SUM(O138:O140)</f>
        <v>667490.82000000007</v>
      </c>
      <c r="P137" s="48">
        <f t="shared" si="163"/>
        <v>2389451.5356206223</v>
      </c>
      <c r="Q137" s="48">
        <f t="shared" si="163"/>
        <v>634002.94999999995</v>
      </c>
      <c r="R137" s="48">
        <f t="shared" si="163"/>
        <v>2241097.2174378117</v>
      </c>
      <c r="S137" s="65">
        <f t="shared" si="120"/>
        <v>5.2819738457052949</v>
      </c>
      <c r="T137" s="65">
        <f t="shared" si="121"/>
        <v>6.6197181018510207</v>
      </c>
    </row>
    <row r="138" spans="1:20" x14ac:dyDescent="0.35">
      <c r="A138" s="49" t="s">
        <v>95</v>
      </c>
      <c r="B138" s="50">
        <v>158.97999999999999</v>
      </c>
      <c r="C138" s="50">
        <v>561.77469999999994</v>
      </c>
      <c r="D138" s="50">
        <v>228.63</v>
      </c>
      <c r="E138" s="50">
        <v>811.71589999999992</v>
      </c>
      <c r="F138" s="50">
        <v>63.44</v>
      </c>
      <c r="G138" s="50">
        <v>227.83879999999999</v>
      </c>
      <c r="H138" s="65">
        <f t="shared" ref="H138" si="164">IFERROR(B138/D138*100-100,"0.00")</f>
        <v>-30.464068582425753</v>
      </c>
      <c r="I138" s="65">
        <f t="shared" ref="I138" si="165">IFERROR(C138/E138*100-100,"0.00")</f>
        <v>-30.791709266752079</v>
      </c>
      <c r="J138" s="65">
        <v>100</v>
      </c>
      <c r="K138" s="65">
        <v>100</v>
      </c>
      <c r="N138" s="49" t="s">
        <v>95</v>
      </c>
      <c r="O138" s="50">
        <v>2719.37</v>
      </c>
      <c r="P138" s="50">
        <v>9734.6620118879164</v>
      </c>
      <c r="Q138" s="50">
        <v>159.79</v>
      </c>
      <c r="R138" s="50">
        <v>564.81970000000001</v>
      </c>
      <c r="S138" s="65">
        <f t="shared" ref="S138:S139" si="166">IFERROR(O138/Q138*100-100,"0.00")</f>
        <v>1601.8399148882911</v>
      </c>
      <c r="T138" s="65">
        <f t="shared" ref="T138:T139" si="167">IFERROR(P138/R138*100-100,"0.00")</f>
        <v>1623.4990231197526</v>
      </c>
    </row>
    <row r="139" spans="1:20" ht="31" x14ac:dyDescent="0.35">
      <c r="A139" s="49" t="s">
        <v>96</v>
      </c>
      <c r="B139" s="50">
        <v>16034.44</v>
      </c>
      <c r="C139" s="50">
        <v>56658.776900000012</v>
      </c>
      <c r="D139" s="50">
        <v>12440.11</v>
      </c>
      <c r="E139" s="50">
        <v>44166.117700000003</v>
      </c>
      <c r="F139" s="50">
        <v>16193.02</v>
      </c>
      <c r="G139" s="50">
        <v>58156.496100000004</v>
      </c>
      <c r="H139" s="65">
        <f t="shared" si="116"/>
        <v>28.893072488908871</v>
      </c>
      <c r="I139" s="65">
        <f t="shared" si="116"/>
        <v>28.28561768742469</v>
      </c>
      <c r="J139" s="65">
        <f t="shared" si="117"/>
        <v>-0.97931083886760462</v>
      </c>
      <c r="K139" s="65">
        <f t="shared" si="118"/>
        <v>-2.5753257167087042</v>
      </c>
      <c r="N139" s="49" t="s">
        <v>96</v>
      </c>
      <c r="O139" s="50">
        <v>173877.51</v>
      </c>
      <c r="P139" s="50">
        <v>622438.3449867618</v>
      </c>
      <c r="Q139" s="50">
        <v>147001.04999999999</v>
      </c>
      <c r="R139" s="50">
        <v>519624.77875642013</v>
      </c>
      <c r="S139" s="65">
        <f t="shared" si="166"/>
        <v>18.283175528338063</v>
      </c>
      <c r="T139" s="65">
        <f t="shared" si="167"/>
        <v>19.786116912360853</v>
      </c>
    </row>
    <row r="140" spans="1:20" x14ac:dyDescent="0.35">
      <c r="A140" s="51" t="s">
        <v>39</v>
      </c>
      <c r="B140" s="52">
        <f t="shared" ref="B140:G140" si="168">SUM(B141:B142)</f>
        <v>23034.92</v>
      </c>
      <c r="C140" s="52">
        <f t="shared" si="168"/>
        <v>81395.448599999989</v>
      </c>
      <c r="D140" s="52">
        <f t="shared" si="168"/>
        <v>38972.39</v>
      </c>
      <c r="E140" s="52">
        <f t="shared" si="168"/>
        <v>138363.71059999999</v>
      </c>
      <c r="F140" s="52">
        <f t="shared" si="168"/>
        <v>19911.789999999997</v>
      </c>
      <c r="G140" s="52">
        <f t="shared" si="168"/>
        <v>71512.285599999988</v>
      </c>
      <c r="H140" s="65">
        <f t="shared" si="116"/>
        <v>-40.89425873034731</v>
      </c>
      <c r="I140" s="65">
        <f t="shared" si="116"/>
        <v>-41.172834808320033</v>
      </c>
      <c r="J140" s="65">
        <f t="shared" si="117"/>
        <v>15.684827933601156</v>
      </c>
      <c r="K140" s="65">
        <f t="shared" si="118"/>
        <v>13.820230911484117</v>
      </c>
      <c r="N140" s="51" t="s">
        <v>39</v>
      </c>
      <c r="O140" s="52">
        <f t="shared" ref="O140:R140" si="169">SUM(O141:O142)</f>
        <v>490893.94</v>
      </c>
      <c r="P140" s="52">
        <f t="shared" si="169"/>
        <v>1757278.5286219725</v>
      </c>
      <c r="Q140" s="52">
        <f t="shared" si="169"/>
        <v>486842.11</v>
      </c>
      <c r="R140" s="52">
        <f t="shared" si="169"/>
        <v>1720907.6189813914</v>
      </c>
      <c r="S140" s="65">
        <f t="shared" si="120"/>
        <v>0.83226777568606281</v>
      </c>
      <c r="T140" s="65">
        <f t="shared" si="121"/>
        <v>2.1134725210937972</v>
      </c>
    </row>
    <row r="141" spans="1:20" x14ac:dyDescent="0.35">
      <c r="A141" s="53" t="s">
        <v>40</v>
      </c>
      <c r="B141" s="50">
        <v>789.82</v>
      </c>
      <c r="C141" s="50">
        <v>2790.8961999999997</v>
      </c>
      <c r="D141" s="50">
        <v>15062.97</v>
      </c>
      <c r="E141" s="50">
        <v>53478.07650000001</v>
      </c>
      <c r="F141" s="50">
        <v>1202.94</v>
      </c>
      <c r="G141" s="50">
        <v>4320.3080000000009</v>
      </c>
      <c r="H141" s="65">
        <f t="shared" ref="H141:I141" si="170">IFERROR(B141/D141*100-100,"0.00")</f>
        <v>-94.756545355929148</v>
      </c>
      <c r="I141" s="65">
        <f t="shared" si="170"/>
        <v>-94.781233016112694</v>
      </c>
      <c r="J141" s="65">
        <f t="shared" ref="J141" si="171">IFERROR(B141/F141*100-100,"0.00")</f>
        <v>-34.342527474354497</v>
      </c>
      <c r="K141" s="65">
        <f t="shared" ref="K141" si="172">IFERROR(C141/G141*100-100,"0.00")</f>
        <v>-35.400526999463949</v>
      </c>
      <c r="N141" s="53" t="s">
        <v>40</v>
      </c>
      <c r="O141" s="50">
        <v>154871.38</v>
      </c>
      <c r="P141" s="50">
        <v>554401.13254291995</v>
      </c>
      <c r="Q141" s="50">
        <v>184199.04000000001</v>
      </c>
      <c r="R141" s="50">
        <v>651113.61533341999</v>
      </c>
      <c r="S141" s="65">
        <f t="shared" ref="S141" si="173">IFERROR(O141/Q141*100-100,"0.00")</f>
        <v>-15.92172250191966</v>
      </c>
      <c r="T141" s="65">
        <f t="shared" ref="T141" si="174">IFERROR(P141/R141*100-100,"0.00")</f>
        <v>-14.853395861024325</v>
      </c>
    </row>
    <row r="142" spans="1:20" x14ac:dyDescent="0.35">
      <c r="A142" s="53" t="s">
        <v>41</v>
      </c>
      <c r="B142" s="50">
        <v>22245.1</v>
      </c>
      <c r="C142" s="50">
        <v>78604.552399999986</v>
      </c>
      <c r="D142" s="50">
        <v>23909.42</v>
      </c>
      <c r="E142" s="50">
        <v>84885.634099999981</v>
      </c>
      <c r="F142" s="50">
        <v>18708.849999999999</v>
      </c>
      <c r="G142" s="50">
        <v>67191.977599999984</v>
      </c>
      <c r="H142" s="65">
        <f t="shared" si="116"/>
        <v>-6.9609384083762791</v>
      </c>
      <c r="I142" s="65">
        <f t="shared" si="116"/>
        <v>-7.3994637215062085</v>
      </c>
      <c r="J142" s="65">
        <f t="shared" si="117"/>
        <v>18.901482453491255</v>
      </c>
      <c r="K142" s="65">
        <f t="shared" si="118"/>
        <v>16.985025902854218</v>
      </c>
      <c r="N142" s="53" t="s">
        <v>41</v>
      </c>
      <c r="O142" s="50">
        <v>336022.56</v>
      </c>
      <c r="P142" s="50">
        <v>1202877.3960790527</v>
      </c>
      <c r="Q142" s="50">
        <v>302643.07</v>
      </c>
      <c r="R142" s="50">
        <v>1069794.0036479714</v>
      </c>
      <c r="S142" s="65">
        <f t="shared" si="120"/>
        <v>11.02932573344566</v>
      </c>
      <c r="T142" s="65">
        <f t="shared" si="121"/>
        <v>12.440095193772834</v>
      </c>
    </row>
    <row r="143" spans="1:20" ht="18" x14ac:dyDescent="0.4">
      <c r="A143" s="43" t="s">
        <v>42</v>
      </c>
      <c r="B143" s="44">
        <f t="shared" ref="B143:G143" si="175">SUM(B144:B145)</f>
        <v>2640.05</v>
      </c>
      <c r="C143" s="44">
        <f t="shared" si="175"/>
        <v>9328.7911999999997</v>
      </c>
      <c r="D143" s="44">
        <f t="shared" si="175"/>
        <v>560.58000000000004</v>
      </c>
      <c r="E143" s="44">
        <f t="shared" si="175"/>
        <v>1990.2115200000001</v>
      </c>
      <c r="F143" s="44">
        <f t="shared" si="175"/>
        <v>928.17</v>
      </c>
      <c r="G143" s="44">
        <f t="shared" si="175"/>
        <v>3333.4956000000002</v>
      </c>
      <c r="H143" s="65">
        <f t="shared" ref="H143:H144" si="176">IFERROR(B143/D143*100-100,"0.00")</f>
        <v>370.94973063612684</v>
      </c>
      <c r="I143" s="65">
        <f t="shared" ref="I143:I144" si="177">IFERROR(C143/E143*100-100,"0.00")</f>
        <v>368.73365500366509</v>
      </c>
      <c r="J143" s="65">
        <f t="shared" ref="J143" si="178">IFERROR(B143/F143*100-100,"0.00")</f>
        <v>184.43604081148931</v>
      </c>
      <c r="K143" s="65">
        <f t="shared" ref="K143" si="179">IFERROR(C143/G143*100-100,"0.00")</f>
        <v>179.85011289650419</v>
      </c>
      <c r="N143" s="43" t="s">
        <v>42</v>
      </c>
      <c r="O143" s="44">
        <f t="shared" ref="O143:R143" si="180">SUM(O144:O145)</f>
        <v>12463.85</v>
      </c>
      <c r="P143" s="44">
        <f t="shared" si="180"/>
        <v>44617.506182499994</v>
      </c>
      <c r="Q143" s="44">
        <f t="shared" si="180"/>
        <v>8521.7900000000009</v>
      </c>
      <c r="R143" s="44">
        <f t="shared" si="180"/>
        <v>30123.155654000002</v>
      </c>
      <c r="S143" s="65">
        <f t="shared" ref="S143" si="181">IFERROR(O143/Q143*100-100,"0.00")</f>
        <v>46.258591211470815</v>
      </c>
      <c r="T143" s="65">
        <f t="shared" ref="T143" si="182">IFERROR(P143/R143*100-100,"0.00")</f>
        <v>48.116972521022433</v>
      </c>
    </row>
    <row r="144" spans="1:20" x14ac:dyDescent="0.35">
      <c r="A144" s="72" t="s">
        <v>43</v>
      </c>
      <c r="B144" s="46">
        <v>2640.05</v>
      </c>
      <c r="C144" s="46">
        <v>9328.7911999999997</v>
      </c>
      <c r="D144" s="46">
        <v>560.58000000000004</v>
      </c>
      <c r="E144" s="46">
        <v>1990.2115200000001</v>
      </c>
      <c r="F144" s="46">
        <v>928.17</v>
      </c>
      <c r="G144" s="46">
        <v>3333.4956000000002</v>
      </c>
      <c r="H144" s="65">
        <f t="shared" si="176"/>
        <v>370.94973063612684</v>
      </c>
      <c r="I144" s="65">
        <f t="shared" si="177"/>
        <v>368.73365500366509</v>
      </c>
      <c r="J144" s="65">
        <f t="shared" ref="J144" si="183">IFERROR(B144/F144*100-100,"0.00")</f>
        <v>184.43604081148931</v>
      </c>
      <c r="K144" s="65">
        <f t="shared" ref="K144" si="184">IFERROR(C144/G144*100-100,"0.00")</f>
        <v>179.85011289650419</v>
      </c>
      <c r="N144" s="45" t="s">
        <v>43</v>
      </c>
      <c r="O144" s="46">
        <v>12463.85</v>
      </c>
      <c r="P144" s="46">
        <v>44617.506182499994</v>
      </c>
      <c r="Q144" s="46">
        <v>8521.7900000000009</v>
      </c>
      <c r="R144" s="46">
        <v>30123.155654000002</v>
      </c>
      <c r="S144" s="65">
        <f t="shared" ref="S144" si="185">IFERROR(O144/Q144*100-100,"0.00")</f>
        <v>46.258591211470815</v>
      </c>
      <c r="T144" s="65">
        <f t="shared" ref="T144" si="186">IFERROR(P144/R144*100-100,"0.00")</f>
        <v>48.116972521022433</v>
      </c>
    </row>
    <row r="145" spans="1:20" x14ac:dyDescent="0.35">
      <c r="A145" s="72" t="s">
        <v>44</v>
      </c>
      <c r="B145" s="46">
        <v>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65" t="str">
        <f t="shared" ref="H145" si="187">IFERROR(B145/D145*100-100,"0.00")</f>
        <v>0.00</v>
      </c>
      <c r="I145" s="65" t="str">
        <f t="shared" ref="I145" si="188">IFERROR(C145/E145*100-100,"0.00")</f>
        <v>0.00</v>
      </c>
      <c r="J145" s="65">
        <v>0</v>
      </c>
      <c r="K145" s="65">
        <v>0</v>
      </c>
      <c r="N145" s="45" t="s">
        <v>44</v>
      </c>
      <c r="O145" s="46">
        <v>0</v>
      </c>
      <c r="P145" s="46">
        <v>0</v>
      </c>
      <c r="Q145" s="46">
        <v>0</v>
      </c>
      <c r="R145" s="46">
        <v>0</v>
      </c>
      <c r="S145" s="65">
        <v>0</v>
      </c>
      <c r="T145" s="65">
        <v>0</v>
      </c>
    </row>
    <row r="146" spans="1:20" ht="18" x14ac:dyDescent="0.4">
      <c r="A146" s="43" t="s">
        <v>45</v>
      </c>
      <c r="B146" s="44">
        <f t="shared" ref="B146:G146" si="189">B147+B151+B152+B153</f>
        <v>4775.29</v>
      </c>
      <c r="C146" s="44">
        <f t="shared" si="189"/>
        <v>16873.827000000001</v>
      </c>
      <c r="D146" s="44">
        <f t="shared" si="189"/>
        <v>4715.7299999999996</v>
      </c>
      <c r="E146" s="44">
        <f t="shared" si="189"/>
        <v>16742.239999999998</v>
      </c>
      <c r="F146" s="44">
        <f t="shared" si="189"/>
        <v>6461.2599999999993</v>
      </c>
      <c r="G146" s="44">
        <f t="shared" si="189"/>
        <v>23205.375630000002</v>
      </c>
      <c r="H146" s="65">
        <f t="shared" si="116"/>
        <v>1.2630069999766818</v>
      </c>
      <c r="I146" s="65">
        <f t="shared" si="116"/>
        <v>0.78595815135848568</v>
      </c>
      <c r="J146" s="65">
        <f t="shared" si="117"/>
        <v>-26.09351736348637</v>
      </c>
      <c r="K146" s="65">
        <f t="shared" si="118"/>
        <v>-27.284835768030192</v>
      </c>
      <c r="N146" s="43" t="s">
        <v>45</v>
      </c>
      <c r="O146" s="44">
        <f t="shared" ref="O146:R146" si="190">O147+O151+O152+O153</f>
        <v>91797.3</v>
      </c>
      <c r="P146" s="44">
        <f t="shared" si="190"/>
        <v>328611.57257999619</v>
      </c>
      <c r="Q146" s="44">
        <f t="shared" si="190"/>
        <v>118882.36</v>
      </c>
      <c r="R146" s="44">
        <f t="shared" si="190"/>
        <v>420229.77841000003</v>
      </c>
      <c r="S146" s="65">
        <f t="shared" si="120"/>
        <v>-22.783077321143352</v>
      </c>
      <c r="T146" s="65">
        <f t="shared" si="121"/>
        <v>-21.801930880922939</v>
      </c>
    </row>
    <row r="147" spans="1:20" x14ac:dyDescent="0.35">
      <c r="A147" s="47" t="s">
        <v>46</v>
      </c>
      <c r="B147" s="48">
        <f t="shared" ref="B147:G147" si="191">SUM(B148:B150)</f>
        <v>899.03</v>
      </c>
      <c r="C147" s="48">
        <f t="shared" si="191"/>
        <v>3176.8018999999999</v>
      </c>
      <c r="D147" s="48">
        <f t="shared" si="191"/>
        <v>512.53</v>
      </c>
      <c r="E147" s="48">
        <f t="shared" si="191"/>
        <v>1819.6351999999997</v>
      </c>
      <c r="F147" s="48">
        <f t="shared" si="191"/>
        <v>2352.1799999999998</v>
      </c>
      <c r="G147" s="48">
        <f t="shared" si="191"/>
        <v>8447.7781300000006</v>
      </c>
      <c r="H147" s="65">
        <f t="shared" si="116"/>
        <v>75.410219889567429</v>
      </c>
      <c r="I147" s="65">
        <f t="shared" si="116"/>
        <v>74.584548595234935</v>
      </c>
      <c r="J147" s="65">
        <f t="shared" si="117"/>
        <v>-61.778860461359244</v>
      </c>
      <c r="K147" s="65">
        <f t="shared" si="118"/>
        <v>-62.394823217261745</v>
      </c>
      <c r="N147" s="47" t="s">
        <v>46</v>
      </c>
      <c r="O147" s="48">
        <f t="shared" ref="O147:R147" si="192">SUM(O148:O150)</f>
        <v>18526.879999999997</v>
      </c>
      <c r="P147" s="48">
        <f t="shared" si="192"/>
        <v>66321.648517915542</v>
      </c>
      <c r="Q147" s="48">
        <f t="shared" si="192"/>
        <v>42501.729999999996</v>
      </c>
      <c r="R147" s="48">
        <f t="shared" si="192"/>
        <v>150236.66721000001</v>
      </c>
      <c r="S147" s="65">
        <f t="shared" si="120"/>
        <v>-56.40911558188337</v>
      </c>
      <c r="T147" s="65">
        <f t="shared" si="121"/>
        <v>-55.85521846992819</v>
      </c>
    </row>
    <row r="148" spans="1:20" x14ac:dyDescent="0.35">
      <c r="A148" s="49" t="s">
        <v>47</v>
      </c>
      <c r="B148" s="50">
        <v>0</v>
      </c>
      <c r="C148" s="50">
        <v>0</v>
      </c>
      <c r="D148" s="50">
        <v>0</v>
      </c>
      <c r="E148" s="50">
        <v>0</v>
      </c>
      <c r="F148" s="50">
        <v>98.43</v>
      </c>
      <c r="G148" s="50">
        <v>353.51729999999998</v>
      </c>
      <c r="H148" s="65">
        <v>0</v>
      </c>
      <c r="I148" s="65">
        <v>0</v>
      </c>
      <c r="J148" s="65">
        <f t="shared" ref="J148" si="193">IFERROR(B148/F148*100-100,"0.00")</f>
        <v>-100</v>
      </c>
      <c r="K148" s="65">
        <f t="shared" ref="K148" si="194">IFERROR(C148/G148*100-100,"0.00")</f>
        <v>-100</v>
      </c>
      <c r="N148" s="49" t="s">
        <v>47</v>
      </c>
      <c r="O148" s="50">
        <v>398.2</v>
      </c>
      <c r="P148" s="50">
        <v>1425.4632000000001</v>
      </c>
      <c r="Q148" s="50">
        <v>254.35</v>
      </c>
      <c r="R148" s="50">
        <v>899.07780000000002</v>
      </c>
      <c r="S148" s="65">
        <f t="shared" si="120"/>
        <v>56.555926872419917</v>
      </c>
      <c r="T148" s="65">
        <f t="shared" si="121"/>
        <v>58.547258090456694</v>
      </c>
    </row>
    <row r="149" spans="1:20" x14ac:dyDescent="0.35">
      <c r="A149" s="49" t="s">
        <v>48</v>
      </c>
      <c r="B149" s="50">
        <v>495.29</v>
      </c>
      <c r="C149" s="50">
        <v>1750.1488999999999</v>
      </c>
      <c r="D149" s="50">
        <v>223.5</v>
      </c>
      <c r="E149" s="50">
        <v>793.49499999999978</v>
      </c>
      <c r="F149" s="50">
        <v>258.97000000000003</v>
      </c>
      <c r="G149" s="50">
        <v>930.08503000000007</v>
      </c>
      <c r="H149" s="65">
        <f t="shared" si="116"/>
        <v>121.60626398210292</v>
      </c>
      <c r="I149" s="65">
        <f t="shared" si="116"/>
        <v>120.56205773193284</v>
      </c>
      <c r="J149" s="65">
        <f t="shared" si="117"/>
        <v>91.253813182994151</v>
      </c>
      <c r="K149" s="65">
        <f t="shared" si="118"/>
        <v>88.17084928245751</v>
      </c>
      <c r="N149" s="49" t="s">
        <v>48</v>
      </c>
      <c r="O149" s="50">
        <v>4008.71</v>
      </c>
      <c r="P149" s="50">
        <v>14350.20047789952</v>
      </c>
      <c r="Q149" s="50">
        <v>3393.36</v>
      </c>
      <c r="R149" s="50">
        <v>11994.96336</v>
      </c>
      <c r="S149" s="65">
        <f t="shared" si="120"/>
        <v>18.133943937572198</v>
      </c>
      <c r="T149" s="65">
        <f t="shared" si="121"/>
        <v>19.635217275891037</v>
      </c>
    </row>
    <row r="150" spans="1:20" x14ac:dyDescent="0.35">
      <c r="A150" s="49" t="s">
        <v>49</v>
      </c>
      <c r="B150" s="50">
        <v>403.74</v>
      </c>
      <c r="C150" s="50">
        <v>1426.653</v>
      </c>
      <c r="D150" s="50">
        <v>289.02999999999997</v>
      </c>
      <c r="E150" s="50">
        <v>1026.1402</v>
      </c>
      <c r="F150" s="50">
        <v>1994.78</v>
      </c>
      <c r="G150" s="50">
        <v>7164.1758</v>
      </c>
      <c r="H150" s="65">
        <f t="shared" si="116"/>
        <v>39.687921669030914</v>
      </c>
      <c r="I150" s="65">
        <f t="shared" si="116"/>
        <v>39.031001806575745</v>
      </c>
      <c r="J150" s="65">
        <f t="shared" si="117"/>
        <v>-79.760174054281677</v>
      </c>
      <c r="K150" s="65">
        <f t="shared" si="118"/>
        <v>-80.086292689802505</v>
      </c>
      <c r="N150" s="49" t="s">
        <v>49</v>
      </c>
      <c r="O150" s="50">
        <v>14119.97</v>
      </c>
      <c r="P150" s="50">
        <v>50545.984840016026</v>
      </c>
      <c r="Q150" s="50">
        <v>38854.019999999997</v>
      </c>
      <c r="R150" s="50">
        <v>137342.62605000002</v>
      </c>
      <c r="S150" s="65">
        <f t="shared" si="120"/>
        <v>-63.658921264775174</v>
      </c>
      <c r="T150" s="65">
        <f t="shared" si="121"/>
        <v>-63.197161512249956</v>
      </c>
    </row>
    <row r="151" spans="1:20" x14ac:dyDescent="0.35">
      <c r="A151" s="47" t="s">
        <v>50</v>
      </c>
      <c r="B151" s="48">
        <v>3875.61</v>
      </c>
      <c r="C151" s="48">
        <v>13694.722599999999</v>
      </c>
      <c r="D151" s="48">
        <v>4201.09</v>
      </c>
      <c r="E151" s="48">
        <v>14915.122599999999</v>
      </c>
      <c r="F151" s="48">
        <v>4104.95</v>
      </c>
      <c r="G151" s="48">
        <v>14742.7484</v>
      </c>
      <c r="H151" s="65">
        <f t="shared" si="116"/>
        <v>-7.7475131453979742</v>
      </c>
      <c r="I151" s="65">
        <f t="shared" si="116"/>
        <v>-8.1822994870990868</v>
      </c>
      <c r="J151" s="65">
        <f t="shared" si="117"/>
        <v>-5.5869133606986594</v>
      </c>
      <c r="K151" s="65">
        <f t="shared" si="118"/>
        <v>-7.1087545657362057</v>
      </c>
      <c r="N151" s="47" t="s">
        <v>50</v>
      </c>
      <c r="O151" s="48">
        <v>73210.16</v>
      </c>
      <c r="P151" s="48">
        <v>262074.22306208062</v>
      </c>
      <c r="Q151" s="48">
        <v>76312.53</v>
      </c>
      <c r="R151" s="48">
        <v>269752.38559999998</v>
      </c>
      <c r="S151" s="65">
        <f t="shared" si="120"/>
        <v>-4.0653481151784518</v>
      </c>
      <c r="T151" s="65">
        <f t="shared" si="121"/>
        <v>-2.8463742853806906</v>
      </c>
    </row>
    <row r="152" spans="1:20" x14ac:dyDescent="0.35">
      <c r="A152" s="47" t="s">
        <v>51</v>
      </c>
      <c r="B152" s="48">
        <v>0.65</v>
      </c>
      <c r="C152" s="48">
        <v>2.3025000000000002</v>
      </c>
      <c r="D152" s="48">
        <v>2.11</v>
      </c>
      <c r="E152" s="48">
        <v>7.4821999999999997</v>
      </c>
      <c r="F152" s="48">
        <v>4.13</v>
      </c>
      <c r="G152" s="48">
        <v>14.8491</v>
      </c>
      <c r="H152" s="65">
        <f t="shared" si="116"/>
        <v>-69.194312796208521</v>
      </c>
      <c r="I152" s="65">
        <f t="shared" si="116"/>
        <v>-69.226965331052355</v>
      </c>
      <c r="J152" s="65">
        <f t="shared" ref="J152" si="195">IFERROR(B152/F152*100-100,"0.00")</f>
        <v>-84.261501210653748</v>
      </c>
      <c r="K152" s="65">
        <f t="shared" ref="K152" si="196">IFERROR(C152/G152*100-100,"0.00")</f>
        <v>-84.494009737963921</v>
      </c>
      <c r="N152" s="47" t="s">
        <v>51</v>
      </c>
      <c r="O152" s="48">
        <v>60.26</v>
      </c>
      <c r="P152" s="48">
        <v>215.70100000000002</v>
      </c>
      <c r="Q152" s="48">
        <v>68.099999999999994</v>
      </c>
      <c r="R152" s="48">
        <v>240.72559999999999</v>
      </c>
      <c r="S152" s="65">
        <f t="shared" si="120"/>
        <v>-11.512481644640232</v>
      </c>
      <c r="T152" s="65">
        <f t="shared" si="121"/>
        <v>-10.395487642361246</v>
      </c>
    </row>
    <row r="153" spans="1:20" ht="31" x14ac:dyDescent="0.35">
      <c r="A153" s="54" t="s">
        <v>52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66" t="str">
        <f t="shared" si="116"/>
        <v>0.00</v>
      </c>
      <c r="I153" s="66" t="str">
        <f t="shared" si="116"/>
        <v>0.00</v>
      </c>
      <c r="J153" s="66" t="str">
        <f t="shared" si="117"/>
        <v>0.00</v>
      </c>
      <c r="K153" s="66" t="str">
        <f t="shared" si="118"/>
        <v>0.00</v>
      </c>
      <c r="N153" s="54" t="s">
        <v>52</v>
      </c>
      <c r="O153" s="55">
        <v>0</v>
      </c>
      <c r="P153" s="55">
        <v>0</v>
      </c>
      <c r="Q153" s="55">
        <v>0</v>
      </c>
      <c r="R153" s="55">
        <v>0</v>
      </c>
      <c r="S153" s="66" t="str">
        <f t="shared" si="120"/>
        <v>0.00</v>
      </c>
      <c r="T153" s="66" t="str">
        <f t="shared" si="121"/>
        <v>0.00</v>
      </c>
    </row>
    <row r="154" spans="1:20" x14ac:dyDescent="0.35">
      <c r="A154" s="45"/>
      <c r="B154" s="61"/>
      <c r="C154" s="61"/>
      <c r="D154" s="61"/>
      <c r="E154" s="61"/>
      <c r="F154" s="61"/>
      <c r="G154" s="61"/>
      <c r="J154" s="16" t="s">
        <v>100</v>
      </c>
      <c r="N154" s="45"/>
      <c r="O154" s="61"/>
      <c r="P154" s="61"/>
      <c r="Q154" s="61"/>
      <c r="R154" s="61"/>
      <c r="S154" s="16" t="s">
        <v>100</v>
      </c>
    </row>
    <row r="155" spans="1:20" x14ac:dyDescent="0.35">
      <c r="A155" s="25"/>
      <c r="B155" s="98" t="s">
        <v>92</v>
      </c>
      <c r="C155" s="98"/>
      <c r="D155" s="98"/>
      <c r="E155" s="98"/>
      <c r="F155" s="98"/>
      <c r="G155" s="98"/>
      <c r="H155" s="26"/>
      <c r="I155" s="27" t="s">
        <v>9</v>
      </c>
      <c r="J155" s="28"/>
      <c r="K155" s="28"/>
      <c r="N155" s="25"/>
      <c r="O155" s="98" t="s">
        <v>92</v>
      </c>
      <c r="P155" s="98"/>
      <c r="Q155" s="98"/>
      <c r="R155" s="98"/>
      <c r="S155" s="26"/>
      <c r="T155" s="27" t="s">
        <v>9</v>
      </c>
    </row>
    <row r="156" spans="1:20" x14ac:dyDescent="0.35">
      <c r="A156" s="28"/>
      <c r="B156" s="29"/>
      <c r="C156" s="29"/>
      <c r="D156" s="29"/>
      <c r="E156" s="29"/>
      <c r="F156" s="29"/>
      <c r="G156" s="29"/>
      <c r="H156" s="30"/>
      <c r="I156" s="28" t="s">
        <v>8</v>
      </c>
      <c r="J156" s="31"/>
      <c r="K156" s="31"/>
      <c r="N156" s="28"/>
      <c r="O156" s="29"/>
      <c r="P156" s="29"/>
      <c r="Q156" s="29"/>
      <c r="R156" s="29"/>
      <c r="S156" s="30"/>
      <c r="T156" s="28" t="s">
        <v>8</v>
      </c>
    </row>
    <row r="157" spans="1:20" x14ac:dyDescent="0.35">
      <c r="A157" s="32"/>
      <c r="B157" s="88"/>
      <c r="C157" s="89"/>
      <c r="D157" s="96"/>
      <c r="E157" s="96"/>
      <c r="F157" s="88"/>
      <c r="G157" s="89"/>
      <c r="H157" s="88" t="s">
        <v>111</v>
      </c>
      <c r="I157" s="97"/>
      <c r="J157" s="97"/>
      <c r="K157" s="97"/>
      <c r="N157" s="32"/>
      <c r="O157" s="88"/>
      <c r="P157" s="89"/>
      <c r="Q157" s="96"/>
      <c r="R157" s="96"/>
      <c r="S157" s="88" t="s">
        <v>112</v>
      </c>
      <c r="T157" s="97"/>
    </row>
    <row r="158" spans="1:20" x14ac:dyDescent="0.35">
      <c r="A158" s="33"/>
      <c r="B158" s="96" t="s">
        <v>113</v>
      </c>
      <c r="C158" s="96"/>
      <c r="D158" s="94" t="s">
        <v>118</v>
      </c>
      <c r="E158" s="95"/>
      <c r="F158" s="96" t="s">
        <v>114</v>
      </c>
      <c r="G158" s="96"/>
      <c r="H158" s="84" t="s">
        <v>3</v>
      </c>
      <c r="I158" s="99"/>
      <c r="J158" s="99"/>
      <c r="K158" s="99"/>
      <c r="N158" s="33"/>
      <c r="O158" s="94" t="s">
        <v>115</v>
      </c>
      <c r="P158" s="95"/>
      <c r="Q158" s="94" t="s">
        <v>116</v>
      </c>
      <c r="R158" s="95"/>
      <c r="S158" s="94" t="s">
        <v>3</v>
      </c>
      <c r="T158" s="96"/>
    </row>
    <row r="159" spans="1:20" x14ac:dyDescent="0.35">
      <c r="A159" s="34" t="s">
        <v>0</v>
      </c>
      <c r="B159" s="35"/>
      <c r="C159" s="29"/>
      <c r="D159" s="35"/>
      <c r="E159" s="36"/>
      <c r="F159" s="35"/>
      <c r="G159" s="36"/>
      <c r="H159" s="84" t="s">
        <v>110</v>
      </c>
      <c r="I159" s="99"/>
      <c r="J159" s="100" t="s">
        <v>114</v>
      </c>
      <c r="K159" s="101"/>
      <c r="N159" s="34" t="s">
        <v>0</v>
      </c>
      <c r="O159" s="82"/>
      <c r="P159" s="83"/>
      <c r="Q159" s="82"/>
      <c r="R159" s="83"/>
      <c r="S159" s="84" t="s">
        <v>117</v>
      </c>
      <c r="T159" s="99"/>
    </row>
    <row r="160" spans="1:20" x14ac:dyDescent="0.35">
      <c r="A160" s="33"/>
      <c r="B160" s="37" t="s">
        <v>1</v>
      </c>
      <c r="C160" s="38" t="s">
        <v>2</v>
      </c>
      <c r="D160" s="37" t="s">
        <v>1</v>
      </c>
      <c r="E160" s="39" t="s">
        <v>2</v>
      </c>
      <c r="F160" s="37" t="s">
        <v>1</v>
      </c>
      <c r="G160" s="39" t="s">
        <v>2</v>
      </c>
      <c r="H160" s="40" t="s">
        <v>1</v>
      </c>
      <c r="I160" s="40" t="s">
        <v>2</v>
      </c>
      <c r="J160" s="40" t="s">
        <v>1</v>
      </c>
      <c r="K160" s="40" t="s">
        <v>2</v>
      </c>
      <c r="N160" s="33"/>
      <c r="O160" s="37" t="s">
        <v>1</v>
      </c>
      <c r="P160" s="38" t="s">
        <v>2</v>
      </c>
      <c r="Q160" s="37" t="s">
        <v>1</v>
      </c>
      <c r="R160" s="39" t="s">
        <v>2</v>
      </c>
      <c r="S160" s="40" t="s">
        <v>1</v>
      </c>
      <c r="T160" s="40" t="s">
        <v>2</v>
      </c>
    </row>
    <row r="161" spans="1:20" ht="18" x14ac:dyDescent="0.4">
      <c r="A161" s="57" t="s">
        <v>53</v>
      </c>
      <c r="B161" s="44">
        <f t="shared" ref="B161:G161" si="197">SUM(B162:B163)</f>
        <v>19807.41</v>
      </c>
      <c r="C161" s="44">
        <f t="shared" si="197"/>
        <v>69990.823709999997</v>
      </c>
      <c r="D161" s="44">
        <f t="shared" si="197"/>
        <v>15610.63</v>
      </c>
      <c r="E161" s="44">
        <f t="shared" si="197"/>
        <v>55422.441785609997</v>
      </c>
      <c r="F161" s="44">
        <f t="shared" si="197"/>
        <v>12584.43</v>
      </c>
      <c r="G161" s="44">
        <f t="shared" si="197"/>
        <v>45196.392159999996</v>
      </c>
      <c r="H161" s="65">
        <f t="shared" ref="H161:K200" si="198">IFERROR(B161/D161*100-100,"0.00")</f>
        <v>26.884116784524409</v>
      </c>
      <c r="I161" s="65">
        <f t="shared" si="198"/>
        <v>26.286070145997371</v>
      </c>
      <c r="J161" s="65">
        <f t="shared" ref="J161:J200" si="199">IFERROR(B161/F161*100-100,"0.00")</f>
        <v>57.396163354240116</v>
      </c>
      <c r="K161" s="65">
        <f t="shared" ref="K161:K200" si="200">IFERROR(C161/G161*100-100,"0.00")</f>
        <v>54.85931589898837</v>
      </c>
      <c r="N161" s="57" t="s">
        <v>53</v>
      </c>
      <c r="O161" s="44">
        <f t="shared" ref="O161:R161" si="201">SUM(O162:O163)</f>
        <v>203385.25</v>
      </c>
      <c r="P161" s="44">
        <f t="shared" si="201"/>
        <v>728068.74990536959</v>
      </c>
      <c r="Q161" s="44">
        <f t="shared" si="201"/>
        <v>145334.92000000001</v>
      </c>
      <c r="R161" s="44">
        <f t="shared" si="201"/>
        <v>513735.28750779841</v>
      </c>
      <c r="S161" s="65">
        <f t="shared" ref="S161:S200" si="202">IFERROR(O161/Q161*100-100,"0.00")</f>
        <v>39.942451545712487</v>
      </c>
      <c r="T161" s="65">
        <f t="shared" ref="T161:T200" si="203">IFERROR(P161/R161*100-100,"0.00")</f>
        <v>41.72060351106748</v>
      </c>
    </row>
    <row r="162" spans="1:20" ht="31" x14ac:dyDescent="0.35">
      <c r="A162" s="45" t="s">
        <v>54</v>
      </c>
      <c r="B162" s="46">
        <v>19807.41</v>
      </c>
      <c r="C162" s="46">
        <v>69990.823709999997</v>
      </c>
      <c r="D162" s="46">
        <v>15610.63</v>
      </c>
      <c r="E162" s="46">
        <v>55422.441785609997</v>
      </c>
      <c r="F162" s="46">
        <v>8086.1</v>
      </c>
      <c r="G162" s="46">
        <v>29040.857159999996</v>
      </c>
      <c r="H162" s="65">
        <f t="shared" si="198"/>
        <v>26.884116784524409</v>
      </c>
      <c r="I162" s="65">
        <f t="shared" si="198"/>
        <v>26.286070145997371</v>
      </c>
      <c r="J162" s="65">
        <f t="shared" si="199"/>
        <v>144.95628300416766</v>
      </c>
      <c r="K162" s="65">
        <f t="shared" si="200"/>
        <v>141.00811943802833</v>
      </c>
      <c r="N162" s="45" t="s">
        <v>54</v>
      </c>
      <c r="O162" s="46">
        <v>203385.25</v>
      </c>
      <c r="P162" s="46">
        <v>728068.74990536959</v>
      </c>
      <c r="Q162" s="46">
        <v>98506.71</v>
      </c>
      <c r="R162" s="46">
        <v>348205.19950779842</v>
      </c>
      <c r="S162" s="65">
        <f t="shared" si="202"/>
        <v>106.46842230341466</v>
      </c>
      <c r="T162" s="65">
        <f t="shared" si="203"/>
        <v>109.09186621409535</v>
      </c>
    </row>
    <row r="163" spans="1:20" ht="31" x14ac:dyDescent="0.35">
      <c r="A163" s="45" t="s">
        <v>55</v>
      </c>
      <c r="B163" s="78">
        <v>0</v>
      </c>
      <c r="C163" s="78">
        <v>0</v>
      </c>
      <c r="D163" s="78">
        <v>0</v>
      </c>
      <c r="E163" s="78">
        <v>0</v>
      </c>
      <c r="F163" s="78">
        <v>4498.33</v>
      </c>
      <c r="G163" s="78">
        <v>16155.535</v>
      </c>
      <c r="H163" s="65" t="str">
        <f t="shared" ref="H163" si="204">IFERROR(B163/D163*100-100,"0.00")</f>
        <v>0.00</v>
      </c>
      <c r="I163" s="65" t="str">
        <f t="shared" ref="I163" si="205">IFERROR(C163/E163*100-100,"0.00")</f>
        <v>0.00</v>
      </c>
      <c r="J163" s="65">
        <f t="shared" ref="J163" si="206">IFERROR(B163/F163*100-100,"0.00")</f>
        <v>-100</v>
      </c>
      <c r="K163" s="65">
        <f t="shared" ref="K163" si="207">IFERROR(C163/G163*100-100,"0.00")</f>
        <v>-100</v>
      </c>
      <c r="N163" s="45" t="s">
        <v>55</v>
      </c>
      <c r="O163" s="46">
        <v>0</v>
      </c>
      <c r="P163" s="46">
        <v>0</v>
      </c>
      <c r="Q163" s="46">
        <v>46828.21</v>
      </c>
      <c r="R163" s="46">
        <v>165530.08800000002</v>
      </c>
      <c r="S163" s="65">
        <f t="shared" si="202"/>
        <v>-100</v>
      </c>
      <c r="T163" s="65">
        <f t="shared" si="203"/>
        <v>-100</v>
      </c>
    </row>
    <row r="164" spans="1:20" ht="35.5" x14ac:dyDescent="0.4">
      <c r="A164" s="43" t="s">
        <v>56</v>
      </c>
      <c r="B164" s="44">
        <v>3454.63</v>
      </c>
      <c r="C164" s="44">
        <v>12207.161</v>
      </c>
      <c r="D164" s="44">
        <v>6762.7</v>
      </c>
      <c r="E164" s="44">
        <v>24009.620355999999</v>
      </c>
      <c r="F164" s="44">
        <v>7603.28</v>
      </c>
      <c r="G164" s="44">
        <v>27306.8364</v>
      </c>
      <c r="H164" s="65">
        <f t="shared" si="198"/>
        <v>-48.916409126532301</v>
      </c>
      <c r="I164" s="65">
        <f t="shared" si="198"/>
        <v>-49.15720940606446</v>
      </c>
      <c r="J164" s="65">
        <f t="shared" si="199"/>
        <v>-54.563951347313264</v>
      </c>
      <c r="K164" s="65">
        <f t="shared" si="200"/>
        <v>-55.29631912981322</v>
      </c>
      <c r="N164" s="43" t="s">
        <v>56</v>
      </c>
      <c r="O164" s="44">
        <v>79706.16</v>
      </c>
      <c r="P164" s="44">
        <v>285328.27004999999</v>
      </c>
      <c r="Q164" s="44">
        <v>54202.720000000001</v>
      </c>
      <c r="R164" s="44">
        <v>191597.80818399999</v>
      </c>
      <c r="S164" s="65">
        <f t="shared" si="202"/>
        <v>47.051956064197526</v>
      </c>
      <c r="T164" s="65">
        <f t="shared" si="203"/>
        <v>48.92042490172247</v>
      </c>
    </row>
    <row r="165" spans="1:20" ht="35.5" x14ac:dyDescent="0.4">
      <c r="A165" s="43" t="s">
        <v>57</v>
      </c>
      <c r="B165" s="44">
        <f t="shared" ref="B165:G165" si="208">B166+B169+B175</f>
        <v>9003.4700000000012</v>
      </c>
      <c r="C165" s="44">
        <f t="shared" si="208"/>
        <v>31814.366699999999</v>
      </c>
      <c r="D165" s="44">
        <f t="shared" si="208"/>
        <v>9881.8000000000011</v>
      </c>
      <c r="E165" s="44">
        <f t="shared" si="208"/>
        <v>35083.368399999999</v>
      </c>
      <c r="F165" s="44">
        <f t="shared" si="208"/>
        <v>11686.130000000001</v>
      </c>
      <c r="G165" s="44">
        <f t="shared" si="208"/>
        <v>41970.188229999992</v>
      </c>
      <c r="H165" s="65">
        <f t="shared" si="198"/>
        <v>-8.8883604201663644</v>
      </c>
      <c r="I165" s="65">
        <f t="shared" si="198"/>
        <v>-9.31781025906281</v>
      </c>
      <c r="J165" s="65">
        <f t="shared" si="199"/>
        <v>-22.955931518817607</v>
      </c>
      <c r="K165" s="65">
        <f t="shared" si="200"/>
        <v>-24.197703079970196</v>
      </c>
      <c r="N165" s="43" t="s">
        <v>57</v>
      </c>
      <c r="O165" s="44">
        <f t="shared" ref="O165:R165" si="209">O166+O169+O175</f>
        <v>137346.22999999998</v>
      </c>
      <c r="P165" s="44">
        <f t="shared" si="209"/>
        <v>491665.39963199996</v>
      </c>
      <c r="Q165" s="44">
        <f t="shared" si="209"/>
        <v>112036.26999999997</v>
      </c>
      <c r="R165" s="44">
        <f t="shared" si="209"/>
        <v>396030.00100400002</v>
      </c>
      <c r="S165" s="65">
        <f t="shared" si="202"/>
        <v>22.59086276256788</v>
      </c>
      <c r="T165" s="65">
        <f t="shared" si="203"/>
        <v>24.148523694050652</v>
      </c>
    </row>
    <row r="166" spans="1:20" x14ac:dyDescent="0.35">
      <c r="A166" s="47" t="s">
        <v>58</v>
      </c>
      <c r="B166" s="48">
        <f t="shared" ref="B166:G166" si="210">SUM(B167:B168)</f>
        <v>295.39999999999998</v>
      </c>
      <c r="C166" s="48">
        <f t="shared" si="210"/>
        <v>1043.7999</v>
      </c>
      <c r="D166" s="48">
        <f t="shared" si="210"/>
        <v>294.85000000000002</v>
      </c>
      <c r="E166" s="48">
        <f t="shared" si="210"/>
        <v>1046.8090999999999</v>
      </c>
      <c r="F166" s="48">
        <f t="shared" si="210"/>
        <v>3862.82</v>
      </c>
      <c r="G166" s="48">
        <f t="shared" si="210"/>
        <v>13873.14639036577</v>
      </c>
      <c r="H166" s="65">
        <f t="shared" si="198"/>
        <v>0.18653552653890415</v>
      </c>
      <c r="I166" s="65">
        <f t="shared" si="198"/>
        <v>-0.28746406579767836</v>
      </c>
      <c r="J166" s="65">
        <f t="shared" si="199"/>
        <v>-92.352737119513719</v>
      </c>
      <c r="K166" s="65">
        <f t="shared" si="200"/>
        <v>-92.476112695495885</v>
      </c>
      <c r="N166" s="47" t="s">
        <v>58</v>
      </c>
      <c r="O166" s="48">
        <f t="shared" ref="O166:R166" si="211">SUM(O167:O168)</f>
        <v>32505.18</v>
      </c>
      <c r="P166" s="48">
        <f t="shared" si="211"/>
        <v>116360.47818152969</v>
      </c>
      <c r="Q166" s="48">
        <f t="shared" si="211"/>
        <v>20839.649999999998</v>
      </c>
      <c r="R166" s="48">
        <f t="shared" si="211"/>
        <v>73664.767121527853</v>
      </c>
      <c r="S166" s="65">
        <f t="shared" si="202"/>
        <v>55.977571600290787</v>
      </c>
      <c r="T166" s="65">
        <f t="shared" si="203"/>
        <v>57.959473338950403</v>
      </c>
    </row>
    <row r="167" spans="1:20" x14ac:dyDescent="0.35">
      <c r="A167" s="49" t="s">
        <v>59</v>
      </c>
      <c r="B167" s="50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65" t="str">
        <f t="shared" ref="H167" si="212">IFERROR(B167/D167*100-100,"0.00")</f>
        <v>0.00</v>
      </c>
      <c r="I167" s="65" t="str">
        <f t="shared" ref="I167" si="213">IFERROR(C167/E167*100-100,"0.00")</f>
        <v>0.00</v>
      </c>
      <c r="J167" s="65" t="str">
        <f t="shared" ref="J167" si="214">IFERROR(B167/F167*100-100,"0.00")</f>
        <v>0.00</v>
      </c>
      <c r="K167" s="65" t="str">
        <f t="shared" ref="K167" si="215">IFERROR(C167/G167*100-100,"0.00")</f>
        <v>0.00</v>
      </c>
      <c r="N167" s="49" t="s">
        <v>59</v>
      </c>
      <c r="O167" s="50">
        <v>0.14000000000000001</v>
      </c>
      <c r="P167" s="50">
        <v>0.505</v>
      </c>
      <c r="Q167" s="50">
        <v>10.26</v>
      </c>
      <c r="R167" s="50">
        <v>36.253399999999999</v>
      </c>
      <c r="S167" s="65">
        <f t="shared" ref="S167" si="216">IFERROR(O167/Q167*100-100,"0.00")</f>
        <v>-98.635477582846008</v>
      </c>
      <c r="T167" s="65">
        <f t="shared" ref="T167" si="217">IFERROR(P167/R167*100-100,"0.00")</f>
        <v>-98.607027202965796</v>
      </c>
    </row>
    <row r="168" spans="1:20" ht="31" x14ac:dyDescent="0.35">
      <c r="A168" s="49" t="s">
        <v>60</v>
      </c>
      <c r="B168" s="74">
        <v>295.39999999999998</v>
      </c>
      <c r="C168" s="74">
        <v>1043.7999</v>
      </c>
      <c r="D168" s="74">
        <v>294.85000000000002</v>
      </c>
      <c r="E168" s="74">
        <v>1046.8090999999999</v>
      </c>
      <c r="F168" s="74">
        <v>3862.82</v>
      </c>
      <c r="G168" s="74">
        <v>13873.14639036577</v>
      </c>
      <c r="H168" s="65">
        <f t="shared" si="198"/>
        <v>0.18653552653890415</v>
      </c>
      <c r="I168" s="65">
        <f t="shared" si="198"/>
        <v>-0.28746406579767836</v>
      </c>
      <c r="J168" s="65">
        <f t="shared" si="199"/>
        <v>-92.352737119513719</v>
      </c>
      <c r="K168" s="65">
        <f t="shared" si="200"/>
        <v>-92.476112695495885</v>
      </c>
      <c r="N168" s="49" t="s">
        <v>60</v>
      </c>
      <c r="O168" s="50">
        <v>32505.040000000001</v>
      </c>
      <c r="P168" s="50">
        <v>116359.97318152968</v>
      </c>
      <c r="Q168" s="50">
        <v>20829.39</v>
      </c>
      <c r="R168" s="50">
        <v>73628.513721527852</v>
      </c>
      <c r="S168" s="65">
        <f t="shared" si="202"/>
        <v>56.053729849986013</v>
      </c>
      <c r="T168" s="65">
        <f t="shared" si="203"/>
        <v>58.03656396164331</v>
      </c>
    </row>
    <row r="169" spans="1:20" x14ac:dyDescent="0.35">
      <c r="A169" s="47" t="s">
        <v>61</v>
      </c>
      <c r="B169" s="48">
        <f t="shared" ref="B169:G169" si="218">SUM(B170:B174)</f>
        <v>8034.9400000000005</v>
      </c>
      <c r="C169" s="48">
        <f t="shared" si="218"/>
        <v>28392.015199999998</v>
      </c>
      <c r="D169" s="48">
        <f t="shared" si="218"/>
        <v>9503.5500000000011</v>
      </c>
      <c r="E169" s="48">
        <f t="shared" si="218"/>
        <v>33740.451699999998</v>
      </c>
      <c r="F169" s="48">
        <f t="shared" si="218"/>
        <v>7699.3600000000006</v>
      </c>
      <c r="G169" s="48">
        <f t="shared" si="218"/>
        <v>27651.877566566909</v>
      </c>
      <c r="H169" s="65">
        <f t="shared" si="198"/>
        <v>-15.453277985594866</v>
      </c>
      <c r="I169" s="65">
        <f t="shared" si="198"/>
        <v>-15.851703905908295</v>
      </c>
      <c r="J169" s="65">
        <f t="shared" si="199"/>
        <v>4.3585440867812508</v>
      </c>
      <c r="K169" s="65">
        <f t="shared" si="200"/>
        <v>2.6766270451304592</v>
      </c>
      <c r="N169" s="47" t="s">
        <v>61</v>
      </c>
      <c r="O169" s="48">
        <f t="shared" ref="O169:R169" si="219">SUM(O170:O174)</f>
        <v>102896</v>
      </c>
      <c r="P169" s="48">
        <f t="shared" si="219"/>
        <v>368342.13043666596</v>
      </c>
      <c r="Q169" s="48">
        <f t="shared" si="219"/>
        <v>89750.789999999979</v>
      </c>
      <c r="R169" s="48">
        <f t="shared" si="219"/>
        <v>317254.46355845279</v>
      </c>
      <c r="S169" s="65">
        <f t="shared" si="202"/>
        <v>14.646344617133764</v>
      </c>
      <c r="T169" s="65">
        <f t="shared" si="203"/>
        <v>16.103056929504959</v>
      </c>
    </row>
    <row r="170" spans="1:20" ht="31" x14ac:dyDescent="0.35">
      <c r="A170" s="49" t="s">
        <v>62</v>
      </c>
      <c r="B170" s="50">
        <v>0</v>
      </c>
      <c r="C170" s="50">
        <v>0</v>
      </c>
      <c r="D170" s="50">
        <v>13.09</v>
      </c>
      <c r="E170" s="50">
        <v>46.4786</v>
      </c>
      <c r="F170" s="50">
        <v>29.98</v>
      </c>
      <c r="G170" s="50">
        <v>107.654</v>
      </c>
      <c r="H170" s="65">
        <f t="shared" ref="H170:I170" si="220">IFERROR(B170/D170*100-100,"0.00")</f>
        <v>-100</v>
      </c>
      <c r="I170" s="65">
        <f t="shared" si="220"/>
        <v>-100</v>
      </c>
      <c r="J170" s="65">
        <f t="shared" ref="J170" si="221">IFERROR(B170/F170*100-100,"0.00")</f>
        <v>-100</v>
      </c>
      <c r="K170" s="65">
        <f t="shared" ref="K170" si="222">IFERROR(C170/G170*100-100,"0.00")</f>
        <v>-100</v>
      </c>
      <c r="N170" s="49" t="s">
        <v>62</v>
      </c>
      <c r="O170" s="50">
        <v>432.81</v>
      </c>
      <c r="P170" s="50">
        <v>1549.3527000000001</v>
      </c>
      <c r="Q170" s="50">
        <v>365.13</v>
      </c>
      <c r="R170" s="50">
        <v>1290.6814999999999</v>
      </c>
      <c r="S170" s="65">
        <f t="shared" ref="S170" si="223">IFERROR(O170/Q170*100-100,"0.00")</f>
        <v>18.535863938871103</v>
      </c>
      <c r="T170" s="65">
        <f t="shared" ref="T170" si="224">IFERROR(P170/R170*100-100,"0.00")</f>
        <v>20.041443222049764</v>
      </c>
    </row>
    <row r="171" spans="1:20" ht="31" x14ac:dyDescent="0.35">
      <c r="A171" s="49" t="s">
        <v>63</v>
      </c>
      <c r="B171" s="50">
        <v>3821.92</v>
      </c>
      <c r="C171" s="50">
        <v>13505.027900000001</v>
      </c>
      <c r="D171" s="50">
        <v>4921.72</v>
      </c>
      <c r="E171" s="50">
        <v>17473.569299999999</v>
      </c>
      <c r="F171" s="50">
        <v>3984.01</v>
      </c>
      <c r="G171" s="50">
        <v>14308.384300000002</v>
      </c>
      <c r="H171" s="65">
        <f t="shared" si="198"/>
        <v>-22.34584657396195</v>
      </c>
      <c r="I171" s="65">
        <f t="shared" si="198"/>
        <v>-22.711681465102828</v>
      </c>
      <c r="J171" s="65">
        <f t="shared" si="199"/>
        <v>-4.0685138842522974</v>
      </c>
      <c r="K171" s="65">
        <f t="shared" si="200"/>
        <v>-5.6145850094339522</v>
      </c>
      <c r="N171" s="49" t="s">
        <v>63</v>
      </c>
      <c r="O171" s="50">
        <v>54747.05</v>
      </c>
      <c r="P171" s="50">
        <v>195980.84489999997</v>
      </c>
      <c r="Q171" s="50">
        <v>47132.56</v>
      </c>
      <c r="R171" s="50">
        <v>166605.92979999998</v>
      </c>
      <c r="S171" s="65">
        <f t="shared" si="202"/>
        <v>16.155477232724053</v>
      </c>
      <c r="T171" s="65">
        <f t="shared" si="203"/>
        <v>17.631374306582444</v>
      </c>
    </row>
    <row r="172" spans="1:20" ht="31" x14ac:dyDescent="0.35">
      <c r="A172" s="49" t="s">
        <v>64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65" t="str">
        <f t="shared" ref="H172" si="225">IFERROR(B172/D172*100-100,"0.00")</f>
        <v>0.00</v>
      </c>
      <c r="I172" s="65" t="str">
        <f t="shared" ref="I172" si="226">IFERROR(C172/E172*100-100,"0.00")</f>
        <v>0.00</v>
      </c>
      <c r="J172" s="65" t="str">
        <f t="shared" ref="J172" si="227">IFERROR(B172/F172*100-100,"0.00")</f>
        <v>0.00</v>
      </c>
      <c r="K172" s="65" t="str">
        <f t="shared" ref="K172" si="228">IFERROR(C172/G172*100-100,"0.00")</f>
        <v>0.00</v>
      </c>
      <c r="N172" s="49" t="s">
        <v>64</v>
      </c>
      <c r="O172" s="50">
        <v>71.510000000000005</v>
      </c>
      <c r="P172" s="50">
        <v>256</v>
      </c>
      <c r="Q172" s="50">
        <v>48.27</v>
      </c>
      <c r="R172" s="50">
        <v>170.643</v>
      </c>
      <c r="S172" s="65">
        <f t="shared" si="202"/>
        <v>48.145846281334173</v>
      </c>
      <c r="T172" s="65">
        <f t="shared" si="203"/>
        <v>50.020803666133389</v>
      </c>
    </row>
    <row r="173" spans="1:20" ht="31" x14ac:dyDescent="0.35">
      <c r="A173" s="49" t="s">
        <v>65</v>
      </c>
      <c r="B173" s="50">
        <v>3449.01</v>
      </c>
      <c r="C173" s="50">
        <v>12187.3014</v>
      </c>
      <c r="D173" s="50">
        <v>3941.4</v>
      </c>
      <c r="E173" s="50">
        <v>13993.1487</v>
      </c>
      <c r="F173" s="50">
        <v>2890.98</v>
      </c>
      <c r="G173" s="50">
        <v>10382.811699999998</v>
      </c>
      <c r="H173" s="65">
        <f t="shared" si="198"/>
        <v>-12.492769066829041</v>
      </c>
      <c r="I173" s="65">
        <f t="shared" si="198"/>
        <v>-12.905224826203693</v>
      </c>
      <c r="J173" s="65">
        <f t="shared" si="199"/>
        <v>19.302451071954849</v>
      </c>
      <c r="K173" s="65">
        <f t="shared" si="200"/>
        <v>17.379586109608454</v>
      </c>
      <c r="N173" s="49" t="s">
        <v>65</v>
      </c>
      <c r="O173" s="50">
        <v>40804.04</v>
      </c>
      <c r="P173" s="50">
        <v>146068.3346</v>
      </c>
      <c r="Q173" s="50">
        <v>33981.68</v>
      </c>
      <c r="R173" s="50">
        <v>120119.70500000002</v>
      </c>
      <c r="S173" s="65">
        <f t="shared" si="202"/>
        <v>20.076582440891684</v>
      </c>
      <c r="T173" s="65">
        <f t="shared" si="203"/>
        <v>21.602308796878901</v>
      </c>
    </row>
    <row r="174" spans="1:20" x14ac:dyDescent="0.35">
      <c r="A174" s="49" t="s">
        <v>66</v>
      </c>
      <c r="B174" s="74">
        <v>764.01</v>
      </c>
      <c r="C174" s="74">
        <v>2699.6858999999968</v>
      </c>
      <c r="D174" s="74">
        <v>627.34</v>
      </c>
      <c r="E174" s="74">
        <v>2227.2551000000039</v>
      </c>
      <c r="F174" s="74">
        <v>794.39</v>
      </c>
      <c r="G174" s="74">
        <v>2853.0275665669105</v>
      </c>
      <c r="H174" s="65">
        <f t="shared" si="198"/>
        <v>21.785634584117062</v>
      </c>
      <c r="I174" s="65">
        <f t="shared" si="198"/>
        <v>21.211346648167591</v>
      </c>
      <c r="J174" s="65">
        <f t="shared" si="199"/>
        <v>-3.8243180301866744</v>
      </c>
      <c r="K174" s="65">
        <f t="shared" si="200"/>
        <v>-5.3746997878268701</v>
      </c>
      <c r="N174" s="49" t="s">
        <v>66</v>
      </c>
      <c r="O174" s="50">
        <v>6840.59</v>
      </c>
      <c r="P174" s="50">
        <v>24487.598236665974</v>
      </c>
      <c r="Q174" s="50">
        <v>8223.15</v>
      </c>
      <c r="R174" s="50">
        <v>29067.504258452773</v>
      </c>
      <c r="S174" s="65">
        <f t="shared" si="202"/>
        <v>-16.813021773894434</v>
      </c>
      <c r="T174" s="65">
        <f t="shared" si="203"/>
        <v>-15.75610338288665</v>
      </c>
    </row>
    <row r="175" spans="1:20" x14ac:dyDescent="0.35">
      <c r="A175" s="47" t="s">
        <v>67</v>
      </c>
      <c r="B175" s="48">
        <f t="shared" ref="B175:G175" si="229">SUM(B176:B177)</f>
        <v>673.13000000000011</v>
      </c>
      <c r="C175" s="48">
        <f t="shared" si="229"/>
        <v>2378.5516000000002</v>
      </c>
      <c r="D175" s="48">
        <f t="shared" si="229"/>
        <v>83.4</v>
      </c>
      <c r="E175" s="48">
        <f t="shared" si="229"/>
        <v>296.10759999999999</v>
      </c>
      <c r="F175" s="48">
        <f t="shared" si="229"/>
        <v>123.95</v>
      </c>
      <c r="G175" s="48">
        <f t="shared" si="229"/>
        <v>445.1642730673135</v>
      </c>
      <c r="H175" s="65">
        <f t="shared" si="198"/>
        <v>707.11031175059964</v>
      </c>
      <c r="I175" s="65">
        <f t="shared" si="198"/>
        <v>703.27272923761507</v>
      </c>
      <c r="J175" s="65">
        <f t="shared" si="199"/>
        <v>443.06575231948375</v>
      </c>
      <c r="K175" s="65">
        <f t="shared" si="200"/>
        <v>434.30873587655094</v>
      </c>
      <c r="N175" s="47" t="s">
        <v>67</v>
      </c>
      <c r="O175" s="48">
        <f t="shared" ref="O175:R175" si="230">SUM(O176:O177)</f>
        <v>1945.05</v>
      </c>
      <c r="P175" s="48">
        <f t="shared" si="230"/>
        <v>6962.7910138043453</v>
      </c>
      <c r="Q175" s="48">
        <f t="shared" si="230"/>
        <v>1445.8300000000002</v>
      </c>
      <c r="R175" s="48">
        <f t="shared" si="230"/>
        <v>5110.7703240193741</v>
      </c>
      <c r="S175" s="65">
        <f t="shared" si="202"/>
        <v>34.528264042107281</v>
      </c>
      <c r="T175" s="65">
        <f t="shared" si="203"/>
        <v>36.23760357770189</v>
      </c>
    </row>
    <row r="176" spans="1:20" x14ac:dyDescent="0.35">
      <c r="A176" s="49" t="s">
        <v>68</v>
      </c>
      <c r="B176" s="46">
        <v>621.07000000000005</v>
      </c>
      <c r="C176" s="46">
        <v>2194.6084999999998</v>
      </c>
      <c r="D176" s="46">
        <v>78.64</v>
      </c>
      <c r="E176" s="46">
        <v>279.20670000000001</v>
      </c>
      <c r="F176" s="46">
        <v>110.5</v>
      </c>
      <c r="G176" s="46">
        <v>396.84409999999997</v>
      </c>
      <c r="H176" s="65">
        <f t="shared" si="198"/>
        <v>689.76347914547307</v>
      </c>
      <c r="I176" s="65">
        <f t="shared" si="198"/>
        <v>686.01570091262124</v>
      </c>
      <c r="J176" s="65">
        <f t="shared" si="199"/>
        <v>462.05429864253404</v>
      </c>
      <c r="K176" s="65">
        <f t="shared" si="200"/>
        <v>453.01527728395104</v>
      </c>
      <c r="N176" s="73" t="s">
        <v>68</v>
      </c>
      <c r="O176" s="46">
        <v>1830.81</v>
      </c>
      <c r="P176" s="46">
        <v>6553.8307783259825</v>
      </c>
      <c r="Q176" s="46">
        <v>1330.67</v>
      </c>
      <c r="R176" s="46">
        <v>4703.7157000000007</v>
      </c>
      <c r="S176" s="65">
        <f t="shared" si="202"/>
        <v>37.585577190437903</v>
      </c>
      <c r="T176" s="65">
        <f t="shared" si="203"/>
        <v>39.333054893729695</v>
      </c>
    </row>
    <row r="177" spans="1:20" x14ac:dyDescent="0.35">
      <c r="A177" s="49" t="s">
        <v>69</v>
      </c>
      <c r="B177" s="74">
        <v>52.06</v>
      </c>
      <c r="C177" s="74">
        <v>183.94310000000041</v>
      </c>
      <c r="D177" s="74">
        <v>4.76</v>
      </c>
      <c r="E177" s="74">
        <v>16.900899999999979</v>
      </c>
      <c r="F177" s="74">
        <v>13.45</v>
      </c>
      <c r="G177" s="74">
        <v>48.320173067313533</v>
      </c>
      <c r="H177" s="65">
        <f t="shared" si="198"/>
        <v>993.69747899159665</v>
      </c>
      <c r="I177" s="65">
        <f t="shared" si="198"/>
        <v>988.36274991273035</v>
      </c>
      <c r="J177" s="65">
        <f t="shared" ref="J177" si="231">IFERROR(B177/F177*100-100,"0.00")</f>
        <v>287.06319702602229</v>
      </c>
      <c r="K177" s="65">
        <f t="shared" ref="K177" si="232">IFERROR(C177/G177*100-100,"0.00")</f>
        <v>280.67558190189891</v>
      </c>
      <c r="N177" s="73" t="s">
        <v>69</v>
      </c>
      <c r="O177" s="46">
        <v>114.24</v>
      </c>
      <c r="P177" s="46">
        <v>408.96023547836273</v>
      </c>
      <c r="Q177" s="46">
        <v>115.16</v>
      </c>
      <c r="R177" s="46">
        <v>407.05462401937353</v>
      </c>
      <c r="S177" s="65">
        <f t="shared" si="202"/>
        <v>-0.79888850295240843</v>
      </c>
      <c r="T177" s="65">
        <f t="shared" si="203"/>
        <v>0.46814637312620277</v>
      </c>
    </row>
    <row r="178" spans="1:20" ht="18" x14ac:dyDescent="0.4">
      <c r="A178" s="43" t="s">
        <v>70</v>
      </c>
      <c r="B178" s="44">
        <f t="shared" ref="B178:G178" si="233">B179+B180+B186</f>
        <v>35416.85</v>
      </c>
      <c r="C178" s="44">
        <f t="shared" si="233"/>
        <v>125147.77979999999</v>
      </c>
      <c r="D178" s="44">
        <f t="shared" si="233"/>
        <v>29685.86</v>
      </c>
      <c r="E178" s="44">
        <f t="shared" si="233"/>
        <v>105393.765</v>
      </c>
      <c r="F178" s="44">
        <f t="shared" si="233"/>
        <v>109993.48</v>
      </c>
      <c r="G178" s="44">
        <f t="shared" si="233"/>
        <v>395036.59350150003</v>
      </c>
      <c r="H178" s="65">
        <f t="shared" si="198"/>
        <v>19.305453842334359</v>
      </c>
      <c r="I178" s="65">
        <f t="shared" si="198"/>
        <v>18.743058282432543</v>
      </c>
      <c r="J178" s="65">
        <f t="shared" si="199"/>
        <v>-67.800955111157492</v>
      </c>
      <c r="K178" s="65">
        <f t="shared" si="200"/>
        <v>-68.319952667998905</v>
      </c>
      <c r="N178" s="43" t="s">
        <v>70</v>
      </c>
      <c r="O178" s="44">
        <f t="shared" ref="O178:R178" si="234">O179+O180+O186</f>
        <v>362285.67</v>
      </c>
      <c r="P178" s="44">
        <f t="shared" si="234"/>
        <v>1296892.8294492788</v>
      </c>
      <c r="Q178" s="44">
        <f t="shared" si="234"/>
        <v>478551.86</v>
      </c>
      <c r="R178" s="44">
        <f t="shared" si="234"/>
        <v>1691602.9639736139</v>
      </c>
      <c r="S178" s="65">
        <f t="shared" si="202"/>
        <v>-24.29542119008795</v>
      </c>
      <c r="T178" s="65">
        <f t="shared" si="203"/>
        <v>-23.333497453631324</v>
      </c>
    </row>
    <row r="179" spans="1:20" ht="31" x14ac:dyDescent="0.35">
      <c r="A179" s="47" t="s">
        <v>71</v>
      </c>
      <c r="B179" s="48">
        <v>194.47</v>
      </c>
      <c r="C179" s="48">
        <v>687.16160000000002</v>
      </c>
      <c r="D179" s="48">
        <v>102.64</v>
      </c>
      <c r="E179" s="48">
        <v>364.416</v>
      </c>
      <c r="F179" s="48">
        <v>62.57</v>
      </c>
      <c r="G179" s="48">
        <v>224.73505939818989</v>
      </c>
      <c r="H179" s="65">
        <f t="shared" si="198"/>
        <v>89.468043647700682</v>
      </c>
      <c r="I179" s="65">
        <f t="shared" si="198"/>
        <v>88.565156304882322</v>
      </c>
      <c r="J179" s="65">
        <f t="shared" si="199"/>
        <v>210.80389963241169</v>
      </c>
      <c r="K179" s="65">
        <f t="shared" si="200"/>
        <v>205.76519829176891</v>
      </c>
      <c r="N179" s="47" t="s">
        <v>71</v>
      </c>
      <c r="O179" s="48">
        <v>1369.04</v>
      </c>
      <c r="P179" s="48">
        <v>4900.8148398692338</v>
      </c>
      <c r="Q179" s="48">
        <v>1490.19</v>
      </c>
      <c r="R179" s="48">
        <v>5267.5902075211216</v>
      </c>
      <c r="S179" s="65">
        <f t="shared" si="202"/>
        <v>-8.1298357927512654</v>
      </c>
      <c r="T179" s="65">
        <f t="shared" si="203"/>
        <v>-6.962868279468708</v>
      </c>
    </row>
    <row r="180" spans="1:20" ht="31" x14ac:dyDescent="0.35">
      <c r="A180" s="47" t="s">
        <v>72</v>
      </c>
      <c r="B180" s="48">
        <f t="shared" ref="B180:G180" si="235">B181+B185</f>
        <v>5641.21</v>
      </c>
      <c r="C180" s="48">
        <f t="shared" si="235"/>
        <v>19933.5576</v>
      </c>
      <c r="D180" s="48">
        <f t="shared" si="235"/>
        <v>3724.06</v>
      </c>
      <c r="E180" s="48">
        <f t="shared" si="235"/>
        <v>13221.5409</v>
      </c>
      <c r="F180" s="48">
        <f t="shared" si="235"/>
        <v>3678.38</v>
      </c>
      <c r="G180" s="48">
        <f t="shared" si="235"/>
        <v>13210.746979868769</v>
      </c>
      <c r="H180" s="65">
        <f t="shared" si="198"/>
        <v>51.480105046642649</v>
      </c>
      <c r="I180" s="65">
        <f t="shared" si="198"/>
        <v>50.765767400076641</v>
      </c>
      <c r="J180" s="65">
        <f t="shared" si="199"/>
        <v>53.361262294814566</v>
      </c>
      <c r="K180" s="65">
        <f t="shared" si="200"/>
        <v>50.888951475460118</v>
      </c>
      <c r="N180" s="47" t="s">
        <v>72</v>
      </c>
      <c r="O180" s="48">
        <f t="shared" ref="O180:R180" si="236">O181+O185</f>
        <v>55574.41</v>
      </c>
      <c r="P180" s="48">
        <f t="shared" si="236"/>
        <v>198942.61518697898</v>
      </c>
      <c r="Q180" s="48">
        <f t="shared" si="236"/>
        <v>49654.78</v>
      </c>
      <c r="R180" s="48">
        <f t="shared" si="236"/>
        <v>175521.57554950679</v>
      </c>
      <c r="S180" s="65">
        <f t="shared" si="202"/>
        <v>11.921571296862069</v>
      </c>
      <c r="T180" s="65">
        <f t="shared" si="203"/>
        <v>13.343681290546613</v>
      </c>
    </row>
    <row r="181" spans="1:20" ht="46.5" x14ac:dyDescent="0.35">
      <c r="A181" s="51" t="s">
        <v>73</v>
      </c>
      <c r="B181" s="52">
        <f t="shared" ref="B181:G181" si="237">SUM(B182:B184)</f>
        <v>2507.0500000000002</v>
      </c>
      <c r="C181" s="52">
        <f t="shared" si="237"/>
        <v>8858.7981</v>
      </c>
      <c r="D181" s="52">
        <f t="shared" si="237"/>
        <v>1337.15</v>
      </c>
      <c r="E181" s="52">
        <f t="shared" si="237"/>
        <v>4747.2880999999998</v>
      </c>
      <c r="F181" s="52">
        <f t="shared" si="237"/>
        <v>1306.1100000000001</v>
      </c>
      <c r="G181" s="52">
        <f t="shared" si="237"/>
        <v>4690.8428725791546</v>
      </c>
      <c r="H181" s="65">
        <f t="shared" si="198"/>
        <v>87.492053995438056</v>
      </c>
      <c r="I181" s="65">
        <f t="shared" si="198"/>
        <v>86.607551793622974</v>
      </c>
      <c r="J181" s="65">
        <f t="shared" si="199"/>
        <v>91.947845127898859</v>
      </c>
      <c r="K181" s="65">
        <f t="shared" si="200"/>
        <v>88.853013000821079</v>
      </c>
      <c r="N181" s="51" t="s">
        <v>73</v>
      </c>
      <c r="O181" s="52">
        <f t="shared" ref="O181:R181" si="238">SUM(O182:O184)</f>
        <v>22430.65</v>
      </c>
      <c r="P181" s="52">
        <f t="shared" si="238"/>
        <v>80296.18989349615</v>
      </c>
      <c r="Q181" s="52">
        <f t="shared" si="238"/>
        <v>28317.599999999999</v>
      </c>
      <c r="R181" s="52">
        <f t="shared" si="238"/>
        <v>100098.11842111347</v>
      </c>
      <c r="S181" s="65">
        <f t="shared" si="202"/>
        <v>-20.789014605757544</v>
      </c>
      <c r="T181" s="65">
        <f t="shared" si="203"/>
        <v>-19.782518233070547</v>
      </c>
    </row>
    <row r="182" spans="1:20" x14ac:dyDescent="0.35">
      <c r="A182" s="58" t="s">
        <v>74</v>
      </c>
      <c r="B182" s="70">
        <v>933.77</v>
      </c>
      <c r="C182" s="71">
        <v>3299.5287999999996</v>
      </c>
      <c r="D182" s="70">
        <v>310.70999999999998</v>
      </c>
      <c r="E182" s="71">
        <v>1103.1281000000001</v>
      </c>
      <c r="F182" s="70">
        <v>504.17</v>
      </c>
      <c r="G182" s="71">
        <v>1810.6884327870548</v>
      </c>
      <c r="H182" s="65">
        <f t="shared" si="198"/>
        <v>200.52782337227637</v>
      </c>
      <c r="I182" s="65">
        <f t="shared" si="198"/>
        <v>199.10658608007532</v>
      </c>
      <c r="J182" s="65">
        <f t="shared" si="199"/>
        <v>85.209353987742219</v>
      </c>
      <c r="K182" s="65">
        <f t="shared" si="200"/>
        <v>82.225099594925126</v>
      </c>
      <c r="N182" s="58" t="s">
        <v>74</v>
      </c>
      <c r="O182" s="46">
        <v>7450.02</v>
      </c>
      <c r="P182" s="46">
        <v>26669.237230892373</v>
      </c>
      <c r="Q182" s="46">
        <v>9802</v>
      </c>
      <c r="R182" s="46">
        <v>34648.488375326626</v>
      </c>
      <c r="S182" s="65">
        <f t="shared" si="202"/>
        <v>-23.994899000204043</v>
      </c>
      <c r="T182" s="65">
        <f t="shared" si="203"/>
        <v>-23.029146489739276</v>
      </c>
    </row>
    <row r="183" spans="1:20" ht="46.5" x14ac:dyDescent="0.35">
      <c r="A183" s="58" t="s">
        <v>75</v>
      </c>
      <c r="B183" s="70">
        <v>96.99</v>
      </c>
      <c r="C183" s="71">
        <v>342.7122</v>
      </c>
      <c r="D183" s="70">
        <v>0.23</v>
      </c>
      <c r="E183" s="71">
        <v>0.8</v>
      </c>
      <c r="F183" s="70">
        <v>5.57</v>
      </c>
      <c r="G183" s="71">
        <v>20.01177865539163</v>
      </c>
      <c r="H183" s="65">
        <f t="shared" ref="H183" si="239">IFERROR(B183/D183*100-100,"0.00")</f>
        <v>42069.565217391297</v>
      </c>
      <c r="I183" s="65">
        <f t="shared" ref="I183" si="240">IFERROR(C183/E183*100-100,"0.00")</f>
        <v>42739.025000000001</v>
      </c>
      <c r="J183" s="65">
        <f t="shared" ref="J183" si="241">IFERROR(B183/F183*100-100,"0.00")</f>
        <v>1641.2926391382402</v>
      </c>
      <c r="K183" s="65">
        <f t="shared" ref="K183" si="242">IFERROR(C183/G183*100-100,"0.00")</f>
        <v>1612.5524217591999</v>
      </c>
      <c r="N183" s="58" t="s">
        <v>75</v>
      </c>
      <c r="O183" s="46">
        <v>247.63</v>
      </c>
      <c r="P183" s="46">
        <v>886.46625850790679</v>
      </c>
      <c r="Q183" s="46">
        <v>125.4</v>
      </c>
      <c r="R183" s="46">
        <v>443.283429779198</v>
      </c>
      <c r="S183" s="65">
        <f t="shared" si="202"/>
        <v>97.472089314194562</v>
      </c>
      <c r="T183" s="65">
        <f t="shared" si="203"/>
        <v>99.977305479128944</v>
      </c>
    </row>
    <row r="184" spans="1:20" ht="46.5" x14ac:dyDescent="0.35">
      <c r="A184" s="58" t="s">
        <v>76</v>
      </c>
      <c r="B184" s="46">
        <v>1476.29</v>
      </c>
      <c r="C184" s="46">
        <v>5216.5571000000009</v>
      </c>
      <c r="D184" s="46">
        <v>1026.21</v>
      </c>
      <c r="E184" s="46">
        <v>3643.36</v>
      </c>
      <c r="F184" s="46">
        <v>796.37</v>
      </c>
      <c r="G184" s="46">
        <v>2860.1426611367083</v>
      </c>
      <c r="H184" s="65">
        <f t="shared" si="198"/>
        <v>43.858469514037068</v>
      </c>
      <c r="I184" s="65">
        <f t="shared" si="198"/>
        <v>43.179842233542672</v>
      </c>
      <c r="J184" s="65">
        <f t="shared" si="199"/>
        <v>85.377399952283497</v>
      </c>
      <c r="K184" s="65">
        <f t="shared" si="200"/>
        <v>82.388003608420746</v>
      </c>
      <c r="N184" s="58" t="s">
        <v>76</v>
      </c>
      <c r="O184" s="46">
        <v>14733</v>
      </c>
      <c r="P184" s="46">
        <v>52740.486404095871</v>
      </c>
      <c r="Q184" s="46">
        <v>18390.2</v>
      </c>
      <c r="R184" s="46">
        <v>65006.34661600765</v>
      </c>
      <c r="S184" s="65">
        <f t="shared" si="202"/>
        <v>-19.886678774564714</v>
      </c>
      <c r="T184" s="65">
        <f t="shared" si="203"/>
        <v>-18.868711826502405</v>
      </c>
    </row>
    <row r="185" spans="1:20" ht="46.5" x14ac:dyDescent="0.35">
      <c r="A185" s="51" t="s">
        <v>77</v>
      </c>
      <c r="B185" s="52">
        <v>3134.16</v>
      </c>
      <c r="C185" s="52">
        <v>11074.7595</v>
      </c>
      <c r="D185" s="52">
        <v>2386.91</v>
      </c>
      <c r="E185" s="52">
        <v>8474.2528000000002</v>
      </c>
      <c r="F185" s="52">
        <v>2372.27</v>
      </c>
      <c r="G185" s="52">
        <v>8519.9041072896143</v>
      </c>
      <c r="H185" s="65">
        <f t="shared" si="198"/>
        <v>31.306165712155064</v>
      </c>
      <c r="I185" s="65">
        <f t="shared" si="198"/>
        <v>30.687150376255005</v>
      </c>
      <c r="J185" s="65">
        <f t="shared" si="199"/>
        <v>32.116496014365993</v>
      </c>
      <c r="K185" s="65">
        <f t="shared" si="200"/>
        <v>29.986903145124074</v>
      </c>
      <c r="N185" s="51" t="s">
        <v>77</v>
      </c>
      <c r="O185" s="52">
        <v>33143.760000000002</v>
      </c>
      <c r="P185" s="52">
        <v>118646.42529348283</v>
      </c>
      <c r="Q185" s="52">
        <v>21337.18</v>
      </c>
      <c r="R185" s="52">
        <v>75423.457128393318</v>
      </c>
      <c r="S185" s="65">
        <f t="shared" si="202"/>
        <v>55.333366452361588</v>
      </c>
      <c r="T185" s="65">
        <f t="shared" si="203"/>
        <v>57.307063095120469</v>
      </c>
    </row>
    <row r="186" spans="1:20" ht="31" x14ac:dyDescent="0.35">
      <c r="A186" s="47" t="s">
        <v>97</v>
      </c>
      <c r="B186" s="48">
        <v>29581.17</v>
      </c>
      <c r="C186" s="48">
        <v>104527.0606</v>
      </c>
      <c r="D186" s="48">
        <v>25859.16</v>
      </c>
      <c r="E186" s="48">
        <v>91807.808099999995</v>
      </c>
      <c r="F186" s="48">
        <v>106252.53</v>
      </c>
      <c r="G186" s="48">
        <v>381601.11146223306</v>
      </c>
      <c r="H186" s="65">
        <f t="shared" si="198"/>
        <v>14.393390968616131</v>
      </c>
      <c r="I186" s="65">
        <f t="shared" si="198"/>
        <v>13.854216502092925</v>
      </c>
      <c r="J186" s="65">
        <f t="shared" si="199"/>
        <v>-72.159561753494245</v>
      </c>
      <c r="K186" s="65">
        <f t="shared" si="200"/>
        <v>-72.608292413124957</v>
      </c>
      <c r="N186" s="47" t="s">
        <v>97</v>
      </c>
      <c r="O186" s="48">
        <v>305342.21999999997</v>
      </c>
      <c r="P186" s="48">
        <v>1093049.3994224307</v>
      </c>
      <c r="Q186" s="48">
        <v>427406.89</v>
      </c>
      <c r="R186" s="48">
        <v>1510813.798216586</v>
      </c>
      <c r="S186" s="65">
        <f t="shared" si="202"/>
        <v>-28.559359443176049</v>
      </c>
      <c r="T186" s="65">
        <f t="shared" si="203"/>
        <v>-27.651613937289838</v>
      </c>
    </row>
    <row r="187" spans="1:20" ht="46.5" x14ac:dyDescent="0.35">
      <c r="A187" s="49" t="s">
        <v>78</v>
      </c>
      <c r="B187" s="46">
        <v>3418.36</v>
      </c>
      <c r="C187" s="46">
        <v>12079.012199999999</v>
      </c>
      <c r="D187" s="46">
        <v>3829.88</v>
      </c>
      <c r="E187" s="46">
        <v>13597.222400000001</v>
      </c>
      <c r="F187" s="46">
        <v>1948.41</v>
      </c>
      <c r="G187" s="46">
        <v>6997.6436324445349</v>
      </c>
      <c r="H187" s="65">
        <f t="shared" si="198"/>
        <v>-10.744984177049929</v>
      </c>
      <c r="I187" s="65">
        <f t="shared" si="198"/>
        <v>-11.165590701818644</v>
      </c>
      <c r="J187" s="65">
        <f t="shared" si="199"/>
        <v>75.443566805754443</v>
      </c>
      <c r="K187" s="65">
        <f t="shared" si="200"/>
        <v>72.61542362625795</v>
      </c>
      <c r="N187" s="49" t="s">
        <v>78</v>
      </c>
      <c r="O187" s="46">
        <v>51916.959999999999</v>
      </c>
      <c r="P187" s="46">
        <v>185849.84845995723</v>
      </c>
      <c r="Q187" s="46">
        <v>56647.72</v>
      </c>
      <c r="R187" s="46">
        <v>200240.47904904975</v>
      </c>
      <c r="S187" s="65">
        <f t="shared" si="202"/>
        <v>-8.3511922456896741</v>
      </c>
      <c r="T187" s="65">
        <f t="shared" si="203"/>
        <v>-7.1866740718131581</v>
      </c>
    </row>
    <row r="188" spans="1:20" ht="46.5" x14ac:dyDescent="0.35">
      <c r="A188" s="49" t="s">
        <v>98</v>
      </c>
      <c r="B188" s="46">
        <v>8095.59</v>
      </c>
      <c r="C188" s="46">
        <v>28606.312999999998</v>
      </c>
      <c r="D188" s="46">
        <v>913.89</v>
      </c>
      <c r="E188" s="46">
        <v>3244.5819999999999</v>
      </c>
      <c r="F188" s="46">
        <v>1.03</v>
      </c>
      <c r="G188" s="46">
        <v>3.6934993278270589</v>
      </c>
      <c r="H188" s="65">
        <f t="shared" si="198"/>
        <v>785.83855825099306</v>
      </c>
      <c r="I188" s="65">
        <f t="shared" si="198"/>
        <v>781.66404794207688</v>
      </c>
      <c r="J188" s="65">
        <f t="shared" si="198"/>
        <v>88627.184466019418</v>
      </c>
      <c r="K188" s="65">
        <f t="shared" si="198"/>
        <v>87745.74497022682</v>
      </c>
      <c r="N188" s="49" t="s">
        <v>98</v>
      </c>
      <c r="O188" s="46">
        <v>29269.66</v>
      </c>
      <c r="P188" s="46">
        <v>104778.13726838658</v>
      </c>
      <c r="Q188" s="46">
        <v>1345.69</v>
      </c>
      <c r="R188" s="46">
        <v>4756.7916804628585</v>
      </c>
      <c r="S188" s="65">
        <f t="shared" ref="S188" si="243">IFERROR(O188/Q188*100-100,"0.00")</f>
        <v>2075.0670659661582</v>
      </c>
      <c r="T188" s="65">
        <f t="shared" ref="T188" si="244">IFERROR(P188/R188*100-100,"0.00")</f>
        <v>2102.706031856143</v>
      </c>
    </row>
    <row r="189" spans="1:20" ht="31" x14ac:dyDescent="0.35">
      <c r="A189" s="49" t="s">
        <v>79</v>
      </c>
      <c r="B189" s="46">
        <v>3918.77</v>
      </c>
      <c r="C189" s="46">
        <v>13847.228999999999</v>
      </c>
      <c r="D189" s="46">
        <v>4043.91</v>
      </c>
      <c r="E189" s="46">
        <v>14357.088</v>
      </c>
      <c r="F189" s="46">
        <v>3213.39</v>
      </c>
      <c r="G189" s="46">
        <v>11540.74211967627</v>
      </c>
      <c r="H189" s="65">
        <f t="shared" si="198"/>
        <v>-3.0945297991300436</v>
      </c>
      <c r="I189" s="65">
        <f t="shared" si="198"/>
        <v>-3.5512702854506415</v>
      </c>
      <c r="J189" s="65">
        <f t="shared" si="199"/>
        <v>21.951272643532221</v>
      </c>
      <c r="K189" s="65">
        <f t="shared" si="200"/>
        <v>19.985602800978512</v>
      </c>
      <c r="N189" s="49" t="s">
        <v>79</v>
      </c>
      <c r="O189" s="46">
        <v>46068.95</v>
      </c>
      <c r="P189" s="46">
        <v>164915.40652696131</v>
      </c>
      <c r="Q189" s="46">
        <v>41666.699999999997</v>
      </c>
      <c r="R189" s="46">
        <v>147285.01033706503</v>
      </c>
      <c r="S189" s="65">
        <f t="shared" si="202"/>
        <v>10.565391547686758</v>
      </c>
      <c r="T189" s="65">
        <f t="shared" si="203"/>
        <v>11.970258310434119</v>
      </c>
    </row>
    <row r="190" spans="1:20" x14ac:dyDescent="0.35">
      <c r="A190" s="49" t="s">
        <v>99</v>
      </c>
      <c r="B190" s="46">
        <v>273.64999999999998</v>
      </c>
      <c r="C190" s="46">
        <v>966.95519999999999</v>
      </c>
      <c r="D190" s="46">
        <v>283.07</v>
      </c>
      <c r="E190" s="46">
        <v>1004.9775999999999</v>
      </c>
      <c r="F190" s="46">
        <v>55.88</v>
      </c>
      <c r="G190" s="46">
        <v>200.68778334207559</v>
      </c>
      <c r="H190" s="65">
        <f t="shared" si="198"/>
        <v>-3.3277987776875051</v>
      </c>
      <c r="I190" s="65">
        <f t="shared" si="198"/>
        <v>-3.7834077097837735</v>
      </c>
      <c r="J190" s="65">
        <f t="shared" si="199"/>
        <v>389.71009305654968</v>
      </c>
      <c r="K190" s="65">
        <f t="shared" si="200"/>
        <v>381.82065888475591</v>
      </c>
      <c r="N190" s="49" t="s">
        <v>99</v>
      </c>
      <c r="O190" s="46">
        <v>2808.31</v>
      </c>
      <c r="P190" s="74">
        <v>10053.03825067953</v>
      </c>
      <c r="Q190" s="46">
        <v>3502.01</v>
      </c>
      <c r="R190" s="46">
        <v>12379.029755173964</v>
      </c>
      <c r="S190" s="65">
        <f t="shared" si="202"/>
        <v>-19.808624190107977</v>
      </c>
      <c r="T190" s="65">
        <f t="shared" si="203"/>
        <v>-18.789772304426833</v>
      </c>
    </row>
    <row r="191" spans="1:20" ht="31" x14ac:dyDescent="0.35">
      <c r="A191" s="49" t="s">
        <v>80</v>
      </c>
      <c r="B191" s="46">
        <v>13874.8</v>
      </c>
      <c r="C191" s="46">
        <v>49027.551200000002</v>
      </c>
      <c r="D191" s="46">
        <v>16788.419999999998</v>
      </c>
      <c r="E191" s="46">
        <v>59603.938099999999</v>
      </c>
      <c r="F191" s="46">
        <v>101033.81</v>
      </c>
      <c r="G191" s="46">
        <v>362858.34442744235</v>
      </c>
      <c r="H191" s="65">
        <f t="shared" si="198"/>
        <v>-17.354938701795646</v>
      </c>
      <c r="I191" s="65">
        <f t="shared" si="198"/>
        <v>-17.744443131015203</v>
      </c>
      <c r="J191" s="65">
        <f t="shared" si="199"/>
        <v>-86.267171355806539</v>
      </c>
      <c r="K191" s="65">
        <f t="shared" si="200"/>
        <v>-86.488514883856112</v>
      </c>
      <c r="N191" s="49" t="s">
        <v>80</v>
      </c>
      <c r="O191" s="46">
        <v>175278.34</v>
      </c>
      <c r="P191" s="46">
        <v>627452.96891644597</v>
      </c>
      <c r="Q191" s="46">
        <v>324244.77</v>
      </c>
      <c r="R191" s="46">
        <v>1146152.4873948342</v>
      </c>
      <c r="S191" s="65">
        <f t="shared" si="202"/>
        <v>-45.942585288268489</v>
      </c>
      <c r="T191" s="65">
        <f t="shared" si="203"/>
        <v>-45.255716336433963</v>
      </c>
    </row>
    <row r="192" spans="1:20" ht="35.5" x14ac:dyDescent="0.4">
      <c r="A192" s="43" t="s">
        <v>81</v>
      </c>
      <c r="B192" s="44">
        <f t="shared" ref="B192:G192" si="245">B193+B196</f>
        <v>87.73</v>
      </c>
      <c r="C192" s="44">
        <f t="shared" si="245"/>
        <v>309.99299999999999</v>
      </c>
      <c r="D192" s="44">
        <f t="shared" si="245"/>
        <v>630.64</v>
      </c>
      <c r="E192" s="44">
        <f t="shared" si="245"/>
        <v>2238.9635999999996</v>
      </c>
      <c r="F192" s="44">
        <f t="shared" si="245"/>
        <v>28.24</v>
      </c>
      <c r="G192" s="44">
        <f t="shared" si="245"/>
        <v>101.40960000000001</v>
      </c>
      <c r="H192" s="65">
        <f t="shared" ref="H192:K195" si="246">IFERROR(B192/D192*100-100,"0.00")</f>
        <v>-86.088735253076237</v>
      </c>
      <c r="I192" s="65">
        <f t="shared" si="246"/>
        <v>-86.154620825456917</v>
      </c>
      <c r="J192" s="65">
        <f t="shared" ref="J192" si="247">IFERROR(B192/F192*100-100,"0.00")</f>
        <v>210.6586402266289</v>
      </c>
      <c r="K192" s="65">
        <f t="shared" ref="K192" si="248">IFERROR(C192/G192*100-100,"0.00")</f>
        <v>205.68407724712449</v>
      </c>
      <c r="N192" s="43" t="s">
        <v>81</v>
      </c>
      <c r="O192" s="44">
        <f t="shared" ref="O192:R192" si="249">O193+O196</f>
        <v>3425.79</v>
      </c>
      <c r="P192" s="44">
        <f t="shared" si="249"/>
        <v>12263.478516000003</v>
      </c>
      <c r="Q192" s="44">
        <f t="shared" si="249"/>
        <v>852.37</v>
      </c>
      <c r="R192" s="44">
        <f t="shared" si="249"/>
        <v>3012.9784380000001</v>
      </c>
      <c r="S192" s="65">
        <f t="shared" si="202"/>
        <v>301.91348827387168</v>
      </c>
      <c r="T192" s="65">
        <f t="shared" si="203"/>
        <v>307.021781547844</v>
      </c>
    </row>
    <row r="193" spans="1:20" ht="31" x14ac:dyDescent="0.35">
      <c r="A193" s="47" t="s">
        <v>82</v>
      </c>
      <c r="B193" s="48">
        <f t="shared" ref="B193:G193" si="250">SUM(B194:B195)</f>
        <v>0</v>
      </c>
      <c r="C193" s="48">
        <f t="shared" si="250"/>
        <v>0</v>
      </c>
      <c r="D193" s="48">
        <f t="shared" si="250"/>
        <v>0.79</v>
      </c>
      <c r="E193" s="48">
        <f t="shared" si="250"/>
        <v>2.8106</v>
      </c>
      <c r="F193" s="48">
        <f t="shared" si="250"/>
        <v>0</v>
      </c>
      <c r="G193" s="48">
        <f t="shared" si="250"/>
        <v>0</v>
      </c>
      <c r="H193" s="65">
        <f t="shared" si="246"/>
        <v>-100</v>
      </c>
      <c r="I193" s="65">
        <f t="shared" si="246"/>
        <v>-100</v>
      </c>
      <c r="J193" s="65" t="str">
        <f t="shared" si="246"/>
        <v>0.00</v>
      </c>
      <c r="K193" s="65" t="str">
        <f t="shared" si="246"/>
        <v>0.00</v>
      </c>
      <c r="N193" s="47" t="s">
        <v>82</v>
      </c>
      <c r="O193" s="48">
        <f t="shared" ref="O193:R193" si="251">SUM(O194:O195)</f>
        <v>0.79</v>
      </c>
      <c r="P193" s="48">
        <f t="shared" si="251"/>
        <v>2.8106</v>
      </c>
      <c r="Q193" s="48">
        <f t="shared" si="251"/>
        <v>343.6</v>
      </c>
      <c r="R193" s="48">
        <f t="shared" si="251"/>
        <v>1214.56378</v>
      </c>
      <c r="S193" s="65">
        <f t="shared" si="202"/>
        <v>-99.770081490104772</v>
      </c>
      <c r="T193" s="65">
        <f t="shared" si="203"/>
        <v>-99.768591814914814</v>
      </c>
    </row>
    <row r="194" spans="1:20" x14ac:dyDescent="0.35">
      <c r="A194" s="49" t="s">
        <v>83</v>
      </c>
      <c r="B194" s="46">
        <v>0</v>
      </c>
      <c r="C194" s="46">
        <v>0</v>
      </c>
      <c r="D194" s="46">
        <v>0.79</v>
      </c>
      <c r="E194" s="46">
        <v>2.8106</v>
      </c>
      <c r="F194" s="46">
        <v>0</v>
      </c>
      <c r="G194" s="46">
        <v>0</v>
      </c>
      <c r="H194" s="65">
        <f t="shared" si="246"/>
        <v>-100</v>
      </c>
      <c r="I194" s="65">
        <f t="shared" si="246"/>
        <v>-100</v>
      </c>
      <c r="J194" s="65" t="str">
        <f t="shared" si="246"/>
        <v>0.00</v>
      </c>
      <c r="K194" s="65" t="str">
        <f t="shared" si="246"/>
        <v>0.00</v>
      </c>
      <c r="N194" s="49" t="s">
        <v>83</v>
      </c>
      <c r="O194" s="46">
        <v>0.79</v>
      </c>
      <c r="P194" s="46">
        <v>2.8106</v>
      </c>
      <c r="Q194" s="46">
        <v>316.13</v>
      </c>
      <c r="R194" s="46">
        <v>1117.4767999999999</v>
      </c>
      <c r="S194" s="65">
        <f t="shared" ref="S194" si="252">IFERROR(O194/Q194*100-100,"0.00")</f>
        <v>-99.750102805807742</v>
      </c>
      <c r="T194" s="65">
        <f t="shared" ref="T194" si="253">IFERROR(P194/R194*100-100,"0.00")</f>
        <v>-99.748486948453873</v>
      </c>
    </row>
    <row r="195" spans="1:20" x14ac:dyDescent="0.35">
      <c r="A195" s="49" t="s">
        <v>84</v>
      </c>
      <c r="B195" s="74">
        <v>0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65" t="str">
        <f t="shared" si="246"/>
        <v>0.00</v>
      </c>
      <c r="I195" s="65" t="str">
        <f t="shared" si="246"/>
        <v>0.00</v>
      </c>
      <c r="J195" s="65" t="str">
        <f t="shared" ref="J195" si="254">IFERROR(B195/F195*100-100,"0.00")</f>
        <v>0.00</v>
      </c>
      <c r="K195" s="65" t="str">
        <f t="shared" ref="K195" si="255">IFERROR(C195/G195*100-100,"0.00")</f>
        <v>0.00</v>
      </c>
      <c r="N195" s="49" t="s">
        <v>84</v>
      </c>
      <c r="O195" s="46">
        <v>0</v>
      </c>
      <c r="P195" s="46">
        <v>0</v>
      </c>
      <c r="Q195" s="46">
        <v>27.47</v>
      </c>
      <c r="R195" s="46">
        <v>97.086979999999997</v>
      </c>
      <c r="S195" s="65">
        <f t="shared" ref="S195" si="256">IFERROR(O195/Q195*100-100,"0.00")</f>
        <v>-100</v>
      </c>
      <c r="T195" s="65">
        <f t="shared" ref="T195" si="257">IFERROR(P195/R195*100-100,"0.00")</f>
        <v>-100</v>
      </c>
    </row>
    <row r="196" spans="1:20" ht="31" x14ac:dyDescent="0.35">
      <c r="A196" s="47" t="s">
        <v>85</v>
      </c>
      <c r="B196" s="48">
        <v>87.73</v>
      </c>
      <c r="C196" s="48">
        <v>309.99299999999999</v>
      </c>
      <c r="D196" s="48">
        <v>629.85</v>
      </c>
      <c r="E196" s="48">
        <v>2236.1529999999998</v>
      </c>
      <c r="F196" s="48">
        <v>28.24</v>
      </c>
      <c r="G196" s="48">
        <v>101.40960000000001</v>
      </c>
      <c r="H196" s="65">
        <f t="shared" ref="H196:I196" si="258">IFERROR(B196/D196*100-100,"0.00")</f>
        <v>-86.071286814320871</v>
      </c>
      <c r="I196" s="65">
        <f t="shared" si="258"/>
        <v>-86.137218696573981</v>
      </c>
      <c r="J196" s="65">
        <f t="shared" ref="J196" si="259">IFERROR(B196/F196*100-100,"0.00")</f>
        <v>210.6586402266289</v>
      </c>
      <c r="K196" s="65">
        <f t="shared" ref="K196" si="260">IFERROR(C196/G196*100-100,"0.00")</f>
        <v>205.68407724712449</v>
      </c>
      <c r="N196" s="47" t="s">
        <v>85</v>
      </c>
      <c r="O196" s="48">
        <v>3425</v>
      </c>
      <c r="P196" s="48">
        <v>12260.667916000002</v>
      </c>
      <c r="Q196" s="48">
        <v>508.77</v>
      </c>
      <c r="R196" s="48">
        <v>1798.4146579999999</v>
      </c>
      <c r="S196" s="65">
        <f t="shared" ref="S196" si="261">IFERROR(O196/Q196*100-100,"0.00")</f>
        <v>573.19220866010187</v>
      </c>
      <c r="T196" s="65">
        <f t="shared" ref="T196" si="262">IFERROR(P196/R196*100-100,"0.00")</f>
        <v>581.74866466196272</v>
      </c>
    </row>
    <row r="197" spans="1:20" ht="18" x14ac:dyDescent="0.4">
      <c r="A197" s="43" t="s">
        <v>86</v>
      </c>
      <c r="B197" s="44">
        <f t="shared" ref="B197:G197" si="263">SUM(B198+B199+B200)</f>
        <v>20158.55</v>
      </c>
      <c r="C197" s="44">
        <f t="shared" si="263"/>
        <v>71231.580699999991</v>
      </c>
      <c r="D197" s="44">
        <f t="shared" si="263"/>
        <v>20168.57</v>
      </c>
      <c r="E197" s="44">
        <f t="shared" si="263"/>
        <v>71604.470200000011</v>
      </c>
      <c r="F197" s="44">
        <f t="shared" si="263"/>
        <v>23728.83</v>
      </c>
      <c r="G197" s="44">
        <f t="shared" si="263"/>
        <v>85221.001084629097</v>
      </c>
      <c r="H197" s="65">
        <f t="shared" si="198"/>
        <v>-4.9681261487549477E-2</v>
      </c>
      <c r="I197" s="65">
        <f t="shared" si="198"/>
        <v>-0.52076287829306978</v>
      </c>
      <c r="J197" s="65">
        <f t="shared" si="199"/>
        <v>-15.046169575153939</v>
      </c>
      <c r="K197" s="65">
        <f t="shared" si="200"/>
        <v>-16.415461220335629</v>
      </c>
      <c r="N197" s="43" t="s">
        <v>86</v>
      </c>
      <c r="O197" s="44">
        <f t="shared" ref="O197:R197" si="264">SUM(O198+O199+O200)</f>
        <v>200185.31</v>
      </c>
      <c r="P197" s="44">
        <f t="shared" si="264"/>
        <v>716613.73010248377</v>
      </c>
      <c r="Q197" s="44">
        <f t="shared" si="264"/>
        <v>151273.38</v>
      </c>
      <c r="R197" s="44">
        <f t="shared" si="264"/>
        <v>534726.75411302876</v>
      </c>
      <c r="S197" s="65">
        <f t="shared" si="202"/>
        <v>32.333468056309698</v>
      </c>
      <c r="T197" s="65">
        <f t="shared" si="203"/>
        <v>34.014938394312765</v>
      </c>
    </row>
    <row r="198" spans="1:20" x14ac:dyDescent="0.35">
      <c r="A198" s="45" t="s">
        <v>87</v>
      </c>
      <c r="B198" s="46">
        <v>7323.63</v>
      </c>
      <c r="C198" s="46">
        <v>25878.5419</v>
      </c>
      <c r="D198" s="46">
        <v>5287.04</v>
      </c>
      <c r="E198" s="46">
        <v>18770.5792</v>
      </c>
      <c r="F198" s="46">
        <v>3068.63</v>
      </c>
      <c r="G198" s="46">
        <v>11020.82813462909</v>
      </c>
      <c r="H198" s="65">
        <f t="shared" si="198"/>
        <v>38.520419743372486</v>
      </c>
      <c r="I198" s="65">
        <f t="shared" si="198"/>
        <v>37.867572568032415</v>
      </c>
      <c r="J198" s="65">
        <f t="shared" si="199"/>
        <v>138.66122667118552</v>
      </c>
      <c r="K198" s="65">
        <f t="shared" si="200"/>
        <v>134.8148576846576</v>
      </c>
      <c r="N198" s="45" t="s">
        <v>87</v>
      </c>
      <c r="O198" s="46">
        <v>58763.29</v>
      </c>
      <c r="P198" s="46">
        <v>210358.00400410665</v>
      </c>
      <c r="Q198" s="46">
        <v>32356.71</v>
      </c>
      <c r="R198" s="46">
        <v>114375.70098320686</v>
      </c>
      <c r="S198" s="65">
        <f t="shared" si="202"/>
        <v>81.610831261892827</v>
      </c>
      <c r="T198" s="65">
        <f t="shared" si="203"/>
        <v>83.918439140313836</v>
      </c>
    </row>
    <row r="199" spans="1:20" x14ac:dyDescent="0.35">
      <c r="A199" s="45" t="s">
        <v>88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ref="H199" si="265">IFERROR(B199/D199*100-100,"0.00")</f>
        <v>0.00</v>
      </c>
      <c r="I199" s="65" t="str">
        <f t="shared" ref="I199" si="266">IFERROR(C199/E199*100-100,"0.00")</f>
        <v>0.00</v>
      </c>
      <c r="J199" s="65" t="str">
        <f t="shared" ref="J199" si="267">IFERROR(B199/F199*100-100,"0.00")</f>
        <v>0.00</v>
      </c>
      <c r="K199" s="65" t="str">
        <f t="shared" ref="K199" si="268">IFERROR(C199/G199*100-100,"0.00")</f>
        <v>0.00</v>
      </c>
      <c r="N199" s="45" t="s">
        <v>88</v>
      </c>
      <c r="O199" s="46">
        <v>0</v>
      </c>
      <c r="P199" s="46">
        <v>0</v>
      </c>
      <c r="Q199" s="46">
        <v>18153.46</v>
      </c>
      <c r="R199" s="46">
        <v>64169.510184801344</v>
      </c>
      <c r="S199" s="65">
        <f t="shared" si="202"/>
        <v>-100</v>
      </c>
      <c r="T199" s="65">
        <f t="shared" si="203"/>
        <v>-100</v>
      </c>
    </row>
    <row r="200" spans="1:20" x14ac:dyDescent="0.35">
      <c r="A200" s="59" t="s">
        <v>89</v>
      </c>
      <c r="B200" s="77">
        <v>12834.92</v>
      </c>
      <c r="C200" s="77">
        <v>45353.038799999995</v>
      </c>
      <c r="D200" s="79">
        <v>14881.53</v>
      </c>
      <c r="E200" s="77">
        <v>52833.891000000003</v>
      </c>
      <c r="F200" s="77">
        <v>20660.2</v>
      </c>
      <c r="G200" s="77">
        <v>74200.172950000007</v>
      </c>
      <c r="H200" s="66">
        <f t="shared" si="198"/>
        <v>-13.752685375764457</v>
      </c>
      <c r="I200" s="66">
        <f t="shared" si="198"/>
        <v>-14.159192250292534</v>
      </c>
      <c r="J200" s="66">
        <f t="shared" si="199"/>
        <v>-37.876109621397667</v>
      </c>
      <c r="K200" s="66">
        <f t="shared" si="200"/>
        <v>-38.877448667725787</v>
      </c>
      <c r="N200" s="59" t="s">
        <v>89</v>
      </c>
      <c r="O200" s="60">
        <v>141422.01999999999</v>
      </c>
      <c r="P200" s="60">
        <v>506255.72609837708</v>
      </c>
      <c r="Q200" s="60">
        <v>100763.21</v>
      </c>
      <c r="R200" s="60">
        <v>356181.5429450206</v>
      </c>
      <c r="S200" s="66">
        <f t="shared" si="202"/>
        <v>40.350848290760069</v>
      </c>
      <c r="T200" s="66">
        <f t="shared" si="203"/>
        <v>42.134183010297534</v>
      </c>
    </row>
    <row r="201" spans="1:20" x14ac:dyDescent="0.35">
      <c r="A201" s="56" t="s">
        <v>90</v>
      </c>
      <c r="B201" s="56"/>
      <c r="C201" s="56"/>
      <c r="D201" s="56"/>
      <c r="E201" s="56"/>
      <c r="F201" s="56"/>
      <c r="G201" s="56"/>
      <c r="H201" s="56"/>
      <c r="I201" s="56"/>
      <c r="J201" s="16" t="s">
        <v>108</v>
      </c>
      <c r="K201" s="56"/>
      <c r="N201" s="56" t="s">
        <v>90</v>
      </c>
      <c r="O201" s="56"/>
      <c r="P201" s="56"/>
      <c r="Q201" s="56"/>
      <c r="R201" s="56"/>
      <c r="S201" s="16" t="s">
        <v>109</v>
      </c>
      <c r="T201" s="56"/>
    </row>
    <row r="202" spans="1:20" x14ac:dyDescent="0.35">
      <c r="A202" s="64" t="s">
        <v>102</v>
      </c>
      <c r="B202" s="62"/>
      <c r="C202" s="62"/>
      <c r="D202" s="62"/>
      <c r="E202" s="62"/>
      <c r="F202" s="62"/>
      <c r="G202" s="62"/>
      <c r="H202" s="56"/>
      <c r="I202" s="56"/>
      <c r="J202" s="56"/>
      <c r="K202" s="56"/>
      <c r="N202" s="64" t="s">
        <v>102</v>
      </c>
      <c r="O202" s="56"/>
      <c r="P202" s="56"/>
      <c r="Q202" s="56"/>
      <c r="R202" s="56"/>
      <c r="S202" s="56"/>
      <c r="T202" s="56"/>
    </row>
    <row r="203" spans="1:20" x14ac:dyDescent="0.3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</row>
    <row r="204" spans="1:20" x14ac:dyDescent="0.3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</row>
    <row r="205" spans="1:20" x14ac:dyDescent="0.3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</row>
    <row r="206" spans="1:20" x14ac:dyDescent="0.3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</row>
    <row r="209" spans="1:11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</row>
    <row r="210" spans="1:11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</row>
    <row r="211" spans="1:11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</row>
    <row r="212" spans="1:11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</row>
    <row r="213" spans="1:11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</row>
    <row r="214" spans="1:11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</row>
    <row r="215" spans="1:11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</row>
    <row r="216" spans="1:11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</row>
    <row r="217" spans="1:11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</row>
    <row r="218" spans="1:11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</row>
    <row r="219" spans="1:11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</row>
    <row r="220" spans="1:11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</row>
    <row r="221" spans="1:11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</row>
    <row r="222" spans="1:11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</row>
    <row r="223" spans="1:11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</row>
    <row r="224" spans="1:11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</row>
    <row r="225" spans="1:11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</row>
    <row r="226" spans="1:11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</row>
    <row r="227" spans="1:11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</row>
    <row r="228" spans="1:11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</row>
    <row r="229" spans="1:11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</row>
    <row r="230" spans="1:11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</row>
    <row r="231" spans="1:11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</row>
    <row r="232" spans="1:11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</row>
    <row r="233" spans="1:11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</row>
    <row r="234" spans="1:11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</row>
    <row r="235" spans="1:11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</row>
    <row r="236" spans="1:11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</row>
    <row r="237" spans="1:11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</row>
    <row r="238" spans="1:11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</row>
    <row r="239" spans="1:11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</row>
    <row r="240" spans="1:11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</row>
    <row r="241" spans="1:11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</row>
    <row r="242" spans="1:11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</row>
    <row r="243" spans="1:11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</row>
    <row r="244" spans="1:11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</row>
    <row r="245" spans="1:11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</row>
    <row r="246" spans="1:11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</row>
    <row r="247" spans="1:11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</row>
    <row r="248" spans="1:11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</row>
    <row r="249" spans="1:11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</row>
    <row r="250" spans="1:11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</row>
    <row r="251" spans="1:11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</row>
    <row r="252" spans="1:11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</row>
    <row r="253" spans="1:11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</row>
    <row r="254" spans="1:11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</row>
    <row r="255" spans="1:11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</row>
    <row r="256" spans="1:11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</row>
    <row r="257" spans="1:11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</row>
    <row r="258" spans="1:11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</row>
    <row r="259" spans="1:11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</row>
    <row r="260" spans="1:11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</row>
    <row r="261" spans="1:11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</row>
    <row r="262" spans="1:11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</row>
    <row r="263" spans="1:11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</row>
    <row r="264" spans="1:11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</row>
    <row r="265" spans="1:11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</row>
    <row r="266" spans="1:11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</row>
    <row r="267" spans="1:11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</row>
    <row r="268" spans="1:11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</row>
    <row r="269" spans="1:11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</row>
    <row r="270" spans="1:11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</row>
    <row r="271" spans="1:11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</row>
    <row r="272" spans="1:11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</row>
    <row r="273" spans="1:11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</row>
    <row r="274" spans="1:11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</row>
    <row r="275" spans="1:11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</row>
    <row r="276" spans="1:11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</row>
    <row r="277" spans="1:11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</row>
    <row r="278" spans="1:11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</row>
    <row r="279" spans="1:11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</row>
    <row r="280" spans="1:11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</row>
    <row r="281" spans="1:11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</row>
    <row r="282" spans="1:11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</row>
    <row r="283" spans="1:11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</row>
    <row r="284" spans="1:11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</row>
    <row r="285" spans="1:11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</row>
    <row r="286" spans="1:11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</row>
    <row r="287" spans="1:11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</row>
    <row r="288" spans="1:11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</row>
    <row r="289" spans="1:11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</row>
    <row r="290" spans="1:11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</row>
    <row r="291" spans="1:11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</row>
    <row r="292" spans="1:11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</row>
    <row r="293" spans="1:11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</row>
    <row r="294" spans="1:11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</row>
    <row r="295" spans="1:11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</row>
    <row r="296" spans="1:11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</row>
    <row r="297" spans="1:11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</row>
    <row r="298" spans="1:11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</row>
    <row r="299" spans="1:11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</row>
    <row r="300" spans="1:11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</row>
    <row r="301" spans="1:11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</row>
    <row r="302" spans="1:11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</row>
    <row r="303" spans="1:11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</row>
    <row r="304" spans="1:11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</row>
    <row r="305" spans="1:11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</row>
    <row r="306" spans="1:11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</row>
    <row r="307" spans="1:11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</row>
    <row r="308" spans="1:11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</row>
    <row r="309" spans="1:11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</row>
    <row r="310" spans="1:11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</row>
    <row r="311" spans="1:11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</row>
    <row r="312" spans="1:11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</row>
    <row r="313" spans="1:11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</row>
    <row r="314" spans="1:11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</row>
    <row r="315" spans="1:11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</row>
    <row r="316" spans="1:11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</row>
    <row r="317" spans="1:11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</row>
    <row r="318" spans="1:11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</row>
    <row r="319" spans="1:11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</row>
    <row r="320" spans="1:11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</row>
    <row r="321" spans="1:11" x14ac:dyDescent="0.35">
      <c r="A321" s="62"/>
      <c r="H321" s="62"/>
      <c r="I321" s="62"/>
      <c r="J321" s="62"/>
      <c r="K321" s="62"/>
    </row>
  </sheetData>
  <mergeCells count="84">
    <mergeCell ref="S159:T159"/>
    <mergeCell ref="O155:R155"/>
    <mergeCell ref="O157:P157"/>
    <mergeCell ref="Q157:R157"/>
    <mergeCell ref="S157:T157"/>
    <mergeCell ref="O158:P158"/>
    <mergeCell ref="Q158:R158"/>
    <mergeCell ref="S158:T158"/>
    <mergeCell ref="O159:P159"/>
    <mergeCell ref="Q159:R159"/>
    <mergeCell ref="S105:T105"/>
    <mergeCell ref="S106:T106"/>
    <mergeCell ref="S58:T58"/>
    <mergeCell ref="O102:R102"/>
    <mergeCell ref="O104:P104"/>
    <mergeCell ref="Q104:R104"/>
    <mergeCell ref="S104:T104"/>
    <mergeCell ref="Q105:R105"/>
    <mergeCell ref="S56:T56"/>
    <mergeCell ref="O57:P57"/>
    <mergeCell ref="Q57:R57"/>
    <mergeCell ref="S57:T57"/>
    <mergeCell ref="S3:T3"/>
    <mergeCell ref="O4:P4"/>
    <mergeCell ref="Q4:R4"/>
    <mergeCell ref="S4:T4"/>
    <mergeCell ref="S5:T5"/>
    <mergeCell ref="O5:P5"/>
    <mergeCell ref="H106:I106"/>
    <mergeCell ref="J106:K106"/>
    <mergeCell ref="O1:R1"/>
    <mergeCell ref="O3:P3"/>
    <mergeCell ref="Q3:R3"/>
    <mergeCell ref="O54:R54"/>
    <mergeCell ref="O56:P56"/>
    <mergeCell ref="Q56:R56"/>
    <mergeCell ref="H58:I58"/>
    <mergeCell ref="O105:P105"/>
    <mergeCell ref="J58:K58"/>
    <mergeCell ref="Q5:R5"/>
    <mergeCell ref="O58:P58"/>
    <mergeCell ref="Q58:R58"/>
    <mergeCell ref="O106:P106"/>
    <mergeCell ref="Q106:R106"/>
    <mergeCell ref="B158:C158"/>
    <mergeCell ref="D158:E158"/>
    <mergeCell ref="F158:G158"/>
    <mergeCell ref="H158:K158"/>
    <mergeCell ref="H159:I159"/>
    <mergeCell ref="J159:K159"/>
    <mergeCell ref="B155:G155"/>
    <mergeCell ref="B157:C157"/>
    <mergeCell ref="D157:E157"/>
    <mergeCell ref="F157:G157"/>
    <mergeCell ref="H157:K157"/>
    <mergeCell ref="B105:C105"/>
    <mergeCell ref="D105:E105"/>
    <mergeCell ref="F105:G105"/>
    <mergeCell ref="H105:K105"/>
    <mergeCell ref="B3:C3"/>
    <mergeCell ref="D3:E3"/>
    <mergeCell ref="F3:G3"/>
    <mergeCell ref="H3:K3"/>
    <mergeCell ref="H5:I5"/>
    <mergeCell ref="J5:K5"/>
    <mergeCell ref="F57:G57"/>
    <mergeCell ref="H57:K57"/>
    <mergeCell ref="D56:E56"/>
    <mergeCell ref="F56:G56"/>
    <mergeCell ref="B4:C4"/>
    <mergeCell ref="D4:E4"/>
    <mergeCell ref="F4:G4"/>
    <mergeCell ref="H4:K4"/>
    <mergeCell ref="B56:C56"/>
    <mergeCell ref="B1:G1"/>
    <mergeCell ref="B102:G102"/>
    <mergeCell ref="B104:C104"/>
    <mergeCell ref="D104:E104"/>
    <mergeCell ref="F104:G104"/>
    <mergeCell ref="H104:K104"/>
    <mergeCell ref="B54:G54"/>
    <mergeCell ref="H56:K56"/>
    <mergeCell ref="B57:C57"/>
    <mergeCell ref="D57:E57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1" max="16383" man="1"/>
    <brk id="15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2025-07-23T06:19:59Z</dcterms:modified>
</cp:coreProperties>
</file>