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Services July, 2025\"/>
    </mc:Choice>
  </mc:AlternateContent>
  <xr:revisionPtr revIDLastSave="0" documentId="13_ncr:1_{2CDA0752-41B8-4D13-9C99-52E0DD3FD988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summary" sheetId="3" r:id="rId1"/>
    <sheet name="detail" sheetId="2" r:id="rId2"/>
  </sheets>
  <definedNames>
    <definedName name="_xlnm.Print_Area" localSheetId="0">summary!$A$1:$H$51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7" i="3" l="1"/>
  <c r="C37" i="3"/>
  <c r="D37" i="3"/>
  <c r="E37" i="3"/>
  <c r="E27" i="3" s="1"/>
  <c r="D27" i="3"/>
  <c r="C27" i="3"/>
  <c r="E14" i="3"/>
  <c r="C14" i="3"/>
  <c r="B38" i="3"/>
  <c r="C38" i="3"/>
  <c r="D38" i="3"/>
  <c r="E38" i="3"/>
  <c r="K91" i="2"/>
  <c r="J91" i="2"/>
  <c r="I91" i="2"/>
  <c r="H91" i="2"/>
  <c r="K194" i="2"/>
  <c r="J194" i="2"/>
  <c r="I194" i="2"/>
  <c r="H194" i="2"/>
  <c r="G189" i="2"/>
  <c r="F189" i="2"/>
  <c r="E189" i="2"/>
  <c r="D189" i="2"/>
  <c r="C189" i="2"/>
  <c r="B189" i="2"/>
  <c r="G86" i="2"/>
  <c r="F86" i="2"/>
  <c r="E86" i="2"/>
  <c r="D86" i="2"/>
  <c r="C86" i="2"/>
  <c r="B86" i="2"/>
  <c r="K150" i="2"/>
  <c r="J150" i="2"/>
  <c r="I150" i="2"/>
  <c r="H150" i="2"/>
  <c r="K140" i="2"/>
  <c r="J140" i="2"/>
  <c r="K133" i="2"/>
  <c r="J133" i="2"/>
  <c r="I133" i="2"/>
  <c r="H133" i="2"/>
  <c r="G201" i="2"/>
  <c r="G197" i="2"/>
  <c r="G196" i="2" s="1"/>
  <c r="G184" i="2"/>
  <c r="G183" i="2" s="1"/>
  <c r="G178" i="2"/>
  <c r="G171" i="2"/>
  <c r="G168" i="2"/>
  <c r="G163" i="2"/>
  <c r="G149" i="2"/>
  <c r="G148" i="2" s="1"/>
  <c r="G145" i="2"/>
  <c r="G142" i="2"/>
  <c r="G139" i="2" s="1"/>
  <c r="G136" i="2"/>
  <c r="G128" i="2"/>
  <c r="G124" i="2"/>
  <c r="G120" i="2"/>
  <c r="G116" i="2"/>
  <c r="G111" i="2"/>
  <c r="F201" i="2"/>
  <c r="E201" i="2"/>
  <c r="D201" i="2"/>
  <c r="C201" i="2"/>
  <c r="B201" i="2"/>
  <c r="F197" i="2"/>
  <c r="F196" i="2" s="1"/>
  <c r="E197" i="2"/>
  <c r="E196" i="2" s="1"/>
  <c r="D197" i="2"/>
  <c r="D196" i="2" s="1"/>
  <c r="C197" i="2"/>
  <c r="B197" i="2"/>
  <c r="B196" i="2" s="1"/>
  <c r="C196" i="2"/>
  <c r="F184" i="2"/>
  <c r="F183" i="2" s="1"/>
  <c r="E184" i="2"/>
  <c r="E183" i="2" s="1"/>
  <c r="E181" i="2" s="1"/>
  <c r="D184" i="2"/>
  <c r="C184" i="2"/>
  <c r="B184" i="2"/>
  <c r="D183" i="2"/>
  <c r="C183" i="2"/>
  <c r="B183" i="2"/>
  <c r="F178" i="2"/>
  <c r="E178" i="2"/>
  <c r="D178" i="2"/>
  <c r="C178" i="2"/>
  <c r="B178" i="2"/>
  <c r="F171" i="2"/>
  <c r="E171" i="2"/>
  <c r="D171" i="2"/>
  <c r="C171" i="2"/>
  <c r="B171" i="2"/>
  <c r="F168" i="2"/>
  <c r="E168" i="2"/>
  <c r="D168" i="2"/>
  <c r="C168" i="2"/>
  <c r="B168" i="2"/>
  <c r="F163" i="2"/>
  <c r="E163" i="2"/>
  <c r="D163" i="2"/>
  <c r="C163" i="2"/>
  <c r="B163" i="2"/>
  <c r="F149" i="2"/>
  <c r="E149" i="2"/>
  <c r="E148" i="2" s="1"/>
  <c r="D149" i="2"/>
  <c r="C149" i="2"/>
  <c r="C148" i="2" s="1"/>
  <c r="B149" i="2"/>
  <c r="B148" i="2" s="1"/>
  <c r="F148" i="2"/>
  <c r="D148" i="2"/>
  <c r="F145" i="2"/>
  <c r="E145" i="2"/>
  <c r="D145" i="2"/>
  <c r="C145" i="2"/>
  <c r="B145" i="2"/>
  <c r="F142" i="2"/>
  <c r="F139" i="2" s="1"/>
  <c r="E142" i="2"/>
  <c r="E139" i="2" s="1"/>
  <c r="D142" i="2"/>
  <c r="C142" i="2"/>
  <c r="B142" i="2"/>
  <c r="B139" i="2" s="1"/>
  <c r="B135" i="2" s="1"/>
  <c r="D139" i="2"/>
  <c r="C139" i="2"/>
  <c r="C135" i="2" s="1"/>
  <c r="F136" i="2"/>
  <c r="E136" i="2"/>
  <c r="D136" i="2"/>
  <c r="C136" i="2"/>
  <c r="B136" i="2"/>
  <c r="F128" i="2"/>
  <c r="E128" i="2"/>
  <c r="D128" i="2"/>
  <c r="C128" i="2"/>
  <c r="B128" i="2"/>
  <c r="F124" i="2"/>
  <c r="E124" i="2"/>
  <c r="D124" i="2"/>
  <c r="C124" i="2"/>
  <c r="B124" i="2"/>
  <c r="F120" i="2"/>
  <c r="E120" i="2"/>
  <c r="D120" i="2"/>
  <c r="C120" i="2"/>
  <c r="B120" i="2"/>
  <c r="F116" i="2"/>
  <c r="E116" i="2"/>
  <c r="D116" i="2"/>
  <c r="D115" i="2" s="1"/>
  <c r="C116" i="2"/>
  <c r="B116" i="2"/>
  <c r="B115" i="2" s="1"/>
  <c r="F111" i="2"/>
  <c r="E111" i="2"/>
  <c r="D111" i="2"/>
  <c r="C111" i="2"/>
  <c r="B111" i="2"/>
  <c r="G181" i="2" l="1"/>
  <c r="F181" i="2"/>
  <c r="D181" i="2"/>
  <c r="C181" i="2"/>
  <c r="B181" i="2"/>
  <c r="C115" i="2"/>
  <c r="G167" i="2"/>
  <c r="C167" i="2"/>
  <c r="D135" i="2"/>
  <c r="G135" i="2"/>
  <c r="G115" i="2"/>
  <c r="G110" i="2" s="1"/>
  <c r="D167" i="2"/>
  <c r="B167" i="2"/>
  <c r="E167" i="2"/>
  <c r="F167" i="2"/>
  <c r="D110" i="2"/>
  <c r="E135" i="2"/>
  <c r="F135" i="2"/>
  <c r="E115" i="2"/>
  <c r="F115" i="2"/>
  <c r="C110" i="2" l="1"/>
  <c r="F110" i="2"/>
  <c r="E110" i="2"/>
  <c r="K201" i="2" l="1"/>
  <c r="K178" i="2"/>
  <c r="I178" i="2"/>
  <c r="K168" i="2"/>
  <c r="I163" i="2"/>
  <c r="H204" i="2"/>
  <c r="H199" i="2"/>
  <c r="J192" i="2"/>
  <c r="J189" i="2"/>
  <c r="J188" i="2"/>
  <c r="H186" i="2"/>
  <c r="H180" i="2"/>
  <c r="J176" i="2"/>
  <c r="H175" i="2"/>
  <c r="J175" i="2"/>
  <c r="H173" i="2"/>
  <c r="J172" i="2"/>
  <c r="J170" i="2"/>
  <c r="H165" i="2"/>
  <c r="J164" i="2"/>
  <c r="H164" i="2"/>
  <c r="K204" i="2"/>
  <c r="J204" i="2"/>
  <c r="I204" i="2"/>
  <c r="K203" i="2"/>
  <c r="J203" i="2"/>
  <c r="I203" i="2"/>
  <c r="H203" i="2"/>
  <c r="K202" i="2"/>
  <c r="J202" i="2"/>
  <c r="I202" i="2"/>
  <c r="H202" i="2"/>
  <c r="K200" i="2"/>
  <c r="J200" i="2"/>
  <c r="I200" i="2"/>
  <c r="H200" i="2"/>
  <c r="K199" i="2"/>
  <c r="J199" i="2"/>
  <c r="I199" i="2"/>
  <c r="K195" i="2"/>
  <c r="J195" i="2"/>
  <c r="I195" i="2"/>
  <c r="H195" i="2"/>
  <c r="K193" i="2"/>
  <c r="J193" i="2"/>
  <c r="I193" i="2"/>
  <c r="H193" i="2"/>
  <c r="K192" i="2"/>
  <c r="I192" i="2"/>
  <c r="H192" i="2"/>
  <c r="I191" i="2"/>
  <c r="K190" i="2"/>
  <c r="J190" i="2"/>
  <c r="I190" i="2"/>
  <c r="H190" i="2"/>
  <c r="K189" i="2"/>
  <c r="I189" i="2"/>
  <c r="H189" i="2"/>
  <c r="K188" i="2"/>
  <c r="I188" i="2"/>
  <c r="H188" i="2"/>
  <c r="K187" i="2"/>
  <c r="J187" i="2"/>
  <c r="I187" i="2"/>
  <c r="H187" i="2"/>
  <c r="K186" i="2"/>
  <c r="J186" i="2"/>
  <c r="I186" i="2"/>
  <c r="K185" i="2"/>
  <c r="J185" i="2"/>
  <c r="I185" i="2"/>
  <c r="H185" i="2"/>
  <c r="K182" i="2"/>
  <c r="J182" i="2"/>
  <c r="I182" i="2"/>
  <c r="H182" i="2"/>
  <c r="K180" i="2"/>
  <c r="J180" i="2"/>
  <c r="I180" i="2"/>
  <c r="K179" i="2"/>
  <c r="J179" i="2"/>
  <c r="I179" i="2"/>
  <c r="H179" i="2"/>
  <c r="K176" i="2"/>
  <c r="I176" i="2"/>
  <c r="K175" i="2"/>
  <c r="I175" i="2"/>
  <c r="K173" i="2"/>
  <c r="J173" i="2"/>
  <c r="I173" i="2"/>
  <c r="K172" i="2"/>
  <c r="I172" i="2"/>
  <c r="H172" i="2"/>
  <c r="K170" i="2"/>
  <c r="I170" i="2"/>
  <c r="K169" i="2"/>
  <c r="J169" i="2"/>
  <c r="I169" i="2"/>
  <c r="H169" i="2"/>
  <c r="K166" i="2"/>
  <c r="J166" i="2"/>
  <c r="I166" i="2"/>
  <c r="H166" i="2"/>
  <c r="K165" i="2"/>
  <c r="I165" i="2"/>
  <c r="K164" i="2"/>
  <c r="I164" i="2"/>
  <c r="G98" i="2"/>
  <c r="F98" i="2"/>
  <c r="E98" i="2"/>
  <c r="D98" i="2"/>
  <c r="C98" i="2"/>
  <c r="B98" i="2"/>
  <c r="G94" i="2"/>
  <c r="G93" i="2" s="1"/>
  <c r="F94" i="2"/>
  <c r="F93" i="2" s="1"/>
  <c r="E94" i="2"/>
  <c r="E93" i="2" s="1"/>
  <c r="D94" i="2"/>
  <c r="D93" i="2" s="1"/>
  <c r="C94" i="2"/>
  <c r="C93" i="2" s="1"/>
  <c r="B94" i="2"/>
  <c r="B93" i="2" s="1"/>
  <c r="G81" i="2"/>
  <c r="G80" i="2" s="1"/>
  <c r="G78" i="2" s="1"/>
  <c r="F81" i="2"/>
  <c r="F80" i="2" s="1"/>
  <c r="F78" i="2" s="1"/>
  <c r="E81" i="2"/>
  <c r="E80" i="2" s="1"/>
  <c r="E78" i="2" s="1"/>
  <c r="D81" i="2"/>
  <c r="D80" i="2" s="1"/>
  <c r="D78" i="2" s="1"/>
  <c r="C81" i="2"/>
  <c r="C80" i="2" s="1"/>
  <c r="C78" i="2" s="1"/>
  <c r="B81" i="2"/>
  <c r="B80" i="2" s="1"/>
  <c r="B78" i="2" s="1"/>
  <c r="G75" i="2"/>
  <c r="F75" i="2"/>
  <c r="E75" i="2"/>
  <c r="D75" i="2"/>
  <c r="C75" i="2"/>
  <c r="B75" i="2"/>
  <c r="G68" i="2"/>
  <c r="F68" i="2"/>
  <c r="E68" i="2"/>
  <c r="D68" i="2"/>
  <c r="C68" i="2"/>
  <c r="B68" i="2"/>
  <c r="G65" i="2"/>
  <c r="F65" i="2"/>
  <c r="F64" i="2" s="1"/>
  <c r="E65" i="2"/>
  <c r="D65" i="2"/>
  <c r="C65" i="2"/>
  <c r="B65" i="2"/>
  <c r="G60" i="2"/>
  <c r="F60" i="2"/>
  <c r="E60" i="2"/>
  <c r="D60" i="2"/>
  <c r="C60" i="2"/>
  <c r="B60" i="2"/>
  <c r="G46" i="2"/>
  <c r="G45" i="2" s="1"/>
  <c r="F46" i="2"/>
  <c r="F45" i="2" s="1"/>
  <c r="E46" i="2"/>
  <c r="E45" i="2" s="1"/>
  <c r="D46" i="2"/>
  <c r="D45" i="2" s="1"/>
  <c r="C46" i="2"/>
  <c r="C45" i="2" s="1"/>
  <c r="B46" i="2"/>
  <c r="B45" i="2" s="1"/>
  <c r="G42" i="2"/>
  <c r="F42" i="2"/>
  <c r="E42" i="2"/>
  <c r="D42" i="2"/>
  <c r="C42" i="2"/>
  <c r="B42" i="2"/>
  <c r="G39" i="2"/>
  <c r="G36" i="2" s="1"/>
  <c r="F39" i="2"/>
  <c r="F36" i="2" s="1"/>
  <c r="F32" i="2" s="1"/>
  <c r="E39" i="2"/>
  <c r="E36" i="2" s="1"/>
  <c r="D39" i="2"/>
  <c r="D36" i="2" s="1"/>
  <c r="C39" i="2"/>
  <c r="C36" i="2" s="1"/>
  <c r="B39" i="2"/>
  <c r="B36" i="2" s="1"/>
  <c r="G33" i="2"/>
  <c r="F33" i="2"/>
  <c r="E33" i="2"/>
  <c r="D33" i="2"/>
  <c r="C33" i="2"/>
  <c r="B33" i="2"/>
  <c r="G25" i="2"/>
  <c r="F25" i="2"/>
  <c r="E25" i="2"/>
  <c r="D25" i="2"/>
  <c r="C25" i="2"/>
  <c r="B25" i="2"/>
  <c r="G21" i="2"/>
  <c r="F21" i="2"/>
  <c r="E21" i="2"/>
  <c r="D21" i="2"/>
  <c r="C21" i="2"/>
  <c r="B21" i="2"/>
  <c r="G17" i="2"/>
  <c r="F17" i="2"/>
  <c r="E17" i="2"/>
  <c r="D17" i="2"/>
  <c r="C17" i="2"/>
  <c r="B17" i="2"/>
  <c r="G13" i="2"/>
  <c r="F13" i="2"/>
  <c r="E13" i="2"/>
  <c r="D13" i="2"/>
  <c r="C13" i="2"/>
  <c r="B13" i="2"/>
  <c r="G8" i="2"/>
  <c r="F8" i="2"/>
  <c r="E8" i="2"/>
  <c r="D8" i="2"/>
  <c r="C8" i="2"/>
  <c r="B8" i="2"/>
  <c r="H171" i="2" l="1"/>
  <c r="H201" i="2"/>
  <c r="K196" i="2"/>
  <c r="H163" i="2"/>
  <c r="J168" i="2"/>
  <c r="H178" i="2"/>
  <c r="G64" i="2"/>
  <c r="I184" i="2"/>
  <c r="K163" i="2"/>
  <c r="J178" i="2"/>
  <c r="J201" i="2"/>
  <c r="G12" i="2"/>
  <c r="I171" i="2"/>
  <c r="G32" i="2"/>
  <c r="G7" i="2" s="1"/>
  <c r="F12" i="2"/>
  <c r="H184" i="2"/>
  <c r="J167" i="2"/>
  <c r="I183" i="2"/>
  <c r="H183" i="2"/>
  <c r="H176" i="2"/>
  <c r="J163" i="2"/>
  <c r="J165" i="2"/>
  <c r="H170" i="2"/>
  <c r="H191" i="2"/>
  <c r="J196" i="2"/>
  <c r="H196" i="2"/>
  <c r="J184" i="2"/>
  <c r="K184" i="2"/>
  <c r="H168" i="2"/>
  <c r="J171" i="2"/>
  <c r="J183" i="2"/>
  <c r="K171" i="2"/>
  <c r="K183" i="2"/>
  <c r="I168" i="2"/>
  <c r="I196" i="2"/>
  <c r="I201" i="2"/>
  <c r="C64" i="2"/>
  <c r="B64" i="2"/>
  <c r="D64" i="2"/>
  <c r="E64" i="2"/>
  <c r="B32" i="2"/>
  <c r="C32" i="2"/>
  <c r="D32" i="2"/>
  <c r="E32" i="2"/>
  <c r="B12" i="2"/>
  <c r="C12" i="2"/>
  <c r="D12" i="2"/>
  <c r="E12" i="2"/>
  <c r="K167" i="2" l="1"/>
  <c r="H167" i="2"/>
  <c r="I167" i="2"/>
  <c r="K181" i="2"/>
  <c r="I181" i="2"/>
  <c r="H181" i="2"/>
  <c r="J181" i="2"/>
  <c r="E7" i="2"/>
  <c r="C7" i="2"/>
  <c r="K89" i="2" l="1"/>
  <c r="I89" i="2"/>
  <c r="I96" i="2"/>
  <c r="I100" i="2"/>
  <c r="I136" i="2"/>
  <c r="H136" i="2"/>
  <c r="I140" i="2"/>
  <c r="H140" i="2"/>
  <c r="K145" i="2"/>
  <c r="J145" i="2"/>
  <c r="K146" i="2"/>
  <c r="J146" i="2"/>
  <c r="I147" i="2"/>
  <c r="H147" i="2"/>
  <c r="H7" i="2" l="1"/>
  <c r="K50" i="2" l="1"/>
  <c r="J50" i="2"/>
  <c r="I50" i="2"/>
  <c r="H50" i="2"/>
  <c r="K62" i="2"/>
  <c r="I62" i="2"/>
  <c r="K96" i="2"/>
  <c r="I138" i="2"/>
  <c r="H138" i="2"/>
  <c r="I146" i="2" l="1"/>
  <c r="H146" i="2"/>
  <c r="I145" i="2"/>
  <c r="H145" i="2"/>
  <c r="K40" i="2" l="1"/>
  <c r="J40" i="2"/>
  <c r="K132" i="2" l="1"/>
  <c r="J132" i="2"/>
  <c r="H155" i="2" l="1"/>
  <c r="H154" i="2"/>
  <c r="H153" i="2"/>
  <c r="H152" i="2"/>
  <c r="H151" i="2"/>
  <c r="H144" i="2"/>
  <c r="H143" i="2"/>
  <c r="H141" i="2"/>
  <c r="H137" i="2"/>
  <c r="H134" i="2"/>
  <c r="H132" i="2"/>
  <c r="H131" i="2"/>
  <c r="H130" i="2"/>
  <c r="H129" i="2"/>
  <c r="H127" i="2"/>
  <c r="H126" i="2"/>
  <c r="H125" i="2"/>
  <c r="H123" i="2"/>
  <c r="H122" i="2"/>
  <c r="H121" i="2"/>
  <c r="H119" i="2"/>
  <c r="H118" i="2"/>
  <c r="H117" i="2"/>
  <c r="H114" i="2"/>
  <c r="H113" i="2"/>
  <c r="H112" i="2"/>
  <c r="H111" i="2"/>
  <c r="I40" i="2"/>
  <c r="H40" i="2"/>
  <c r="H124" i="2"/>
  <c r="H128" i="2" l="1"/>
  <c r="H120" i="2"/>
  <c r="H142" i="2"/>
  <c r="H139" i="2" s="1"/>
  <c r="H148" i="2"/>
  <c r="H149" i="2"/>
  <c r="H116" i="2"/>
  <c r="H135" i="2" l="1"/>
  <c r="H115" i="2"/>
  <c r="I143" i="2" l="1"/>
  <c r="H110" i="2" l="1"/>
  <c r="K143" i="2"/>
  <c r="J143" i="2"/>
  <c r="K61" i="2" l="1"/>
  <c r="K24" i="2"/>
  <c r="J24" i="2"/>
  <c r="K48" i="2" l="1"/>
  <c r="J48" i="2"/>
  <c r="I48" i="2"/>
  <c r="H48" i="2"/>
  <c r="K97" i="2" l="1"/>
  <c r="K95" i="2"/>
  <c r="K94" i="2"/>
  <c r="K93" i="2"/>
  <c r="I132" i="2" l="1"/>
  <c r="K44" i="2"/>
  <c r="J44" i="2"/>
  <c r="I44" i="2"/>
  <c r="H44" i="2"/>
  <c r="H25" i="2" l="1"/>
  <c r="H21" i="2"/>
  <c r="H17" i="2"/>
  <c r="H8" i="2"/>
  <c r="H42" i="2"/>
  <c r="H52" i="2"/>
  <c r="H49" i="2"/>
  <c r="H38" i="2"/>
  <c r="H34" i="2"/>
  <c r="H29" i="2"/>
  <c r="H28" i="2"/>
  <c r="H24" i="2"/>
  <c r="H20" i="2"/>
  <c r="H16" i="2"/>
  <c r="H10" i="2"/>
  <c r="H9" i="2"/>
  <c r="H11" i="2"/>
  <c r="H14" i="2"/>
  <c r="H15" i="2"/>
  <c r="H18" i="2"/>
  <c r="H19" i="2"/>
  <c r="H22" i="2"/>
  <c r="H23" i="2"/>
  <c r="H26" i="2"/>
  <c r="H27" i="2"/>
  <c r="H30" i="2"/>
  <c r="H31" i="2"/>
  <c r="H35" i="2"/>
  <c r="H37" i="2"/>
  <c r="H41" i="2"/>
  <c r="H43" i="2"/>
  <c r="H47" i="2"/>
  <c r="H51" i="2"/>
  <c r="H12" i="2" l="1"/>
  <c r="H46" i="2"/>
  <c r="H39" i="2"/>
  <c r="H45" i="2"/>
  <c r="H32" i="2"/>
  <c r="H36" i="2"/>
  <c r="H33" i="2"/>
  <c r="H13" i="2"/>
  <c r="I123" i="2"/>
  <c r="K123" i="2" l="1"/>
  <c r="J123" i="2"/>
  <c r="I97" i="2" l="1"/>
  <c r="I95" i="2"/>
  <c r="I94" i="2"/>
  <c r="I93" i="2"/>
  <c r="B34" i="3" l="1"/>
  <c r="C34" i="3"/>
  <c r="D34" i="3"/>
  <c r="E34" i="3"/>
  <c r="D32" i="3"/>
  <c r="E32" i="3"/>
  <c r="B32" i="3"/>
  <c r="C32" i="3"/>
  <c r="G32" i="3" l="1"/>
  <c r="F32" i="3"/>
  <c r="F38" i="3"/>
  <c r="G38" i="3"/>
  <c r="K127" i="2"/>
  <c r="J127" i="2"/>
  <c r="B35" i="3" l="1"/>
  <c r="B36" i="3"/>
  <c r="E36" i="3"/>
  <c r="D36" i="3"/>
  <c r="C36" i="3"/>
  <c r="E35" i="3"/>
  <c r="D35" i="3"/>
  <c r="C35" i="3"/>
  <c r="B33" i="3"/>
  <c r="C33" i="3"/>
  <c r="D33" i="3"/>
  <c r="E33" i="3"/>
  <c r="B31" i="3"/>
  <c r="C31" i="3"/>
  <c r="D31" i="3"/>
  <c r="E31" i="3"/>
  <c r="B29" i="3"/>
  <c r="C29" i="3"/>
  <c r="D29" i="3"/>
  <c r="E29" i="3"/>
  <c r="B30" i="3"/>
  <c r="C30" i="3"/>
  <c r="D30" i="3"/>
  <c r="E30" i="3"/>
  <c r="B28" i="3"/>
  <c r="C28" i="3"/>
  <c r="D28" i="3"/>
  <c r="E28" i="3"/>
  <c r="K154" i="2" l="1"/>
  <c r="J154" i="2"/>
  <c r="K63" i="2"/>
  <c r="K155" i="2" l="1"/>
  <c r="J155" i="2"/>
  <c r="I155" i="2"/>
  <c r="I154" i="2"/>
  <c r="K153" i="2"/>
  <c r="J153" i="2"/>
  <c r="I153" i="2"/>
  <c r="K152" i="2"/>
  <c r="J152" i="2"/>
  <c r="I152" i="2"/>
  <c r="K151" i="2"/>
  <c r="J151" i="2"/>
  <c r="I151" i="2"/>
  <c r="K149" i="2"/>
  <c r="J149" i="2"/>
  <c r="I149" i="2"/>
  <c r="K148" i="2"/>
  <c r="J148" i="2"/>
  <c r="I148" i="2"/>
  <c r="K144" i="2"/>
  <c r="J144" i="2"/>
  <c r="I144" i="2"/>
  <c r="K142" i="2"/>
  <c r="J142" i="2"/>
  <c r="I142" i="2"/>
  <c r="K141" i="2"/>
  <c r="J141" i="2"/>
  <c r="I141" i="2"/>
  <c r="K138" i="2"/>
  <c r="J138" i="2"/>
  <c r="K137" i="2"/>
  <c r="J137" i="2"/>
  <c r="I137" i="2"/>
  <c r="K136" i="2"/>
  <c r="J136" i="2"/>
  <c r="K135" i="2"/>
  <c r="J135" i="2"/>
  <c r="I135" i="2"/>
  <c r="K134" i="2"/>
  <c r="J134" i="2"/>
  <c r="I134" i="2"/>
  <c r="K131" i="2"/>
  <c r="J131" i="2"/>
  <c r="I131" i="2"/>
  <c r="K130" i="2"/>
  <c r="J130" i="2"/>
  <c r="I130" i="2"/>
  <c r="K129" i="2"/>
  <c r="K128" i="2" s="1"/>
  <c r="J129" i="2"/>
  <c r="I129" i="2"/>
  <c r="I127" i="2"/>
  <c r="K126" i="2"/>
  <c r="J126" i="2"/>
  <c r="I126" i="2"/>
  <c r="K125" i="2"/>
  <c r="J125" i="2"/>
  <c r="I125" i="2"/>
  <c r="K124" i="2"/>
  <c r="J124" i="2"/>
  <c r="I124" i="2"/>
  <c r="K122" i="2"/>
  <c r="J122" i="2"/>
  <c r="I122" i="2"/>
  <c r="K121" i="2"/>
  <c r="J121" i="2"/>
  <c r="I121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00" i="2"/>
  <c r="K99" i="2"/>
  <c r="I99" i="2"/>
  <c r="K98" i="2"/>
  <c r="I98" i="2"/>
  <c r="K92" i="2"/>
  <c r="I92" i="2"/>
  <c r="K90" i="2"/>
  <c r="I90" i="2"/>
  <c r="K88" i="2"/>
  <c r="I88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I63" i="2"/>
  <c r="I61" i="2"/>
  <c r="K51" i="2"/>
  <c r="J51" i="2"/>
  <c r="I51" i="2"/>
  <c r="K49" i="2"/>
  <c r="J49" i="2"/>
  <c r="I49" i="2"/>
  <c r="K47" i="2"/>
  <c r="J47" i="2"/>
  <c r="I47" i="2"/>
  <c r="K46" i="2"/>
  <c r="J46" i="2"/>
  <c r="I46" i="2"/>
  <c r="K45" i="2"/>
  <c r="J45" i="2"/>
  <c r="I45" i="2"/>
  <c r="K43" i="2"/>
  <c r="J43" i="2"/>
  <c r="I43" i="2"/>
  <c r="K42" i="2"/>
  <c r="J42" i="2"/>
  <c r="I42" i="2"/>
  <c r="K41" i="2"/>
  <c r="J41" i="2"/>
  <c r="I41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J128" i="2" l="1"/>
  <c r="I128" i="2"/>
  <c r="I139" i="2"/>
  <c r="J139" i="2"/>
  <c r="K139" i="2"/>
  <c r="J110" i="2"/>
  <c r="K110" i="2" l="1"/>
  <c r="I110" i="2"/>
  <c r="K60" i="2" l="1"/>
  <c r="I60" i="2"/>
  <c r="K101" i="2" l="1"/>
  <c r="I101" i="2"/>
  <c r="K52" i="2"/>
  <c r="J52" i="2"/>
  <c r="I52" i="2"/>
  <c r="K7" i="2" l="1"/>
  <c r="I7" i="2"/>
  <c r="D20" i="3"/>
  <c r="E26" i="3"/>
  <c r="E25" i="3"/>
  <c r="C25" i="3"/>
  <c r="C24" i="3"/>
  <c r="E23" i="3"/>
  <c r="E20" i="3"/>
  <c r="E19" i="3"/>
  <c r="D19" i="3"/>
  <c r="B15" i="3"/>
  <c r="C26" i="3"/>
  <c r="E15" i="3"/>
  <c r="E21" i="3"/>
  <c r="B16" i="3"/>
  <c r="C15" i="3"/>
  <c r="C16" i="3"/>
  <c r="E16" i="3"/>
  <c r="C22" i="3"/>
  <c r="E22" i="3"/>
  <c r="D15" i="3"/>
  <c r="D16" i="3"/>
  <c r="C20" i="3"/>
  <c r="F31" i="3"/>
  <c r="B20" i="3"/>
  <c r="G25" i="3" l="1"/>
  <c r="G15" i="3"/>
  <c r="F33" i="3"/>
  <c r="F29" i="3"/>
  <c r="G20" i="3"/>
  <c r="F30" i="3"/>
  <c r="G33" i="3"/>
  <c r="G30" i="3"/>
  <c r="G22" i="3"/>
  <c r="F16" i="3"/>
  <c r="G16" i="3"/>
  <c r="F15" i="3"/>
  <c r="G39" i="3"/>
  <c r="G35" i="3"/>
  <c r="F28" i="3"/>
  <c r="F39" i="3"/>
  <c r="G37" i="3"/>
  <c r="F36" i="3"/>
  <c r="G36" i="3"/>
  <c r="F35" i="3"/>
  <c r="G31" i="3"/>
  <c r="G29" i="3"/>
  <c r="G26" i="3"/>
  <c r="F20" i="3"/>
  <c r="F37" i="3"/>
  <c r="G34" i="3"/>
  <c r="F34" i="3"/>
  <c r="G28" i="3"/>
  <c r="E24" i="3"/>
  <c r="G24" i="3" s="1"/>
  <c r="C23" i="3"/>
  <c r="G23" i="3" s="1"/>
  <c r="C21" i="3"/>
  <c r="G21" i="3" s="1"/>
  <c r="C19" i="3"/>
  <c r="G19" i="3" s="1"/>
  <c r="B19" i="3"/>
  <c r="F19" i="3" s="1"/>
  <c r="E18" i="3"/>
  <c r="D17" i="3"/>
  <c r="C17" i="3"/>
  <c r="E17" i="3"/>
  <c r="G17" i="3" l="1"/>
  <c r="F27" i="3"/>
  <c r="G27" i="3"/>
  <c r="B18" i="3"/>
  <c r="C18" i="3"/>
  <c r="G18" i="3" s="1"/>
  <c r="D18" i="3"/>
  <c r="B17" i="3"/>
  <c r="F17" i="3" s="1"/>
  <c r="F18" i="3" l="1"/>
  <c r="G14" i="3"/>
  <c r="F14" i="3" l="1"/>
  <c r="J7" i="2"/>
  <c r="D26" i="3" l="1"/>
  <c r="D24" i="3"/>
  <c r="D21" i="3"/>
  <c r="D25" i="3"/>
  <c r="D22" i="3"/>
  <c r="D23" i="3"/>
  <c r="J98" i="2" l="1"/>
  <c r="H98" i="2"/>
  <c r="J60" i="2"/>
  <c r="H60" i="2"/>
  <c r="J87" i="2"/>
  <c r="H87" i="2"/>
  <c r="J62" i="2"/>
  <c r="H62" i="2"/>
  <c r="H65" i="2"/>
  <c r="J65" i="2"/>
  <c r="J80" i="2"/>
  <c r="H80" i="2"/>
  <c r="J85" i="2"/>
  <c r="H85" i="2"/>
  <c r="H69" i="2"/>
  <c r="J69" i="2"/>
  <c r="H75" i="2"/>
  <c r="J75" i="2"/>
  <c r="J90" i="2"/>
  <c r="H90" i="2"/>
  <c r="H93" i="2"/>
  <c r="J93" i="2"/>
  <c r="J92" i="2"/>
  <c r="H92" i="2"/>
  <c r="J96" i="2"/>
  <c r="H96" i="2"/>
  <c r="H77" i="2"/>
  <c r="J77" i="2"/>
  <c r="J94" i="2"/>
  <c r="H94" i="2"/>
  <c r="J78" i="2"/>
  <c r="H78" i="2"/>
  <c r="H83" i="2"/>
  <c r="J83" i="2"/>
  <c r="J84" i="2"/>
  <c r="H84" i="2"/>
  <c r="H88" i="2"/>
  <c r="J88" i="2"/>
  <c r="H63" i="2"/>
  <c r="J63" i="2"/>
  <c r="J100" i="2"/>
  <c r="H100" i="2"/>
  <c r="B26" i="3"/>
  <c r="F26" i="3" s="1"/>
  <c r="J71" i="2"/>
  <c r="H71" i="2"/>
  <c r="H68" i="2"/>
  <c r="J68" i="2"/>
  <c r="H61" i="2"/>
  <c r="J61" i="2"/>
  <c r="H73" i="2"/>
  <c r="J73" i="2"/>
  <c r="H95" i="2"/>
  <c r="J95" i="2"/>
  <c r="H97" i="2"/>
  <c r="J97" i="2"/>
  <c r="J99" i="2"/>
  <c r="H99" i="2"/>
  <c r="J70" i="2"/>
  <c r="H70" i="2"/>
  <c r="J101" i="2"/>
  <c r="H101" i="2"/>
  <c r="B25" i="3"/>
  <c r="F25" i="3" s="1"/>
  <c r="J64" i="2"/>
  <c r="H64" i="2"/>
  <c r="H81" i="2"/>
  <c r="J81" i="2"/>
  <c r="J67" i="2"/>
  <c r="H67" i="2"/>
  <c r="J86" i="2"/>
  <c r="H86" i="2"/>
  <c r="J66" i="2"/>
  <c r="H66" i="2"/>
  <c r="B24" i="3"/>
  <c r="F24" i="3" s="1"/>
  <c r="J89" i="2"/>
  <c r="H89" i="2"/>
  <c r="H79" i="2"/>
  <c r="J79" i="2"/>
  <c r="J82" i="2"/>
  <c r="H82" i="2"/>
  <c r="H76" i="2"/>
  <c r="J76" i="2"/>
  <c r="B23" i="3"/>
  <c r="F23" i="3" s="1"/>
  <c r="H72" i="2"/>
  <c r="J72" i="2"/>
  <c r="B22" i="3"/>
  <c r="F22" i="3" s="1"/>
  <c r="B21" i="3"/>
  <c r="F21" i="3" s="1"/>
</calcChain>
</file>

<file path=xl/sharedStrings.xml><?xml version="1.0" encoding="utf-8"?>
<sst xmlns="http://schemas.openxmlformats.org/spreadsheetml/2006/main" count="316" uniqueCount="119">
  <si>
    <t>Description</t>
  </si>
  <si>
    <t>Rs</t>
  </si>
  <si>
    <t>$</t>
  </si>
  <si>
    <t>over</t>
  </si>
  <si>
    <t xml:space="preserve">GOVERNMENT OF PAKISTAN </t>
  </si>
  <si>
    <t>TRADE IN SERVICES (SUMMARY)</t>
  </si>
  <si>
    <t>Export of Services   (TOTAL)</t>
  </si>
  <si>
    <t>Import of Services   (TOTAL)</t>
  </si>
  <si>
    <t>Dollars in Thousands</t>
  </si>
  <si>
    <t>Rs. in Millions</t>
  </si>
  <si>
    <t xml:space="preserve">             Rs. In Million</t>
  </si>
  <si>
    <t xml:space="preserve">             Dollars in Thousands</t>
  </si>
  <si>
    <t>P-2</t>
  </si>
  <si>
    <t>PAKISTAN BUREAU OF STATISTICS</t>
  </si>
  <si>
    <t>1.Manufacturing services on physical inputs owned by others</t>
  </si>
  <si>
    <t xml:space="preserve">1.1 Goods for processing in reporting economy </t>
  </si>
  <si>
    <t xml:space="preserve">1.2 Goods for processing abroad </t>
  </si>
  <si>
    <t>2.Maintenance and repair services n.i.e.</t>
  </si>
  <si>
    <t>3. Transport</t>
  </si>
  <si>
    <t>3.1 Sea transport</t>
  </si>
  <si>
    <t>3.1.1 Passenger</t>
  </si>
  <si>
    <t>3.1.2 Freight</t>
  </si>
  <si>
    <t>3.1.3 Other</t>
  </si>
  <si>
    <t>3.2 Air transport</t>
  </si>
  <si>
    <t>3.3 Road transport</t>
  </si>
  <si>
    <t>3.3.1 Passenger</t>
  </si>
  <si>
    <t>3.3.2 Freight</t>
  </si>
  <si>
    <t>3.3.3 Other</t>
  </si>
  <si>
    <t>3.4 Rail transport</t>
  </si>
  <si>
    <t>3.4.1 Passenger</t>
  </si>
  <si>
    <t>3.4.2 Freight</t>
  </si>
  <si>
    <t>3.4.3 Other</t>
  </si>
  <si>
    <t>3.5 Postal and courier services</t>
  </si>
  <si>
    <t>3.6 Electricity transmission</t>
  </si>
  <si>
    <t>3.7 Other supporting and auxiliary transport service</t>
  </si>
  <si>
    <t> 4. Travel</t>
  </si>
  <si>
    <t>4.1 Business</t>
  </si>
  <si>
    <t>4.1.2 Other</t>
  </si>
  <si>
    <t>4.2 Personal</t>
  </si>
  <si>
    <t>4.2.3 Other</t>
  </si>
  <si>
    <t xml:space="preserve">4.2.3.1 Religious travel  </t>
  </si>
  <si>
    <t>4.2.3.2 Other</t>
  </si>
  <si>
    <t>5.Construction services</t>
  </si>
  <si>
    <t>5.1 Construction abroad</t>
  </si>
  <si>
    <t>5.2 Construction in the compiling economy</t>
  </si>
  <si>
    <t>6. Insurance and Pension services</t>
  </si>
  <si>
    <t>6.1 Direct Insurance</t>
  </si>
  <si>
    <t>6.1.1 Life insurance</t>
  </si>
  <si>
    <t>6.1.2 Freight insurance</t>
  </si>
  <si>
    <t>6.1.3 Other direct insurance</t>
  </si>
  <si>
    <t>6.2 Reinsurance</t>
  </si>
  <si>
    <t>6.3 Auxiliary insurance services</t>
  </si>
  <si>
    <t>6.4 Pension and standardized guarantee services</t>
  </si>
  <si>
    <t>7. Financial services</t>
  </si>
  <si>
    <t>7.1   Explicitly charged and other financial services</t>
  </si>
  <si>
    <t>7.2   Financial intermediation service charges indirectly measured (FISIM)</t>
  </si>
  <si>
    <t>8. Charges for the use of intellectual services</t>
  </si>
  <si>
    <t>9. Telecommunication, Computer and information services</t>
  </si>
  <si>
    <t>9.1   Telecommunications services</t>
  </si>
  <si>
    <t>9.1.1 Call centres</t>
  </si>
  <si>
    <t xml:space="preserve">9.1.2 Telecommunication services </t>
  </si>
  <si>
    <t>9.2 Computer services</t>
  </si>
  <si>
    <t xml:space="preserve">9.2.1 Hardware consultancy services  </t>
  </si>
  <si>
    <t xml:space="preserve">9.2.2 Software consultancy services  </t>
  </si>
  <si>
    <t>9.2.3 Maintenance &amp; repairs of computer</t>
  </si>
  <si>
    <t xml:space="preserve">9.2.4 Export / Import  of Computer Software </t>
  </si>
  <si>
    <t>9.3 Information services</t>
  </si>
  <si>
    <t>9.3.1 News agency services</t>
  </si>
  <si>
    <t>9.3.2 Other information services</t>
  </si>
  <si>
    <t>10. Other business services</t>
  </si>
  <si>
    <t>10.1 Research and development services</t>
  </si>
  <si>
    <t>10.2 Professional and management consulting services</t>
  </si>
  <si>
    <t>10.2.1   Legal, accounting, management consulting, and public relations</t>
  </si>
  <si>
    <t>10.2.1.1   Legal services</t>
  </si>
  <si>
    <t>10.2.1.2   Accounting, auditing, bookkeeping, and tax consulting services</t>
  </si>
  <si>
    <t>10.2.1.3   Business and management consulting and public relations services</t>
  </si>
  <si>
    <t>10.2.2   Advertising, market research, and public opinion polling</t>
  </si>
  <si>
    <t>10.3.1   Architectural, engineering, scientific and other technical services</t>
  </si>
  <si>
    <t>10.3.3   Operating leasing services</t>
  </si>
  <si>
    <t>11. Personal, cultural, and recreational services</t>
  </si>
  <si>
    <t>11.1   Audiovisual and related services</t>
  </si>
  <si>
    <t>11.1.1 Audiovisual services</t>
  </si>
  <si>
    <t>11.1.2 Artistic related services</t>
  </si>
  <si>
    <t>11.2   Other personal, cultural, and recreational services</t>
  </si>
  <si>
    <t>12. Government services, n.i.e.</t>
  </si>
  <si>
    <t>12.1 Embassies and consulates</t>
  </si>
  <si>
    <t>12.2 Military units and agencies</t>
  </si>
  <si>
    <t>12.3  Other</t>
  </si>
  <si>
    <t>Note:</t>
  </si>
  <si>
    <t>EXPORTS OF SERVICES</t>
  </si>
  <si>
    <t>IMPORTS OF SERVICES</t>
  </si>
  <si>
    <t>Services</t>
  </si>
  <si>
    <t>4.1.1 Acquisition of goods and services by border, seasonal, and other short-term workers</t>
  </si>
  <si>
    <t>4.2.1 Health-related expenditure</t>
  </si>
  <si>
    <t>4.2.2 Education-related expenditure</t>
  </si>
  <si>
    <t>10.3 Technical, trade-related and other business services</t>
  </si>
  <si>
    <t>10.3.2   Waste treatment and de-pollution, agricultural and mining services</t>
  </si>
  <si>
    <t>10.3.4   Trade-related services</t>
  </si>
  <si>
    <t>1. The data are  presented as per BPM6(EBOPS 2010) classification aligned with IMTS 2010 classification</t>
  </si>
  <si>
    <t xml:space="preserve">            Dollar value converted into Rupees on the basis of monthly Banks' Floating Average exchange rate provided by SBP. </t>
  </si>
  <si>
    <t xml:space="preserve">  Provisional figures based on figures provided by the State Bank of Pakistan.</t>
  </si>
  <si>
    <t xml:space="preserve">  Revised by SBP</t>
  </si>
  <si>
    <t>% Change in July, 2025</t>
  </si>
  <si>
    <t xml:space="preserve"> July, 2025 (P )</t>
  </si>
  <si>
    <t>July, 2024</t>
  </si>
  <si>
    <t>June, 2025 (R )</t>
  </si>
  <si>
    <t>June, 2025</t>
  </si>
  <si>
    <t>9.2.5 Freelance of Computer and Information Services</t>
  </si>
  <si>
    <t>9.2.6 Other Computer services</t>
  </si>
  <si>
    <t>10.3.5   Other Freelance Services</t>
  </si>
  <si>
    <t>10.3.6   Other business services n.i.e.</t>
  </si>
  <si>
    <t>July, 2025</t>
  </si>
  <si>
    <t>June, 2025  (P )</t>
  </si>
  <si>
    <t xml:space="preserve"> over June, 2025</t>
  </si>
  <si>
    <t>Note:-  SBP has swiched over from BPM-5  to BPM 6th addition from June, 2014.</t>
  </si>
  <si>
    <t xml:space="preserve">      July, 2025 (1$=Rs.284.213295) , June, 2025 (1$=Rs.283.000136) and July, 2024 (1$=Rs.278.391240)</t>
  </si>
  <si>
    <t>P-3</t>
  </si>
  <si>
    <t>P-4</t>
  </si>
  <si>
    <t>P-5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</si>
</sst>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;\-#,##0;&quot;-&quot;"/>
    <numFmt numFmtId="167" formatCode="mm/dd/yy"/>
  </numFmts>
  <fonts count="40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Tms Rmn"/>
    </font>
    <font>
      <b/>
      <sz val="9"/>
      <color indexed="12"/>
      <name val="Arial"/>
      <family val="2"/>
    </font>
    <font>
      <sz val="10"/>
      <name val="MS Serif"/>
      <family val="1"/>
    </font>
    <font>
      <i/>
      <sz val="9"/>
      <color indexed="8"/>
      <name val="Arial"/>
      <family val="2"/>
    </font>
    <font>
      <sz val="10"/>
      <color indexed="16"/>
      <name val="MS Serif"/>
      <family val="1"/>
    </font>
    <font>
      <b/>
      <sz val="9"/>
      <color indexed="2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8"/>
      <color indexed="18"/>
      <name val="Arial"/>
      <family val="2"/>
    </font>
    <font>
      <sz val="8"/>
      <name val="Helv"/>
    </font>
    <font>
      <b/>
      <sz val="8"/>
      <color indexed="8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4"/>
      <color theme="3"/>
      <name val="Times New Roman"/>
      <family val="1"/>
    </font>
    <font>
      <b/>
      <sz val="14"/>
      <color theme="3"/>
      <name val="Arial"/>
      <family val="2"/>
    </font>
    <font>
      <sz val="12"/>
      <color theme="9" tint="-0.249977111117893"/>
      <name val="Times New Roman"/>
      <family val="1"/>
    </font>
    <font>
      <sz val="12"/>
      <color theme="9" tint="-0.249977111117893"/>
      <name val="Arial"/>
      <family val="2"/>
    </font>
    <font>
      <sz val="12"/>
      <color rgb="FF00B050"/>
      <name val="Times New Roman"/>
      <family val="1"/>
    </font>
    <font>
      <sz val="12"/>
      <color rgb="FF00B05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1" fillId="0" borderId="0" applyNumberFormat="0" applyFill="0" applyBorder="0" applyAlignment="0" applyProtection="0"/>
    <xf numFmtId="166" fontId="5" fillId="0" borderId="0" applyFill="0" applyBorder="0" applyAlignment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2" fillId="2" borderId="0" applyFill="0" applyBorder="0"/>
    <xf numFmtId="0" fontId="13" fillId="0" borderId="0" applyNumberFormat="0" applyAlignment="0">
      <alignment horizontal="left"/>
    </xf>
    <xf numFmtId="0" fontId="14" fillId="2" borderId="0"/>
    <xf numFmtId="0" fontId="15" fillId="0" borderId="0" applyNumberFormat="0" applyAlignment="0">
      <alignment horizontal="left"/>
    </xf>
    <xf numFmtId="0" fontId="16" fillId="0" borderId="0" applyFill="0" applyAlignment="0"/>
    <xf numFmtId="38" fontId="2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24" fillId="0" borderId="0" applyNumberFormat="0" applyFill="0" applyBorder="0" applyAlignment="0" applyProtection="0">
      <alignment vertical="top"/>
      <protection locked="0"/>
    </xf>
    <xf numFmtId="10" fontId="2" fillId="3" borderId="3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18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>
      <alignment wrapText="1"/>
    </xf>
    <xf numFmtId="10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0" fillId="0" borderId="0" applyNumberFormat="0" applyFill="0" applyBorder="0" applyAlignment="0" applyProtection="0">
      <alignment horizontal="left"/>
    </xf>
    <xf numFmtId="40" fontId="21" fillId="0" borderId="0" applyBorder="0">
      <alignment horizontal="right"/>
    </xf>
    <xf numFmtId="0" fontId="22" fillId="2" borderId="0" applyFont="0" applyFill="0">
      <alignment horizontal="center"/>
    </xf>
  </cellStyleXfs>
  <cellXfs count="95">
    <xf numFmtId="0" fontId="0" fillId="0" borderId="0" xfId="0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/>
    <xf numFmtId="0" fontId="26" fillId="0" borderId="5" xfId="0" applyFont="1" applyBorder="1" applyAlignment="1">
      <alignment horizontal="center"/>
    </xf>
    <xf numFmtId="0" fontId="26" fillId="0" borderId="6" xfId="0" applyFont="1" applyBorder="1"/>
    <xf numFmtId="0" fontId="26" fillId="0" borderId="4" xfId="0" applyFont="1" applyBorder="1"/>
    <xf numFmtId="0" fontId="26" fillId="0" borderId="7" xfId="0" applyFont="1" applyBorder="1"/>
    <xf numFmtId="0" fontId="26" fillId="0" borderId="8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5" fillId="0" borderId="5" xfId="0" applyFont="1" applyBorder="1"/>
    <xf numFmtId="2" fontId="25" fillId="0" borderId="0" xfId="0" applyNumberFormat="1" applyFont="1"/>
    <xf numFmtId="0" fontId="25" fillId="0" borderId="5" xfId="0" applyFont="1" applyBorder="1" applyAlignment="1">
      <alignment horizontal="left"/>
    </xf>
    <xf numFmtId="4" fontId="25" fillId="0" borderId="0" xfId="3" applyNumberFormat="1" applyFont="1"/>
    <xf numFmtId="0" fontId="25" fillId="0" borderId="6" xfId="0" applyFont="1" applyBorder="1"/>
    <xf numFmtId="4" fontId="0" fillId="0" borderId="0" xfId="0" applyNumberFormat="1"/>
    <xf numFmtId="4" fontId="0" fillId="0" borderId="4" xfId="0" applyNumberFormat="1" applyBorder="1"/>
    <xf numFmtId="0" fontId="27" fillId="0" borderId="5" xfId="0" applyFont="1" applyBorder="1"/>
    <xf numFmtId="4" fontId="25" fillId="0" borderId="4" xfId="3" applyNumberFormat="1" applyFont="1" applyBorder="1"/>
    <xf numFmtId="4" fontId="28" fillId="0" borderId="0" xfId="3" applyNumberFormat="1" applyFont="1"/>
    <xf numFmtId="2" fontId="29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left"/>
    </xf>
    <xf numFmtId="2" fontId="26" fillId="0" borderId="0" xfId="0" applyNumberFormat="1" applyFont="1"/>
    <xf numFmtId="2" fontId="26" fillId="0" borderId="4" xfId="3" applyNumberFormat="1" applyFont="1" applyBorder="1"/>
    <xf numFmtId="2" fontId="30" fillId="0" borderId="0" xfId="0" applyNumberFormat="1" applyFont="1"/>
    <xf numFmtId="2" fontId="26" fillId="0" borderId="4" xfId="0" applyNumberFormat="1" applyFont="1" applyBorder="1"/>
    <xf numFmtId="2" fontId="26" fillId="0" borderId="10" xfId="0" applyNumberFormat="1" applyFont="1" applyBorder="1"/>
    <xf numFmtId="2" fontId="26" fillId="0" borderId="12" xfId="0" applyNumberFormat="1" applyFont="1" applyBorder="1"/>
    <xf numFmtId="2" fontId="26" fillId="0" borderId="12" xfId="0" applyNumberFormat="1" applyFont="1" applyBorder="1" applyAlignment="1">
      <alignment horizontal="center"/>
    </xf>
    <xf numFmtId="2" fontId="26" fillId="0" borderId="6" xfId="3" applyNumberFormat="1" applyFont="1" applyBorder="1"/>
    <xf numFmtId="2" fontId="26" fillId="0" borderId="7" xfId="3" applyNumberFormat="1" applyFont="1" applyBorder="1"/>
    <xf numFmtId="2" fontId="26" fillId="0" borderId="8" xfId="3" applyNumberFormat="1" applyFont="1" applyBorder="1" applyAlignment="1">
      <alignment horizontal="center"/>
    </xf>
    <xf numFmtId="2" fontId="26" fillId="0" borderId="2" xfId="3" applyNumberFormat="1" applyFont="1" applyBorder="1" applyAlignment="1">
      <alignment horizontal="center"/>
    </xf>
    <xf numFmtId="2" fontId="26" fillId="0" borderId="13" xfId="3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0" fontId="6" fillId="0" borderId="10" xfId="23" applyFont="1" applyBorder="1" applyAlignment="1">
      <alignment wrapText="1"/>
    </xf>
    <xf numFmtId="4" fontId="7" fillId="0" borderId="0" xfId="0" applyNumberFormat="1" applyFont="1"/>
    <xf numFmtId="0" fontId="31" fillId="0" borderId="0" xfId="23" applyFont="1" applyAlignment="1">
      <alignment horizontal="left" wrapText="1" indent="1"/>
    </xf>
    <xf numFmtId="4" fontId="32" fillId="0" borderId="0" xfId="0" applyNumberFormat="1" applyFont="1"/>
    <xf numFmtId="0" fontId="8" fillId="0" borderId="0" xfId="23" applyFont="1" applyAlignment="1">
      <alignment horizontal="left" wrapText="1" indent="3"/>
    </xf>
    <xf numFmtId="4" fontId="9" fillId="0" borderId="0" xfId="0" applyNumberFormat="1" applyFont="1"/>
    <xf numFmtId="0" fontId="33" fillId="0" borderId="0" xfId="23" applyFont="1" applyAlignment="1">
      <alignment horizontal="left" wrapText="1" indent="3"/>
    </xf>
    <xf numFmtId="4" fontId="34" fillId="0" borderId="0" xfId="0" applyNumberFormat="1" applyFont="1"/>
    <xf numFmtId="0" fontId="8" fillId="0" borderId="0" xfId="23" applyFont="1" applyAlignment="1">
      <alignment horizontal="left" wrapText="1" indent="5"/>
    </xf>
    <xf numFmtId="4" fontId="10" fillId="0" borderId="0" xfId="0" applyNumberFormat="1" applyFont="1"/>
    <xf numFmtId="0" fontId="35" fillId="0" borderId="0" xfId="23" applyFont="1" applyAlignment="1">
      <alignment horizontal="left" wrapText="1" indent="5"/>
    </xf>
    <xf numFmtId="4" fontId="36" fillId="0" borderId="0" xfId="0" applyNumberFormat="1" applyFont="1"/>
    <xf numFmtId="0" fontId="8" fillId="0" borderId="0" xfId="23" applyFont="1" applyAlignment="1">
      <alignment horizontal="left" wrapText="1" indent="6"/>
    </xf>
    <xf numFmtId="0" fontId="33" fillId="0" borderId="4" xfId="23" applyFont="1" applyBorder="1" applyAlignment="1">
      <alignment horizontal="left" wrapText="1" indent="3"/>
    </xf>
    <xf numFmtId="4" fontId="34" fillId="0" borderId="4" xfId="0" applyNumberFormat="1" applyFont="1" applyBorder="1"/>
    <xf numFmtId="0" fontId="10" fillId="0" borderId="0" xfId="0" applyFont="1"/>
    <xf numFmtId="0" fontId="31" fillId="0" borderId="10" xfId="23" applyFont="1" applyBorder="1" applyAlignment="1">
      <alignment horizontal="left" wrapText="1" indent="1"/>
    </xf>
    <xf numFmtId="0" fontId="8" fillId="0" borderId="0" xfId="23" applyFont="1" applyAlignment="1">
      <alignment horizontal="left" wrapText="1" indent="7"/>
    </xf>
    <xf numFmtId="0" fontId="8" fillId="0" borderId="4" xfId="23" applyFont="1" applyBorder="1" applyAlignment="1">
      <alignment horizontal="left" wrapText="1" indent="3"/>
    </xf>
    <xf numFmtId="4" fontId="9" fillId="0" borderId="4" xfId="0" applyNumberFormat="1" applyFont="1" applyBorder="1"/>
    <xf numFmtId="2" fontId="38" fillId="0" borderId="0" xfId="3" applyNumberFormat="1" applyFont="1"/>
    <xf numFmtId="0" fontId="9" fillId="0" borderId="0" xfId="0" applyFont="1"/>
    <xf numFmtId="2" fontId="25" fillId="0" borderId="0" xfId="3" applyNumberFormat="1" applyFont="1"/>
    <xf numFmtId="0" fontId="4" fillId="0" borderId="0" xfId="0" applyFont="1"/>
    <xf numFmtId="2" fontId="25" fillId="0" borderId="0" xfId="0" applyNumberFormat="1" applyFont="1" applyAlignment="1">
      <alignment horizontal="right"/>
    </xf>
    <xf numFmtId="2" fontId="25" fillId="0" borderId="4" xfId="0" applyNumberFormat="1" applyFont="1" applyBorder="1" applyAlignment="1">
      <alignment horizontal="right"/>
    </xf>
    <xf numFmtId="2" fontId="25" fillId="0" borderId="12" xfId="0" applyNumberFormat="1" applyFont="1" applyBorder="1" applyAlignment="1">
      <alignment horizontal="right"/>
    </xf>
    <xf numFmtId="2" fontId="25" fillId="0" borderId="7" xfId="0" applyNumberFormat="1" applyFont="1" applyBorder="1" applyAlignment="1">
      <alignment horizontal="right"/>
    </xf>
    <xf numFmtId="4" fontId="8" fillId="0" borderId="0" xfId="3" applyNumberFormat="1" applyFont="1" applyAlignment="1">
      <alignment wrapText="1"/>
    </xf>
    <xf numFmtId="4" fontId="37" fillId="0" borderId="0" xfId="3" applyNumberFormat="1" applyFont="1"/>
    <xf numFmtId="0" fontId="8" fillId="0" borderId="0" xfId="23" applyFont="1" applyAlignment="1">
      <alignment horizontal="left" indent="3"/>
    </xf>
    <xf numFmtId="4" fontId="1" fillId="0" borderId="0" xfId="23" applyNumberFormat="1" applyFont="1" applyAlignment="1">
      <alignment wrapText="1"/>
    </xf>
    <xf numFmtId="4" fontId="1" fillId="0" borderId="4" xfId="23" applyNumberFormat="1" applyFont="1" applyBorder="1" applyAlignment="1">
      <alignment wrapText="1"/>
    </xf>
    <xf numFmtId="0" fontId="39" fillId="0" borderId="0" xfId="0" applyFont="1"/>
    <xf numFmtId="0" fontId="29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0" fontId="8" fillId="0" borderId="0" xfId="23" applyFont="1" applyFill="1" applyAlignment="1">
      <alignment horizontal="left" wrapText="1" indent="5"/>
    </xf>
    <xf numFmtId="2" fontId="26" fillId="0" borderId="9" xfId="0" applyNumberFormat="1" applyFont="1" applyBorder="1" applyAlignment="1">
      <alignment horizontal="center"/>
    </xf>
    <xf numFmtId="2" fontId="26" fillId="0" borderId="11" xfId="0" applyNumberFormat="1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2" fontId="26" fillId="0" borderId="6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5" xfId="0" applyNumberFormat="1" applyFont="1" applyBorder="1" applyAlignment="1">
      <alignment horizontal="center"/>
    </xf>
    <xf numFmtId="2" fontId="26" fillId="0" borderId="12" xfId="0" applyNumberFormat="1" applyFont="1" applyBorder="1" applyAlignment="1">
      <alignment horizontal="center"/>
    </xf>
    <xf numFmtId="2" fontId="29" fillId="0" borderId="0" xfId="3" applyNumberFormat="1" applyFont="1" applyAlignment="1">
      <alignment horizontal="center"/>
    </xf>
    <xf numFmtId="2" fontId="26" fillId="0" borderId="8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</cellXfs>
  <cellStyles count="39">
    <cellStyle name="Body" xfId="1" xr:uid="{00000000-0005-0000-0000-000000000000}"/>
    <cellStyle name="Calc Currency (0)" xfId="2" xr:uid="{00000000-0005-0000-0000-000001000000}"/>
    <cellStyle name="Comma" xfId="3" builtinId="3"/>
    <cellStyle name="Comma [0] 2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3" xfId="8" xr:uid="{00000000-0005-0000-0000-000007000000}"/>
    <cellStyle name="Comma 4" xfId="9" xr:uid="{00000000-0005-0000-0000-000008000000}"/>
    <cellStyle name="Comma 4 2" xfId="10" xr:uid="{00000000-0005-0000-0000-000009000000}"/>
    <cellStyle name="Component" xfId="11" xr:uid="{00000000-0005-0000-0000-00000A000000}"/>
    <cellStyle name="Copied" xfId="12" xr:uid="{00000000-0005-0000-0000-00000B000000}"/>
    <cellStyle name="Description" xfId="13" xr:uid="{00000000-0005-0000-0000-00000C000000}"/>
    <cellStyle name="Entered" xfId="14" xr:uid="{00000000-0005-0000-0000-00000D000000}"/>
    <cellStyle name="Feature" xfId="15" xr:uid="{00000000-0005-0000-0000-00000E000000}"/>
    <cellStyle name="Grey" xfId="16" xr:uid="{00000000-0005-0000-0000-00000F000000}"/>
    <cellStyle name="Header1" xfId="17" xr:uid="{00000000-0005-0000-0000-000010000000}"/>
    <cellStyle name="Header2" xfId="18" xr:uid="{00000000-0005-0000-0000-000011000000}"/>
    <cellStyle name="Hyperlink 2" xfId="19" xr:uid="{00000000-0005-0000-0000-000012000000}"/>
    <cellStyle name="Input [yellow]" xfId="20" xr:uid="{00000000-0005-0000-0000-000013000000}"/>
    <cellStyle name="Normal" xfId="0" builtinId="0"/>
    <cellStyle name="Normal - Style1" xfId="21" xr:uid="{00000000-0005-0000-0000-000015000000}"/>
    <cellStyle name="Normal 10" xfId="22" xr:uid="{00000000-0005-0000-0000-000016000000}"/>
    <cellStyle name="Normal 2" xfId="23" xr:uid="{00000000-0005-0000-0000-000017000000}"/>
    <cellStyle name="Normal 2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8" xfId="31" xr:uid="{00000000-0005-0000-0000-00001F000000}"/>
    <cellStyle name="Normal 9" xfId="32" xr:uid="{00000000-0005-0000-0000-000020000000}"/>
    <cellStyle name="Option" xfId="33" xr:uid="{00000000-0005-0000-0000-000021000000}"/>
    <cellStyle name="Percent [2]" xfId="34" xr:uid="{00000000-0005-0000-0000-000022000000}"/>
    <cellStyle name="Percent 2" xfId="35" xr:uid="{00000000-0005-0000-0000-000023000000}"/>
    <cellStyle name="RevList" xfId="36" xr:uid="{00000000-0005-0000-0000-000024000000}"/>
    <cellStyle name="Subtotal" xfId="37" xr:uid="{00000000-0005-0000-0000-000025000000}"/>
    <cellStyle name="Value" xfId="38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45"/>
  <sheetViews>
    <sheetView topLeftCell="B12" zoomScale="90" zoomScaleNormal="90" workbookViewId="0">
      <selection activeCell="D14" sqref="D14"/>
    </sheetView>
  </sheetViews>
  <sheetFormatPr defaultColWidth="8.765625" defaultRowHeight="15.5" x14ac:dyDescent="0.35"/>
  <cols>
    <col min="1" max="1" width="46.07421875" style="1" customWidth="1"/>
    <col min="2" max="2" width="12.84375" style="1" customWidth="1"/>
    <col min="3" max="3" width="13.84375" style="1" customWidth="1"/>
    <col min="4" max="4" width="12.765625" style="1" customWidth="1"/>
    <col min="5" max="5" width="13.84375" style="1" bestFit="1" customWidth="1"/>
    <col min="6" max="6" width="14.23046875" style="1" customWidth="1"/>
    <col min="7" max="7" width="18.53515625" style="1" customWidth="1"/>
    <col min="8" max="8" width="3.3046875" style="1" customWidth="1"/>
    <col min="9" max="16384" width="8.765625" style="1"/>
  </cols>
  <sheetData>
    <row r="2" spans="1:8" x14ac:dyDescent="0.35">
      <c r="A2" s="84" t="s">
        <v>4</v>
      </c>
      <c r="B2" s="84"/>
      <c r="C2" s="84"/>
      <c r="D2" s="84"/>
      <c r="E2" s="84"/>
      <c r="F2" s="84"/>
      <c r="G2" s="84"/>
    </row>
    <row r="3" spans="1:8" x14ac:dyDescent="0.35">
      <c r="A3" s="85" t="s">
        <v>13</v>
      </c>
      <c r="B3" s="85"/>
      <c r="C3" s="85"/>
      <c r="D3" s="85"/>
      <c r="E3" s="85"/>
      <c r="F3" s="85"/>
      <c r="G3" s="85"/>
    </row>
    <row r="4" spans="1:8" x14ac:dyDescent="0.35">
      <c r="A4" s="85"/>
      <c r="B4" s="85"/>
      <c r="C4" s="85"/>
      <c r="D4" s="85"/>
      <c r="E4" s="85"/>
      <c r="F4" s="85"/>
      <c r="G4" s="85"/>
    </row>
    <row r="5" spans="1:8" x14ac:dyDescent="0.35">
      <c r="A5" s="75"/>
      <c r="B5" s="75"/>
      <c r="C5" s="75"/>
      <c r="D5" s="75"/>
      <c r="E5" s="75"/>
      <c r="F5" s="75"/>
      <c r="G5" s="75"/>
    </row>
    <row r="6" spans="1:8" x14ac:dyDescent="0.35">
      <c r="A6" s="85" t="s">
        <v>5</v>
      </c>
      <c r="B6" s="85"/>
      <c r="C6" s="85"/>
      <c r="D6" s="85"/>
      <c r="E6" s="85"/>
      <c r="F6" s="85"/>
      <c r="G6" s="85"/>
    </row>
    <row r="7" spans="1:8" x14ac:dyDescent="0.35">
      <c r="A7" s="84" t="s">
        <v>111</v>
      </c>
      <c r="B7" s="84"/>
      <c r="C7" s="84"/>
      <c r="D7" s="84"/>
      <c r="E7" s="84"/>
      <c r="F7" s="84"/>
      <c r="G7" s="84"/>
    </row>
    <row r="8" spans="1:8" x14ac:dyDescent="0.35">
      <c r="A8" s="2"/>
      <c r="B8" s="2"/>
      <c r="C8" s="2"/>
      <c r="D8" s="2"/>
      <c r="E8" s="2"/>
      <c r="F8" s="3" t="s">
        <v>10</v>
      </c>
      <c r="G8" s="2"/>
    </row>
    <row r="9" spans="1:8" x14ac:dyDescent="0.35">
      <c r="A9" s="4"/>
      <c r="B9" s="4"/>
      <c r="C9" s="4"/>
      <c r="D9" s="4"/>
      <c r="E9" s="4"/>
      <c r="F9" s="3" t="s">
        <v>11</v>
      </c>
      <c r="G9" s="2"/>
    </row>
    <row r="10" spans="1:8" x14ac:dyDescent="0.35">
      <c r="A10" s="5"/>
      <c r="B10" s="78" t="s">
        <v>103</v>
      </c>
      <c r="C10" s="79"/>
      <c r="D10" s="78" t="s">
        <v>112</v>
      </c>
      <c r="E10" s="79"/>
      <c r="F10" s="80" t="s">
        <v>102</v>
      </c>
      <c r="G10" s="81"/>
    </row>
    <row r="11" spans="1:8" x14ac:dyDescent="0.35">
      <c r="A11" s="6" t="s">
        <v>0</v>
      </c>
      <c r="B11" s="7"/>
      <c r="C11" s="8"/>
      <c r="D11" s="7"/>
      <c r="E11" s="9"/>
      <c r="F11" s="82" t="s">
        <v>113</v>
      </c>
      <c r="G11" s="83"/>
    </row>
    <row r="12" spans="1:8" x14ac:dyDescent="0.35">
      <c r="A12" s="7"/>
      <c r="B12" s="10" t="s">
        <v>1</v>
      </c>
      <c r="C12" s="10" t="s">
        <v>2</v>
      </c>
      <c r="D12" s="10" t="s">
        <v>1</v>
      </c>
      <c r="E12" s="10" t="s">
        <v>2</v>
      </c>
      <c r="F12" s="10" t="s">
        <v>1</v>
      </c>
      <c r="G12" s="11" t="s">
        <v>2</v>
      </c>
    </row>
    <row r="13" spans="1:8" x14ac:dyDescent="0.35">
      <c r="A13" s="12"/>
      <c r="B13" s="13"/>
      <c r="C13" s="13"/>
      <c r="D13" s="13"/>
      <c r="E13" s="13"/>
      <c r="F13" s="13"/>
      <c r="G13" s="14"/>
      <c r="H13" s="15"/>
    </row>
    <row r="14" spans="1:8" ht="18.5" x14ac:dyDescent="0.45">
      <c r="A14" s="22" t="s">
        <v>6</v>
      </c>
      <c r="B14" s="24">
        <v>211887.04</v>
      </c>
      <c r="C14" s="24">
        <f t="shared" ref="C14:E14" si="0">SUM(C15:C26)</f>
        <v>745521.22351958626</v>
      </c>
      <c r="D14" s="24">
        <v>201949.72</v>
      </c>
      <c r="E14" s="24">
        <f t="shared" si="0"/>
        <v>713602.92188126047</v>
      </c>
      <c r="F14" s="16">
        <f>IFERROR(B14/D14*100-100,"0.00")</f>
        <v>4.9206901599071244</v>
      </c>
      <c r="G14" s="16">
        <f>IFERROR(C14/E14*100-100,"0.00")</f>
        <v>4.47283785696672</v>
      </c>
      <c r="H14" s="15"/>
    </row>
    <row r="15" spans="1:8" x14ac:dyDescent="0.35">
      <c r="A15" s="17" t="s">
        <v>14</v>
      </c>
      <c r="B15" s="18">
        <f>detail!$B$8</f>
        <v>0</v>
      </c>
      <c r="C15" s="20">
        <f>detail!$C$8</f>
        <v>0</v>
      </c>
      <c r="D15" s="18">
        <f>detail!$D$8</f>
        <v>0</v>
      </c>
      <c r="E15" s="18">
        <f>detail!$E$8</f>
        <v>0</v>
      </c>
      <c r="F15" s="65" t="str">
        <f t="shared" ref="F15" si="1">IFERROR(B15/D15*100-100,"0.00")</f>
        <v>0.00</v>
      </c>
      <c r="G15" s="65" t="str">
        <f t="shared" ref="G15" si="2">IFERROR(C15/E15*100-100,"0.00")</f>
        <v>0.00</v>
      </c>
      <c r="H15" s="15"/>
    </row>
    <row r="16" spans="1:8" x14ac:dyDescent="0.35">
      <c r="A16" s="17" t="s">
        <v>17</v>
      </c>
      <c r="B16" s="18">
        <f>detail!$B$11</f>
        <v>1.64</v>
      </c>
      <c r="C16" s="20">
        <f>detail!$C$11</f>
        <v>5.78</v>
      </c>
      <c r="D16" s="18">
        <f>detail!$D$11</f>
        <v>257.2</v>
      </c>
      <c r="E16" s="18">
        <f>detail!$E$11</f>
        <v>908.8351100000001</v>
      </c>
      <c r="F16" s="65">
        <f t="shared" ref="F16" si="3">IFERROR(B16/D16*100-100,"0.00")</f>
        <v>-99.362363919129081</v>
      </c>
      <c r="G16" s="65">
        <f t="shared" ref="G16" si="4">IFERROR(C16/E16*100-100,"0.00")</f>
        <v>-99.364021048878712</v>
      </c>
      <c r="H16" s="15"/>
    </row>
    <row r="17" spans="1:8" x14ac:dyDescent="0.35">
      <c r="A17" s="17" t="s">
        <v>18</v>
      </c>
      <c r="B17" s="18">
        <f>detail!$B$12</f>
        <v>22363.61</v>
      </c>
      <c r="C17" s="20">
        <f>detail!$C$12</f>
        <v>78686.045092627493</v>
      </c>
      <c r="D17" s="18">
        <f>detail!$D$12</f>
        <v>21243.770000000004</v>
      </c>
      <c r="E17" s="18">
        <f>detail!$E$12</f>
        <v>75066.254009262746</v>
      </c>
      <c r="F17" s="65">
        <f t="shared" ref="F17:F39" si="5">IFERROR(B17/D17*100-100,"0.00")</f>
        <v>5.2713807389177987</v>
      </c>
      <c r="G17" s="65">
        <f t="shared" ref="G17:G39" si="6">IFERROR(C17/E17*100-100,"0.00")</f>
        <v>4.8221283067063467</v>
      </c>
      <c r="H17" s="15"/>
    </row>
    <row r="18" spans="1:8" x14ac:dyDescent="0.35">
      <c r="A18" s="17" t="s">
        <v>35</v>
      </c>
      <c r="B18" s="18">
        <f>detail!$B$32</f>
        <v>13248.84</v>
      </c>
      <c r="C18" s="20">
        <f>detail!$C$32</f>
        <v>46615.839488999998</v>
      </c>
      <c r="D18" s="18">
        <f>detail!$D$32</f>
        <v>14709.38</v>
      </c>
      <c r="E18" s="18">
        <f>detail!$E$32</f>
        <v>51976.563679000006</v>
      </c>
      <c r="F18" s="65">
        <f t="shared" si="5"/>
        <v>-9.9293104128114038</v>
      </c>
      <c r="G18" s="65">
        <f t="shared" si="6"/>
        <v>-10.313733364727781</v>
      </c>
      <c r="H18" s="15"/>
    </row>
    <row r="19" spans="1:8" x14ac:dyDescent="0.35">
      <c r="A19" s="17" t="s">
        <v>42</v>
      </c>
      <c r="B19" s="18">
        <f>detail!$B$42</f>
        <v>2029.79</v>
      </c>
      <c r="C19" s="20">
        <f>detail!$C$42</f>
        <v>7141.7968000000001</v>
      </c>
      <c r="D19" s="18">
        <f>detail!$D$42</f>
        <v>1890.15</v>
      </c>
      <c r="E19" s="18">
        <f>detail!$E$42</f>
        <v>6678.9722999999994</v>
      </c>
      <c r="F19" s="65">
        <f t="shared" si="5"/>
        <v>7.3877734571330222</v>
      </c>
      <c r="G19" s="65">
        <f t="shared" si="6"/>
        <v>6.9295765757255907</v>
      </c>
      <c r="H19" s="15"/>
    </row>
    <row r="20" spans="1:8" x14ac:dyDescent="0.35">
      <c r="A20" s="17" t="s">
        <v>45</v>
      </c>
      <c r="B20" s="18">
        <f>detail!$B$45</f>
        <v>5236.7999999999993</v>
      </c>
      <c r="C20" s="20">
        <f>detail!$C$45</f>
        <v>18425.577799999999</v>
      </c>
      <c r="D20" s="18">
        <f>detail!$D$45</f>
        <v>971.11</v>
      </c>
      <c r="E20" s="18">
        <f>detail!$E$45</f>
        <v>3431.4611</v>
      </c>
      <c r="F20" s="65">
        <f t="shared" si="5"/>
        <v>439.25919823706886</v>
      </c>
      <c r="G20" s="65">
        <f t="shared" si="6"/>
        <v>436.96012465360604</v>
      </c>
      <c r="H20" s="15"/>
    </row>
    <row r="21" spans="1:8" x14ac:dyDescent="0.35">
      <c r="A21" s="17" t="s">
        <v>53</v>
      </c>
      <c r="B21" s="18">
        <f>detail!$B$60</f>
        <v>1314.72</v>
      </c>
      <c r="C21" s="20">
        <f>detail!$C$60</f>
        <v>4625.8284999999996</v>
      </c>
      <c r="D21" s="18">
        <f>detail!$D$60</f>
        <v>1892.62</v>
      </c>
      <c r="E21" s="18">
        <f>detail!$E$60</f>
        <v>6687.6853000000001</v>
      </c>
      <c r="F21" s="65">
        <f t="shared" si="5"/>
        <v>-30.534391478479563</v>
      </c>
      <c r="G21" s="65">
        <f t="shared" si="6"/>
        <v>-30.830649283093521</v>
      </c>
      <c r="H21" s="15"/>
    </row>
    <row r="22" spans="1:8" x14ac:dyDescent="0.35">
      <c r="A22" s="17" t="s">
        <v>56</v>
      </c>
      <c r="B22" s="18">
        <f>detail!$B$63</f>
        <v>257.79000000000002</v>
      </c>
      <c r="C22" s="20">
        <f>detail!$C$63</f>
        <v>907.04590000000007</v>
      </c>
      <c r="D22" s="18">
        <f>detail!$D$63</f>
        <v>285.07</v>
      </c>
      <c r="E22" s="18">
        <f>detail!$E$63</f>
        <v>1007.3244</v>
      </c>
      <c r="F22" s="65">
        <f t="shared" si="5"/>
        <v>-9.5695794015504845</v>
      </c>
      <c r="G22" s="65">
        <f t="shared" si="6"/>
        <v>-9.9549360662761615</v>
      </c>
      <c r="H22" s="15"/>
    </row>
    <row r="23" spans="1:8" x14ac:dyDescent="0.35">
      <c r="A23" s="17" t="s">
        <v>57</v>
      </c>
      <c r="B23" s="18">
        <f>detail!$B$64</f>
        <v>100792.09999999999</v>
      </c>
      <c r="C23" s="20">
        <f>detail!$C$64</f>
        <v>354635.44280000037</v>
      </c>
      <c r="D23" s="18">
        <f>detail!$D$64</f>
        <v>95842.98</v>
      </c>
      <c r="E23" s="18">
        <f>detail!$E$64</f>
        <v>338667.65710000182</v>
      </c>
      <c r="F23" s="65">
        <f t="shared" si="5"/>
        <v>5.1637793399161893</v>
      </c>
      <c r="G23" s="65">
        <f t="shared" si="6"/>
        <v>4.7148835636476463</v>
      </c>
      <c r="H23" s="15"/>
    </row>
    <row r="24" spans="1:8" x14ac:dyDescent="0.35">
      <c r="A24" s="17" t="s">
        <v>69</v>
      </c>
      <c r="B24" s="18">
        <f>detail!$B$78</f>
        <v>42926.79</v>
      </c>
      <c r="C24" s="20">
        <f>detail!$C$78</f>
        <v>151037.29080000002</v>
      </c>
      <c r="D24" s="18">
        <f>detail!$D$78</f>
        <v>39321.210000000006</v>
      </c>
      <c r="E24" s="18">
        <f>detail!$E$78</f>
        <v>138944.14489</v>
      </c>
      <c r="F24" s="65">
        <f t="shared" si="5"/>
        <v>9.1695550569272655</v>
      </c>
      <c r="G24" s="65">
        <f t="shared" si="6"/>
        <v>8.7036023861055725</v>
      </c>
      <c r="H24" s="15"/>
    </row>
    <row r="25" spans="1:8" x14ac:dyDescent="0.35">
      <c r="A25" s="17" t="s">
        <v>79</v>
      </c>
      <c r="B25" s="18">
        <f>detail!$B$93</f>
        <v>5122.34</v>
      </c>
      <c r="C25" s="20">
        <f>detail!$C$93</f>
        <v>18022.847287999997</v>
      </c>
      <c r="D25" s="18">
        <f>detail!$D$93</f>
        <v>618.96</v>
      </c>
      <c r="E25" s="18">
        <f>detail!$E$93</f>
        <v>2187.1205879999998</v>
      </c>
      <c r="F25" s="65">
        <f t="shared" ref="F25" si="7">IFERROR(B25/D25*100-100,"0.00")</f>
        <v>727.5720563525914</v>
      </c>
      <c r="G25" s="65">
        <f t="shared" ref="G25" si="8">IFERROR(C25/E25*100-100,"0.00")</f>
        <v>724.04451711009176</v>
      </c>
      <c r="H25" s="15"/>
    </row>
    <row r="26" spans="1:8" x14ac:dyDescent="0.35">
      <c r="A26" s="15" t="s">
        <v>84</v>
      </c>
      <c r="B26" s="18">
        <f>detail!$B$98</f>
        <v>18592.59</v>
      </c>
      <c r="C26" s="20">
        <f>detail!$C$98</f>
        <v>65417.729049958391</v>
      </c>
      <c r="D26" s="18">
        <f>detail!$D$98</f>
        <v>24917.280000000002</v>
      </c>
      <c r="E26" s="18">
        <f>detail!$E$98</f>
        <v>88046.903404995843</v>
      </c>
      <c r="F26" s="65">
        <f t="shared" si="5"/>
        <v>-25.382746431392206</v>
      </c>
      <c r="G26" s="65">
        <f t="shared" si="6"/>
        <v>-25.701272253662765</v>
      </c>
      <c r="H26" s="15"/>
    </row>
    <row r="27" spans="1:8" ht="18.5" x14ac:dyDescent="0.45">
      <c r="A27" s="22" t="s">
        <v>7</v>
      </c>
      <c r="B27" s="24">
        <v>247675.07</v>
      </c>
      <c r="C27" s="24">
        <f t="shared" ref="C27:E27" si="9">SUM(C28:C39)</f>
        <v>871440.83418422309</v>
      </c>
      <c r="D27" s="24">
        <f t="shared" si="9"/>
        <v>238476.57715453173</v>
      </c>
      <c r="E27" s="24">
        <f t="shared" si="9"/>
        <v>842673.01254771021</v>
      </c>
      <c r="F27" s="65">
        <f t="shared" si="5"/>
        <v>3.8571892280673268</v>
      </c>
      <c r="G27" s="65">
        <f t="shared" si="6"/>
        <v>3.4138771751497359</v>
      </c>
      <c r="H27" s="15"/>
    </row>
    <row r="28" spans="1:8" x14ac:dyDescent="0.35">
      <c r="A28" s="17" t="s">
        <v>14</v>
      </c>
      <c r="B28" s="18">
        <f>detail!B111</f>
        <v>0</v>
      </c>
      <c r="C28" s="20">
        <f>detail!C111</f>
        <v>0</v>
      </c>
      <c r="D28" s="18">
        <f>detail!D111</f>
        <v>0</v>
      </c>
      <c r="E28" s="18">
        <f>detail!E111</f>
        <v>0</v>
      </c>
      <c r="F28" s="65" t="str">
        <f t="shared" si="5"/>
        <v>0.00</v>
      </c>
      <c r="G28" s="65" t="str">
        <f t="shared" si="6"/>
        <v>0.00</v>
      </c>
      <c r="H28" s="15"/>
    </row>
    <row r="29" spans="1:8" x14ac:dyDescent="0.35">
      <c r="A29" s="17" t="s">
        <v>17</v>
      </c>
      <c r="B29" s="18">
        <f>detail!B114</f>
        <v>1737.07</v>
      </c>
      <c r="C29" s="20">
        <f>detail!C114</f>
        <v>6111.8532802700001</v>
      </c>
      <c r="D29" s="18">
        <f>detail!D114</f>
        <v>1729.655309528456</v>
      </c>
      <c r="E29" s="18">
        <f>detail!E114</f>
        <v>6111.8532802700001</v>
      </c>
      <c r="F29" s="65">
        <f t="shared" si="5"/>
        <v>0.42868023650130738</v>
      </c>
      <c r="G29" s="65">
        <f t="shared" si="6"/>
        <v>0</v>
      </c>
      <c r="H29" s="15"/>
    </row>
    <row r="30" spans="1:8" x14ac:dyDescent="0.35">
      <c r="A30" s="17" t="s">
        <v>18</v>
      </c>
      <c r="B30" s="18">
        <f>detail!B115</f>
        <v>111052.75</v>
      </c>
      <c r="C30" s="20">
        <f>detail!C115</f>
        <v>390737.34156742558</v>
      </c>
      <c r="D30" s="18">
        <f>detail!D115</f>
        <v>102925.42676417642</v>
      </c>
      <c r="E30" s="18">
        <f>detail!E115</f>
        <v>363693.91272722365</v>
      </c>
      <c r="F30" s="65">
        <f t="shared" si="5"/>
        <v>7.8963221152776697</v>
      </c>
      <c r="G30" s="65">
        <f t="shared" si="6"/>
        <v>7.4357661467061575</v>
      </c>
      <c r="H30" s="15"/>
    </row>
    <row r="31" spans="1:8" x14ac:dyDescent="0.35">
      <c r="A31" s="17" t="s">
        <v>35</v>
      </c>
      <c r="B31" s="18">
        <f>detail!B135</f>
        <v>59798.159999999996</v>
      </c>
      <c r="C31" s="20">
        <f>detail!C135</f>
        <v>210398.87089177596</v>
      </c>
      <c r="D31" s="18">
        <f>detail!D135</f>
        <v>39575.725545896697</v>
      </c>
      <c r="E31" s="18">
        <f>detail!E135</f>
        <v>139843.48596177599</v>
      </c>
      <c r="F31" s="65">
        <f t="shared" si="5"/>
        <v>51.098076346448721</v>
      </c>
      <c r="G31" s="65">
        <f t="shared" si="6"/>
        <v>50.453107947613063</v>
      </c>
      <c r="H31" s="15"/>
    </row>
    <row r="32" spans="1:8" x14ac:dyDescent="0.35">
      <c r="A32" s="17" t="s">
        <v>42</v>
      </c>
      <c r="B32" s="18">
        <f>detail!B145</f>
        <v>2543.08</v>
      </c>
      <c r="C32" s="20">
        <f>detail!C145</f>
        <v>8947.7929999999997</v>
      </c>
      <c r="D32" s="18">
        <f>detail!D145</f>
        <v>2640.0491783156031</v>
      </c>
      <c r="E32" s="18">
        <f>detail!E145</f>
        <v>9328.7911999999997</v>
      </c>
      <c r="F32" s="65">
        <f t="shared" ref="F32" si="10">IFERROR(B32/D32*100-100,"0.00")</f>
        <v>-3.6730065148813225</v>
      </c>
      <c r="G32" s="65">
        <f t="shared" ref="G32" si="11">IFERROR(C32/E32*100-100,"0.00")</f>
        <v>-4.0841111332838125</v>
      </c>
      <c r="H32" s="15"/>
    </row>
    <row r="33" spans="1:8" x14ac:dyDescent="0.35">
      <c r="A33" s="17" t="s">
        <v>45</v>
      </c>
      <c r="B33" s="18">
        <f>detail!B148</f>
        <v>10529.369999999999</v>
      </c>
      <c r="C33" s="20">
        <f>detail!C148</f>
        <v>37047.384941296128</v>
      </c>
      <c r="D33" s="18">
        <f>detail!D148</f>
        <v>4810.0351627032687</v>
      </c>
      <c r="E33" s="18">
        <f>detail!E148</f>
        <v>16996.5825129613</v>
      </c>
      <c r="F33" s="65">
        <f t="shared" si="5"/>
        <v>118.90422094300095</v>
      </c>
      <c r="G33" s="65">
        <f t="shared" si="6"/>
        <v>117.96961190900839</v>
      </c>
      <c r="H33" s="15"/>
    </row>
    <row r="34" spans="1:8" x14ac:dyDescent="0.35">
      <c r="A34" s="17" t="s">
        <v>53</v>
      </c>
      <c r="B34" s="18">
        <f>detail!B163</f>
        <v>19133.650000000001</v>
      </c>
      <c r="C34" s="20">
        <f>detail!C163</f>
        <v>67321.463407427975</v>
      </c>
      <c r="D34" s="18">
        <f>detail!D163</f>
        <v>19797.025853581297</v>
      </c>
      <c r="E34" s="18">
        <f>detail!E163</f>
        <v>69954.121342122948</v>
      </c>
      <c r="F34" s="65">
        <f t="shared" si="5"/>
        <v>-3.3508864335866377</v>
      </c>
      <c r="G34" s="65">
        <f t="shared" si="6"/>
        <v>-3.76340647868264</v>
      </c>
      <c r="H34" s="15"/>
    </row>
    <row r="35" spans="1:8" x14ac:dyDescent="0.35">
      <c r="A35" s="17" t="s">
        <v>56</v>
      </c>
      <c r="B35" s="18">
        <f>detail!B166</f>
        <v>2747.65</v>
      </c>
      <c r="C35" s="20">
        <f>detail!C166</f>
        <v>9667.5534000000007</v>
      </c>
      <c r="D35" s="18">
        <f>detail!D166</f>
        <v>3454.628223173896</v>
      </c>
      <c r="E35" s="18">
        <f>detail!E166</f>
        <v>12207.161</v>
      </c>
      <c r="F35" s="65">
        <f t="shared" si="5"/>
        <v>-20.464668771922689</v>
      </c>
      <c r="G35" s="65">
        <f t="shared" si="6"/>
        <v>-20.804244328390524</v>
      </c>
      <c r="H35" s="15"/>
    </row>
    <row r="36" spans="1:8" x14ac:dyDescent="0.35">
      <c r="A36" s="17" t="s">
        <v>57</v>
      </c>
      <c r="B36" s="18">
        <f>detail!B167</f>
        <v>10502.77</v>
      </c>
      <c r="C36" s="20">
        <f>detail!C167</f>
        <v>36953.834580000002</v>
      </c>
      <c r="D36" s="18">
        <f>detail!D167</f>
        <v>9003.4701226638808</v>
      </c>
      <c r="E36" s="18">
        <f>detail!E167</f>
        <v>31814.366769999997</v>
      </c>
      <c r="F36" s="65">
        <f t="shared" si="5"/>
        <v>16.652466847888164</v>
      </c>
      <c r="G36" s="65">
        <f t="shared" si="6"/>
        <v>16.15455007215914</v>
      </c>
      <c r="H36" s="15"/>
    </row>
    <row r="37" spans="1:8" x14ac:dyDescent="0.35">
      <c r="A37" s="17" t="s">
        <v>69</v>
      </c>
      <c r="B37" s="18">
        <f>detail!B181</f>
        <v>21302.46</v>
      </c>
      <c r="C37" s="20">
        <f>detail!C181</f>
        <v>74952.356542246402</v>
      </c>
      <c r="D37" s="18">
        <f>detail!D181</f>
        <v>35107.973604667888</v>
      </c>
      <c r="E37" s="18">
        <f>detail!E181</f>
        <v>124056.38421554639</v>
      </c>
      <c r="F37" s="65">
        <f t="shared" si="5"/>
        <v>-39.323014652239387</v>
      </c>
      <c r="G37" s="65">
        <f t="shared" si="6"/>
        <v>-39.582023919045042</v>
      </c>
      <c r="H37" s="15"/>
    </row>
    <row r="38" spans="1:8" x14ac:dyDescent="0.35">
      <c r="A38" s="17" t="s">
        <v>79</v>
      </c>
      <c r="B38" s="18">
        <f>detail!B196</f>
        <v>63.28</v>
      </c>
      <c r="C38" s="20">
        <f>detail!C196</f>
        <v>222.64599999999999</v>
      </c>
      <c r="D38" s="18">
        <f>detail!D196</f>
        <v>87.728061159047996</v>
      </c>
      <c r="E38" s="18">
        <f>detail!E196</f>
        <v>309.99299999999999</v>
      </c>
      <c r="F38" s="65">
        <f t="shared" ref="F38" si="12">IFERROR(B38/D38*100-100,"0.00")</f>
        <v>-27.868005785200793</v>
      </c>
      <c r="G38" s="67">
        <f t="shared" ref="G38" si="13">IFERROR(C38/E38*100-100,"0.00")</f>
        <v>-28.177087869726094</v>
      </c>
    </row>
    <row r="39" spans="1:8" x14ac:dyDescent="0.35">
      <c r="A39" s="19" t="s">
        <v>84</v>
      </c>
      <c r="B39" s="23">
        <v>8264.85</v>
      </c>
      <c r="C39" s="21">
        <v>29079.736573781003</v>
      </c>
      <c r="D39" s="23">
        <v>19344.859328665261</v>
      </c>
      <c r="E39" s="23">
        <v>68356.360537810004</v>
      </c>
      <c r="F39" s="66">
        <f t="shared" si="5"/>
        <v>-57.276246574958932</v>
      </c>
      <c r="G39" s="68">
        <f t="shared" si="6"/>
        <v>-57.458623681850199</v>
      </c>
    </row>
    <row r="40" spans="1:8" x14ac:dyDescent="0.35">
      <c r="B40" s="18"/>
      <c r="C40" s="20"/>
      <c r="D40" s="18"/>
      <c r="E40" s="18"/>
      <c r="F40" s="16"/>
      <c r="G40" s="16"/>
    </row>
    <row r="41" spans="1:8" x14ac:dyDescent="0.35">
      <c r="A41" s="1" t="s">
        <v>100</v>
      </c>
    </row>
    <row r="42" spans="1:8" x14ac:dyDescent="0.35">
      <c r="A42" s="1" t="s">
        <v>101</v>
      </c>
    </row>
    <row r="43" spans="1:8" x14ac:dyDescent="0.35">
      <c r="A43" s="1" t="s">
        <v>114</v>
      </c>
    </row>
    <row r="44" spans="1:8" x14ac:dyDescent="0.35">
      <c r="A44" s="1" t="s">
        <v>99</v>
      </c>
    </row>
    <row r="45" spans="1:8" s="74" customFormat="1" ht="18.5" x14ac:dyDescent="0.45">
      <c r="A45" s="1" t="s">
        <v>115</v>
      </c>
    </row>
  </sheetData>
  <mergeCells count="9">
    <mergeCell ref="B10:C10"/>
    <mergeCell ref="D10:E10"/>
    <mergeCell ref="F10:G10"/>
    <mergeCell ref="F11:G11"/>
    <mergeCell ref="A2:G2"/>
    <mergeCell ref="A3:G3"/>
    <mergeCell ref="A4:G4"/>
    <mergeCell ref="A6:G6"/>
    <mergeCell ref="A7:G7"/>
  </mergeCells>
  <phoneticPr fontId="2" type="noConversion"/>
  <pageMargins left="0.5" right="0.25" top="0.25" bottom="0.25" header="0" footer="0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23"/>
  <sheetViews>
    <sheetView tabSelected="1" topLeftCell="A196" zoomScale="80" zoomScaleNormal="80" workbookViewId="0">
      <selection activeCell="J206" sqref="J206"/>
    </sheetView>
  </sheetViews>
  <sheetFormatPr defaultColWidth="15.765625" defaultRowHeight="15.5" x14ac:dyDescent="0.35"/>
  <cols>
    <col min="1" max="1" width="34.3046875" style="16" customWidth="1"/>
    <col min="2" max="2" width="16.765625" style="63" customWidth="1"/>
    <col min="3" max="3" width="16.3046875" style="63" customWidth="1"/>
    <col min="4" max="4" width="17.53515625" style="63" customWidth="1"/>
    <col min="5" max="5" width="17.69140625" style="63" customWidth="1"/>
    <col min="6" max="7" width="18.765625" style="63" customWidth="1"/>
    <col min="8" max="8" width="11.69140625" style="16" customWidth="1"/>
    <col min="9" max="9" width="9.69140625" style="16" customWidth="1"/>
    <col min="10" max="11" width="9.23046875" style="16" customWidth="1"/>
    <col min="12" max="12" width="15.765625" style="16" customWidth="1"/>
    <col min="13" max="16384" width="15.765625" style="16"/>
  </cols>
  <sheetData>
    <row r="1" spans="1:11" x14ac:dyDescent="0.35">
      <c r="A1" s="25"/>
      <c r="B1" s="92" t="s">
        <v>89</v>
      </c>
      <c r="C1" s="92"/>
      <c r="D1" s="92"/>
      <c r="E1" s="92"/>
      <c r="F1" s="92"/>
      <c r="G1" s="92"/>
      <c r="H1" s="26"/>
      <c r="I1" s="27" t="s">
        <v>9</v>
      </c>
      <c r="J1" s="28"/>
      <c r="K1" s="28"/>
    </row>
    <row r="2" spans="1:11" x14ac:dyDescent="0.35">
      <c r="A2" s="28"/>
      <c r="B2" s="29"/>
      <c r="C2" s="29"/>
      <c r="D2" s="29"/>
      <c r="E2" s="29"/>
      <c r="F2" s="29"/>
      <c r="G2" s="29"/>
      <c r="H2" s="30"/>
      <c r="I2" s="28" t="s">
        <v>8</v>
      </c>
      <c r="J2" s="31"/>
      <c r="K2" s="31"/>
    </row>
    <row r="3" spans="1:11" x14ac:dyDescent="0.35">
      <c r="A3" s="32"/>
      <c r="B3" s="78"/>
      <c r="C3" s="79"/>
      <c r="D3" s="89"/>
      <c r="E3" s="89"/>
      <c r="F3" s="78"/>
      <c r="G3" s="79"/>
      <c r="H3" s="78" t="s">
        <v>102</v>
      </c>
      <c r="I3" s="88"/>
      <c r="J3" s="88"/>
      <c r="K3" s="88"/>
    </row>
    <row r="4" spans="1:11" x14ac:dyDescent="0.35">
      <c r="A4" s="33"/>
      <c r="B4" s="89" t="s">
        <v>103</v>
      </c>
      <c r="C4" s="89"/>
      <c r="D4" s="90" t="s">
        <v>105</v>
      </c>
      <c r="E4" s="91"/>
      <c r="F4" s="89" t="s">
        <v>104</v>
      </c>
      <c r="G4" s="89"/>
      <c r="H4" s="86" t="s">
        <v>3</v>
      </c>
      <c r="I4" s="87"/>
      <c r="J4" s="87"/>
      <c r="K4" s="87"/>
    </row>
    <row r="5" spans="1:11" x14ac:dyDescent="0.35">
      <c r="A5" s="34" t="s">
        <v>0</v>
      </c>
      <c r="B5" s="35"/>
      <c r="C5" s="29"/>
      <c r="D5" s="35"/>
      <c r="E5" s="36"/>
      <c r="F5" s="35"/>
      <c r="G5" s="36"/>
      <c r="H5" s="86" t="s">
        <v>106</v>
      </c>
      <c r="I5" s="87"/>
      <c r="J5" s="93" t="s">
        <v>104</v>
      </c>
      <c r="K5" s="94"/>
    </row>
    <row r="6" spans="1:11" x14ac:dyDescent="0.35">
      <c r="A6" s="33"/>
      <c r="B6" s="37" t="s">
        <v>1</v>
      </c>
      <c r="C6" s="38" t="s">
        <v>2</v>
      </c>
      <c r="D6" s="37" t="s">
        <v>1</v>
      </c>
      <c r="E6" s="39" t="s">
        <v>2</v>
      </c>
      <c r="F6" s="37" t="s">
        <v>1</v>
      </c>
      <c r="G6" s="39" t="s">
        <v>2</v>
      </c>
      <c r="H6" s="40" t="s">
        <v>1</v>
      </c>
      <c r="I6" s="40" t="s">
        <v>2</v>
      </c>
      <c r="J6" s="40" t="s">
        <v>1</v>
      </c>
      <c r="K6" s="40" t="s">
        <v>2</v>
      </c>
    </row>
    <row r="7" spans="1:11" ht="20" x14ac:dyDescent="0.4">
      <c r="A7" s="41" t="s">
        <v>91</v>
      </c>
      <c r="B7" s="42">
        <v>211887.04</v>
      </c>
      <c r="C7" s="42">
        <f t="shared" ref="C7:G7" si="0">C8+C11+C12+C32+C42+C45+C60+C63+C64+C78+C93+C98</f>
        <v>745521.22351958626</v>
      </c>
      <c r="D7" s="42">
        <v>201949.72</v>
      </c>
      <c r="E7" s="42">
        <f t="shared" si="0"/>
        <v>713602.92188126047</v>
      </c>
      <c r="F7" s="42">
        <v>175492.65</v>
      </c>
      <c r="G7" s="42">
        <f t="shared" si="0"/>
        <v>630381.37187720428</v>
      </c>
      <c r="H7" s="65">
        <f>IFERROR(B7/D7*100-100,"0.00")</f>
        <v>4.9206901599071244</v>
      </c>
      <c r="I7" s="65">
        <f t="shared" ref="I7" si="1">IFERROR(C7/E7*100-100,"0.00")</f>
        <v>4.47283785696672</v>
      </c>
      <c r="J7" s="65">
        <f t="shared" ref="J7" si="2">IFERROR(B7/F7*100-100,"0.00")</f>
        <v>20.738412691357738</v>
      </c>
      <c r="K7" s="65">
        <f t="shared" ref="K7" si="3">IFERROR(C7/G7*100-100,"0.00")</f>
        <v>18.265110103033109</v>
      </c>
    </row>
    <row r="8" spans="1:11" ht="35.5" x14ac:dyDescent="0.4">
      <c r="A8" s="43" t="s">
        <v>14</v>
      </c>
      <c r="B8" s="44">
        <f t="shared" ref="B8:G8" si="4">SUM(B9:B10)</f>
        <v>0</v>
      </c>
      <c r="C8" s="44">
        <f t="shared" si="4"/>
        <v>0</v>
      </c>
      <c r="D8" s="44">
        <f t="shared" si="4"/>
        <v>0</v>
      </c>
      <c r="E8" s="44">
        <f t="shared" si="4"/>
        <v>0</v>
      </c>
      <c r="F8" s="44">
        <f t="shared" si="4"/>
        <v>0</v>
      </c>
      <c r="G8" s="44">
        <f t="shared" si="4"/>
        <v>0</v>
      </c>
      <c r="H8" s="65" t="str">
        <f t="shared" ref="H8:H51" si="5">IFERROR(B8/D8*100-100,"0.00")</f>
        <v>0.00</v>
      </c>
      <c r="I8" s="65" t="str">
        <f t="shared" ref="I8:I51" si="6">IFERROR(C8/E8*100-100,"0.00")</f>
        <v>0.00</v>
      </c>
      <c r="J8" s="65" t="str">
        <f t="shared" ref="J8:J51" si="7">IFERROR(B8/F8*100-100,"0.00")</f>
        <v>0.00</v>
      </c>
      <c r="K8" s="65" t="str">
        <f t="shared" ref="K8:K51" si="8">IFERROR(C8/G8*100-100,"0.00")</f>
        <v>0.00</v>
      </c>
    </row>
    <row r="9" spans="1:11" ht="31" x14ac:dyDescent="0.35">
      <c r="A9" s="45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65" t="str">
        <f t="shared" si="5"/>
        <v>0.00</v>
      </c>
      <c r="I9" s="65" t="str">
        <f t="shared" si="6"/>
        <v>0.00</v>
      </c>
      <c r="J9" s="65" t="str">
        <f t="shared" si="7"/>
        <v>0.00</v>
      </c>
      <c r="K9" s="65" t="str">
        <f t="shared" si="8"/>
        <v>0.00</v>
      </c>
    </row>
    <row r="10" spans="1:11" x14ac:dyDescent="0.35">
      <c r="A10" s="45" t="s">
        <v>16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65" t="str">
        <f t="shared" si="5"/>
        <v>0.00</v>
      </c>
      <c r="I10" s="65" t="str">
        <f t="shared" si="6"/>
        <v>0.00</v>
      </c>
      <c r="J10" s="65" t="str">
        <f t="shared" si="7"/>
        <v>0.00</v>
      </c>
      <c r="K10" s="65" t="str">
        <f t="shared" si="8"/>
        <v>0.00</v>
      </c>
    </row>
    <row r="11" spans="1:11" ht="35.5" x14ac:dyDescent="0.4">
      <c r="A11" s="43" t="s">
        <v>17</v>
      </c>
      <c r="B11" s="44">
        <v>1.64</v>
      </c>
      <c r="C11" s="44">
        <v>5.78</v>
      </c>
      <c r="D11" s="44">
        <v>257.2</v>
      </c>
      <c r="E11" s="44">
        <v>908.8351100000001</v>
      </c>
      <c r="F11" s="44">
        <v>252.35</v>
      </c>
      <c r="G11" s="44">
        <v>906.44110000000001</v>
      </c>
      <c r="H11" s="65">
        <f t="shared" si="5"/>
        <v>-99.362363919129081</v>
      </c>
      <c r="I11" s="65">
        <f t="shared" si="6"/>
        <v>-99.364021048878712</v>
      </c>
      <c r="J11" s="65">
        <f t="shared" si="7"/>
        <v>-99.350108975629084</v>
      </c>
      <c r="K11" s="65">
        <f t="shared" si="8"/>
        <v>-99.362341358969715</v>
      </c>
    </row>
    <row r="12" spans="1:11" ht="18" x14ac:dyDescent="0.4">
      <c r="A12" s="43" t="s">
        <v>18</v>
      </c>
      <c r="B12" s="44">
        <f t="shared" ref="B12:G12" si="9">B13+B17+B21+B25+B29+B30+B31</f>
        <v>22363.61</v>
      </c>
      <c r="C12" s="44">
        <f t="shared" si="9"/>
        <v>78686.045092627493</v>
      </c>
      <c r="D12" s="44">
        <f t="shared" si="9"/>
        <v>21243.770000000004</v>
      </c>
      <c r="E12" s="44">
        <f t="shared" si="9"/>
        <v>75066.254009262746</v>
      </c>
      <c r="F12" s="44">
        <f t="shared" si="9"/>
        <v>18011.32</v>
      </c>
      <c r="G12" s="44">
        <f t="shared" si="9"/>
        <v>64697.867746722404</v>
      </c>
      <c r="H12" s="65">
        <f t="shared" si="5"/>
        <v>5.2713807389177987</v>
      </c>
      <c r="I12" s="65">
        <f t="shared" si="6"/>
        <v>4.8221283067063467</v>
      </c>
      <c r="J12" s="65">
        <f t="shared" si="7"/>
        <v>24.164192296844433</v>
      </c>
      <c r="K12" s="65">
        <f t="shared" si="8"/>
        <v>21.620770255776662</v>
      </c>
    </row>
    <row r="13" spans="1:11" x14ac:dyDescent="0.35">
      <c r="A13" s="47" t="s">
        <v>19</v>
      </c>
      <c r="B13" s="48">
        <f t="shared" ref="B13:G13" si="10">SUM(B14:B16)</f>
        <v>2935.5899999999997</v>
      </c>
      <c r="C13" s="48">
        <f t="shared" si="10"/>
        <v>10328.8282432284</v>
      </c>
      <c r="D13" s="48">
        <f t="shared" si="10"/>
        <v>2497.29</v>
      </c>
      <c r="E13" s="48">
        <f t="shared" si="10"/>
        <v>8824.329103023827</v>
      </c>
      <c r="F13" s="48">
        <f t="shared" si="10"/>
        <v>2613.36</v>
      </c>
      <c r="G13" s="48">
        <f t="shared" si="10"/>
        <v>9387.3824819999991</v>
      </c>
      <c r="H13" s="65">
        <f t="shared" si="5"/>
        <v>17.551025311437598</v>
      </c>
      <c r="I13" s="65">
        <f t="shared" si="6"/>
        <v>17.049445035872779</v>
      </c>
      <c r="J13" s="65">
        <f t="shared" si="7"/>
        <v>12.330103774451274</v>
      </c>
      <c r="K13" s="65">
        <f t="shared" si="8"/>
        <v>10.028842044452674</v>
      </c>
    </row>
    <row r="14" spans="1:11" x14ac:dyDescent="0.35">
      <c r="A14" s="49" t="s">
        <v>20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65" t="str">
        <f t="shared" si="5"/>
        <v>0.00</v>
      </c>
      <c r="I14" s="65" t="str">
        <f t="shared" si="6"/>
        <v>0.00</v>
      </c>
      <c r="J14" s="65" t="str">
        <f t="shared" si="7"/>
        <v>0.00</v>
      </c>
      <c r="K14" s="65" t="str">
        <f t="shared" si="8"/>
        <v>0.00</v>
      </c>
    </row>
    <row r="15" spans="1:11" x14ac:dyDescent="0.35">
      <c r="A15" s="49" t="s">
        <v>21</v>
      </c>
      <c r="B15" s="50">
        <v>2340.66</v>
      </c>
      <c r="C15" s="50">
        <v>8235.5618610000001</v>
      </c>
      <c r="D15" s="50">
        <v>2056.35</v>
      </c>
      <c r="E15" s="50">
        <v>7266.245700153424</v>
      </c>
      <c r="F15" s="50">
        <v>2328.86</v>
      </c>
      <c r="G15" s="50">
        <v>8365.4335289999999</v>
      </c>
      <c r="H15" s="65">
        <f t="shared" si="5"/>
        <v>13.825953753008974</v>
      </c>
      <c r="I15" s="65">
        <f t="shared" si="6"/>
        <v>13.33998602367808</v>
      </c>
      <c r="J15" s="65">
        <f t="shared" si="7"/>
        <v>0.50668567453601554</v>
      </c>
      <c r="K15" s="65">
        <f t="shared" si="8"/>
        <v>-1.5524798272531939</v>
      </c>
    </row>
    <row r="16" spans="1:11" x14ac:dyDescent="0.35">
      <c r="A16" s="49" t="s">
        <v>22</v>
      </c>
      <c r="B16" s="72">
        <v>594.92999999999995</v>
      </c>
      <c r="C16" s="50">
        <v>2093.2663822284003</v>
      </c>
      <c r="D16" s="50">
        <v>440.94</v>
      </c>
      <c r="E16" s="50">
        <v>1558.083402870403</v>
      </c>
      <c r="F16" s="50">
        <v>284.5</v>
      </c>
      <c r="G16" s="50">
        <v>1021.948953</v>
      </c>
      <c r="H16" s="65">
        <f t="shared" si="5"/>
        <v>34.923118791672323</v>
      </c>
      <c r="I16" s="65">
        <f t="shared" si="6"/>
        <v>34.348801763246342</v>
      </c>
      <c r="J16" s="65">
        <f t="shared" si="7"/>
        <v>109.11423550087872</v>
      </c>
      <c r="K16" s="65">
        <f t="shared" si="8"/>
        <v>104.83081626371612</v>
      </c>
    </row>
    <row r="17" spans="1:11" x14ac:dyDescent="0.35">
      <c r="A17" s="47" t="s">
        <v>23</v>
      </c>
      <c r="B17" s="48">
        <f t="shared" ref="B17:G17" si="11">SUM(B18:B20)</f>
        <v>18555.64</v>
      </c>
      <c r="C17" s="48">
        <f t="shared" si="11"/>
        <v>65287.753349399092</v>
      </c>
      <c r="D17" s="48">
        <f t="shared" si="11"/>
        <v>17876.22</v>
      </c>
      <c r="E17" s="48">
        <f t="shared" si="11"/>
        <v>63166.816717311987</v>
      </c>
      <c r="F17" s="48">
        <f t="shared" si="11"/>
        <v>13884.18</v>
      </c>
      <c r="G17" s="48">
        <f t="shared" si="11"/>
        <v>49872.887064722403</v>
      </c>
      <c r="H17" s="65">
        <f t="shared" si="5"/>
        <v>3.8006916451017076</v>
      </c>
      <c r="I17" s="65">
        <f t="shared" si="6"/>
        <v>3.3576753465017077</v>
      </c>
      <c r="J17" s="65">
        <f t="shared" si="7"/>
        <v>33.645919312483699</v>
      </c>
      <c r="K17" s="65">
        <f t="shared" si="8"/>
        <v>30.908309488223722</v>
      </c>
    </row>
    <row r="18" spans="1:11" x14ac:dyDescent="0.35">
      <c r="A18" s="49" t="s">
        <v>20</v>
      </c>
      <c r="B18" s="50">
        <v>10051.870000000001</v>
      </c>
      <c r="C18" s="50">
        <v>35367.340925269098</v>
      </c>
      <c r="D18" s="50">
        <v>9951.57</v>
      </c>
      <c r="E18" s="50">
        <v>35164.527667061338</v>
      </c>
      <c r="F18" s="50">
        <v>9650.7800000000007</v>
      </c>
      <c r="G18" s="50">
        <v>34666.234431602403</v>
      </c>
      <c r="H18" s="65">
        <f t="shared" si="5"/>
        <v>1.0078811684990541</v>
      </c>
      <c r="I18" s="65">
        <f t="shared" si="6"/>
        <v>0.57675524644606924</v>
      </c>
      <c r="J18" s="65">
        <f t="shared" si="7"/>
        <v>4.1560371286051492</v>
      </c>
      <c r="K18" s="65">
        <f t="shared" si="8"/>
        <v>2.022447794409274</v>
      </c>
    </row>
    <row r="19" spans="1:11" x14ac:dyDescent="0.35">
      <c r="A19" s="49" t="s">
        <v>21</v>
      </c>
      <c r="B19" s="50">
        <v>889.88</v>
      </c>
      <c r="C19" s="50">
        <v>3131.0457999999999</v>
      </c>
      <c r="D19" s="50">
        <v>415.19</v>
      </c>
      <c r="E19" s="50">
        <v>1467.1126435897979</v>
      </c>
      <c r="F19" s="50">
        <v>770.75</v>
      </c>
      <c r="G19" s="50">
        <v>2768.5847000000003</v>
      </c>
      <c r="H19" s="65">
        <f t="shared" si="5"/>
        <v>114.33078831378407</v>
      </c>
      <c r="I19" s="65">
        <f t="shared" si="6"/>
        <v>113.41550109873054</v>
      </c>
      <c r="J19" s="65">
        <f t="shared" si="7"/>
        <v>15.456373662017512</v>
      </c>
      <c r="K19" s="65">
        <f t="shared" si="8"/>
        <v>13.091927438593416</v>
      </c>
    </row>
    <row r="20" spans="1:11" x14ac:dyDescent="0.35">
      <c r="A20" s="49" t="s">
        <v>22</v>
      </c>
      <c r="B20" s="50">
        <v>7613.89</v>
      </c>
      <c r="C20" s="50">
        <v>26789.366624129998</v>
      </c>
      <c r="D20" s="50">
        <v>7509.46</v>
      </c>
      <c r="E20" s="50">
        <v>26535.176406660856</v>
      </c>
      <c r="F20" s="50">
        <v>3462.65</v>
      </c>
      <c r="G20" s="50">
        <v>12438.067933119999</v>
      </c>
      <c r="H20" s="65">
        <f t="shared" si="5"/>
        <v>1.3906459319311892</v>
      </c>
      <c r="I20" s="65">
        <f t="shared" si="6"/>
        <v>0.95793679142579435</v>
      </c>
      <c r="J20" s="65">
        <f t="shared" si="7"/>
        <v>119.88621431562532</v>
      </c>
      <c r="K20" s="65">
        <f t="shared" si="8"/>
        <v>115.38205747208909</v>
      </c>
    </row>
    <row r="21" spans="1:11" x14ac:dyDescent="0.35">
      <c r="A21" s="47" t="s">
        <v>24</v>
      </c>
      <c r="B21" s="48">
        <f t="shared" ref="B21:G21" si="12">SUM(B22:B24)</f>
        <v>699.16</v>
      </c>
      <c r="C21" s="48">
        <f t="shared" si="12"/>
        <v>2459.9746</v>
      </c>
      <c r="D21" s="48">
        <f t="shared" si="12"/>
        <v>596.95000000000005</v>
      </c>
      <c r="E21" s="48">
        <f t="shared" si="12"/>
        <v>2109.3574947607694</v>
      </c>
      <c r="F21" s="48">
        <f t="shared" si="12"/>
        <v>672.01</v>
      </c>
      <c r="G21" s="48">
        <f t="shared" si="12"/>
        <v>2413.9081999999999</v>
      </c>
      <c r="H21" s="65">
        <f t="shared" si="5"/>
        <v>17.122037021526083</v>
      </c>
      <c r="I21" s="65">
        <f t="shared" si="6"/>
        <v>16.621985894287477</v>
      </c>
      <c r="J21" s="65">
        <f t="shared" si="7"/>
        <v>4.0401184506182943</v>
      </c>
      <c r="K21" s="65">
        <f t="shared" si="8"/>
        <v>1.908374146125368</v>
      </c>
    </row>
    <row r="22" spans="1:11" x14ac:dyDescent="0.35">
      <c r="A22" s="49" t="s">
        <v>25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65" t="str">
        <f t="shared" si="5"/>
        <v>0.00</v>
      </c>
      <c r="I22" s="65" t="str">
        <f t="shared" si="6"/>
        <v>0.00</v>
      </c>
      <c r="J22" s="65" t="str">
        <f t="shared" si="7"/>
        <v>0.00</v>
      </c>
      <c r="K22" s="65" t="str">
        <f t="shared" si="8"/>
        <v>0.00</v>
      </c>
    </row>
    <row r="23" spans="1:11" x14ac:dyDescent="0.35">
      <c r="A23" s="49" t="s">
        <v>26</v>
      </c>
      <c r="B23" s="50">
        <v>79.540000000000006</v>
      </c>
      <c r="C23" s="50">
        <v>279.86129999999997</v>
      </c>
      <c r="D23" s="50">
        <v>87.14</v>
      </c>
      <c r="E23" s="50">
        <v>307.91250808903851</v>
      </c>
      <c r="F23" s="50">
        <v>150.97999999999999</v>
      </c>
      <c r="G23" s="50">
        <v>542.33400000000006</v>
      </c>
      <c r="H23" s="65">
        <f t="shared" si="5"/>
        <v>-8.7215974294239089</v>
      </c>
      <c r="I23" s="65">
        <f t="shared" si="6"/>
        <v>-9.1101229576964897</v>
      </c>
      <c r="J23" s="65">
        <f t="shared" si="7"/>
        <v>-47.317525500066225</v>
      </c>
      <c r="K23" s="65">
        <f t="shared" si="8"/>
        <v>-48.396873513369997</v>
      </c>
    </row>
    <row r="24" spans="1:11" x14ac:dyDescent="0.35">
      <c r="A24" s="49" t="s">
        <v>27</v>
      </c>
      <c r="B24" s="50">
        <v>619.62</v>
      </c>
      <c r="C24" s="50">
        <v>2180.1133</v>
      </c>
      <c r="D24" s="50">
        <v>509.81</v>
      </c>
      <c r="E24" s="50">
        <v>1801.4449866717312</v>
      </c>
      <c r="F24" s="50">
        <v>521.03</v>
      </c>
      <c r="G24" s="50">
        <v>1871.5742</v>
      </c>
      <c r="H24" s="65">
        <f t="shared" si="5"/>
        <v>21.539397030266173</v>
      </c>
      <c r="I24" s="65">
        <f t="shared" si="6"/>
        <v>21.020254081024106</v>
      </c>
      <c r="J24" s="65">
        <f t="shared" ref="J24" si="13">IFERROR(B24/F24*100-100,"0.00")</f>
        <v>18.922135001823321</v>
      </c>
      <c r="K24" s="65">
        <f t="shared" ref="K24" si="14">IFERROR(C24/G24*100-100,"0.00")</f>
        <v>16.485539285591784</v>
      </c>
    </row>
    <row r="25" spans="1:11" x14ac:dyDescent="0.35">
      <c r="A25" s="47" t="s">
        <v>28</v>
      </c>
      <c r="B25" s="48">
        <f t="shared" ref="B25:G25" si="15">SUM(B26:B28)</f>
        <v>0</v>
      </c>
      <c r="C25" s="48">
        <f t="shared" si="15"/>
        <v>0</v>
      </c>
      <c r="D25" s="48">
        <f t="shared" si="15"/>
        <v>0</v>
      </c>
      <c r="E25" s="48">
        <f t="shared" si="15"/>
        <v>0</v>
      </c>
      <c r="F25" s="48">
        <f t="shared" si="15"/>
        <v>0</v>
      </c>
      <c r="G25" s="48">
        <f t="shared" si="15"/>
        <v>0</v>
      </c>
      <c r="H25" s="65" t="str">
        <f t="shared" si="5"/>
        <v>0.00</v>
      </c>
      <c r="I25" s="65" t="str">
        <f t="shared" si="6"/>
        <v>0.00</v>
      </c>
      <c r="J25" s="65" t="str">
        <f t="shared" si="7"/>
        <v>0.00</v>
      </c>
      <c r="K25" s="65" t="str">
        <f t="shared" si="8"/>
        <v>0.00</v>
      </c>
    </row>
    <row r="26" spans="1:11" x14ac:dyDescent="0.35">
      <c r="A26" s="49" t="s">
        <v>29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65" t="str">
        <f t="shared" si="5"/>
        <v>0.00</v>
      </c>
      <c r="I26" s="65" t="str">
        <f t="shared" si="6"/>
        <v>0.00</v>
      </c>
      <c r="J26" s="65" t="str">
        <f t="shared" si="7"/>
        <v>0.00</v>
      </c>
      <c r="K26" s="65" t="str">
        <f t="shared" si="8"/>
        <v>0.00</v>
      </c>
    </row>
    <row r="27" spans="1:11" x14ac:dyDescent="0.35">
      <c r="A27" s="49" t="s">
        <v>30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65" t="str">
        <f t="shared" si="5"/>
        <v>0.00</v>
      </c>
      <c r="I27" s="65" t="str">
        <f t="shared" si="6"/>
        <v>0.00</v>
      </c>
      <c r="J27" s="65" t="str">
        <f t="shared" si="7"/>
        <v>0.00</v>
      </c>
      <c r="K27" s="65" t="str">
        <f t="shared" si="8"/>
        <v>0.00</v>
      </c>
    </row>
    <row r="28" spans="1:11" x14ac:dyDescent="0.35">
      <c r="A28" s="49" t="s">
        <v>31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65" t="str">
        <f t="shared" si="5"/>
        <v>0.00</v>
      </c>
      <c r="I28" s="65" t="str">
        <f t="shared" si="6"/>
        <v>0.00</v>
      </c>
      <c r="J28" s="65" t="str">
        <f t="shared" si="7"/>
        <v>0.00</v>
      </c>
      <c r="K28" s="65" t="str">
        <f t="shared" si="8"/>
        <v>0.00</v>
      </c>
    </row>
    <row r="29" spans="1:11" x14ac:dyDescent="0.35">
      <c r="A29" s="47" t="s">
        <v>32</v>
      </c>
      <c r="B29" s="48">
        <v>173.22</v>
      </c>
      <c r="C29" s="48">
        <v>609.48890000000006</v>
      </c>
      <c r="D29" s="48">
        <v>273.31</v>
      </c>
      <c r="E29" s="48">
        <v>965.75069416616043</v>
      </c>
      <c r="F29" s="48">
        <v>841.77</v>
      </c>
      <c r="G29" s="48">
        <v>3023.69</v>
      </c>
      <c r="H29" s="65">
        <f t="shared" si="5"/>
        <v>-36.621418901613559</v>
      </c>
      <c r="I29" s="65">
        <f t="shared" si="6"/>
        <v>-36.889623410911511</v>
      </c>
      <c r="J29" s="65">
        <f t="shared" si="7"/>
        <v>-79.421932356819553</v>
      </c>
      <c r="K29" s="65">
        <f t="shared" si="8"/>
        <v>-79.842877411374843</v>
      </c>
    </row>
    <row r="30" spans="1:11" x14ac:dyDescent="0.35">
      <c r="A30" s="47" t="s">
        <v>33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65" t="str">
        <f t="shared" si="5"/>
        <v>0.00</v>
      </c>
      <c r="I30" s="65" t="str">
        <f t="shared" si="6"/>
        <v>0.00</v>
      </c>
      <c r="J30" s="65" t="str">
        <f t="shared" si="7"/>
        <v>0.00</v>
      </c>
      <c r="K30" s="65" t="str">
        <f t="shared" si="8"/>
        <v>0.00</v>
      </c>
    </row>
    <row r="31" spans="1:11" ht="31" x14ac:dyDescent="0.35">
      <c r="A31" s="47" t="s">
        <v>34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65" t="str">
        <f t="shared" si="5"/>
        <v>0.00</v>
      </c>
      <c r="I31" s="65" t="str">
        <f t="shared" si="6"/>
        <v>0.00</v>
      </c>
      <c r="J31" s="65" t="str">
        <f t="shared" si="7"/>
        <v>0.00</v>
      </c>
      <c r="K31" s="65" t="str">
        <f t="shared" si="8"/>
        <v>0.00</v>
      </c>
    </row>
    <row r="32" spans="1:11" ht="18" x14ac:dyDescent="0.4">
      <c r="A32" s="43" t="s">
        <v>35</v>
      </c>
      <c r="B32" s="44">
        <f t="shared" ref="B32:G32" si="16">B33+B36</f>
        <v>13248.84</v>
      </c>
      <c r="C32" s="44">
        <f t="shared" si="16"/>
        <v>46615.839488999998</v>
      </c>
      <c r="D32" s="44">
        <f t="shared" si="16"/>
        <v>14709.38</v>
      </c>
      <c r="E32" s="44">
        <f t="shared" si="16"/>
        <v>51976.563679000006</v>
      </c>
      <c r="F32" s="44">
        <f t="shared" si="16"/>
        <v>16439.82</v>
      </c>
      <c r="G32" s="44">
        <f t="shared" si="16"/>
        <v>59052.916598540003</v>
      </c>
      <c r="H32" s="65">
        <f t="shared" si="5"/>
        <v>-9.9293104128114038</v>
      </c>
      <c r="I32" s="65">
        <f t="shared" si="6"/>
        <v>-10.313733364727781</v>
      </c>
      <c r="J32" s="65">
        <f t="shared" si="7"/>
        <v>-19.41006653357519</v>
      </c>
      <c r="K32" s="65">
        <f t="shared" si="8"/>
        <v>-21.0609023667554</v>
      </c>
    </row>
    <row r="33" spans="1:11" x14ac:dyDescent="0.35">
      <c r="A33" s="47" t="s">
        <v>36</v>
      </c>
      <c r="B33" s="48">
        <f t="shared" ref="B33:G33" si="17">SUM(B34:B35)</f>
        <v>184.85</v>
      </c>
      <c r="C33" s="48">
        <f t="shared" si="17"/>
        <v>650.37842899999998</v>
      </c>
      <c r="D33" s="48">
        <f t="shared" si="17"/>
        <v>156.51</v>
      </c>
      <c r="E33" s="48">
        <f t="shared" si="17"/>
        <v>553.02267900000004</v>
      </c>
      <c r="F33" s="48">
        <f t="shared" si="17"/>
        <v>311.81</v>
      </c>
      <c r="G33" s="48">
        <f t="shared" si="17"/>
        <v>1120.0498838016322</v>
      </c>
      <c r="H33" s="65">
        <f t="shared" si="5"/>
        <v>18.107469171298945</v>
      </c>
      <c r="I33" s="65">
        <f t="shared" si="6"/>
        <v>17.604296116036849</v>
      </c>
      <c r="J33" s="65">
        <f t="shared" si="7"/>
        <v>-40.717103364228215</v>
      </c>
      <c r="K33" s="65">
        <f t="shared" si="8"/>
        <v>-41.933083659407252</v>
      </c>
    </row>
    <row r="34" spans="1:11" ht="46.5" x14ac:dyDescent="0.35">
      <c r="A34" s="49" t="s">
        <v>92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65" t="str">
        <f t="shared" si="5"/>
        <v>0.00</v>
      </c>
      <c r="I34" s="65" t="str">
        <f t="shared" si="6"/>
        <v>0.00</v>
      </c>
      <c r="J34" s="65" t="str">
        <f t="shared" si="7"/>
        <v>0.00</v>
      </c>
      <c r="K34" s="65" t="str">
        <f t="shared" si="8"/>
        <v>0.00</v>
      </c>
    </row>
    <row r="35" spans="1:11" x14ac:dyDescent="0.35">
      <c r="A35" s="49" t="s">
        <v>37</v>
      </c>
      <c r="B35" s="50">
        <v>184.85</v>
      </c>
      <c r="C35" s="50">
        <v>650.37842899999998</v>
      </c>
      <c r="D35" s="50">
        <v>156.51</v>
      </c>
      <c r="E35" s="50">
        <v>553.02267900000004</v>
      </c>
      <c r="F35" s="50">
        <v>311.81</v>
      </c>
      <c r="G35" s="50">
        <v>1120.0498838016322</v>
      </c>
      <c r="H35" s="65">
        <f t="shared" si="5"/>
        <v>18.107469171298945</v>
      </c>
      <c r="I35" s="65">
        <f t="shared" si="6"/>
        <v>17.604296116036849</v>
      </c>
      <c r="J35" s="65">
        <f t="shared" si="7"/>
        <v>-40.717103364228215</v>
      </c>
      <c r="K35" s="65">
        <f t="shared" si="8"/>
        <v>-41.933083659407252</v>
      </c>
    </row>
    <row r="36" spans="1:11" x14ac:dyDescent="0.35">
      <c r="A36" s="47" t="s">
        <v>38</v>
      </c>
      <c r="B36" s="48">
        <f t="shared" ref="B36:G36" si="18">SUM(B37:B39)</f>
        <v>13063.99</v>
      </c>
      <c r="C36" s="48">
        <f t="shared" si="18"/>
        <v>45965.461060000001</v>
      </c>
      <c r="D36" s="48">
        <f t="shared" si="18"/>
        <v>14552.869999999999</v>
      </c>
      <c r="E36" s="48">
        <f t="shared" si="18"/>
        <v>51423.541000000005</v>
      </c>
      <c r="F36" s="48">
        <f t="shared" si="18"/>
        <v>16128.01</v>
      </c>
      <c r="G36" s="48">
        <f t="shared" si="18"/>
        <v>57932.866714738368</v>
      </c>
      <c r="H36" s="65">
        <f t="shared" si="5"/>
        <v>-10.230834192843048</v>
      </c>
      <c r="I36" s="65">
        <f t="shared" si="6"/>
        <v>-10.613971410486883</v>
      </c>
      <c r="J36" s="65">
        <f t="shared" si="7"/>
        <v>-18.998128101359072</v>
      </c>
      <c r="K36" s="65">
        <f t="shared" si="8"/>
        <v>-20.657368318515836</v>
      </c>
    </row>
    <row r="37" spans="1:11" x14ac:dyDescent="0.35">
      <c r="A37" s="49" t="s">
        <v>93</v>
      </c>
      <c r="B37" s="50">
        <v>166.04</v>
      </c>
      <c r="C37" s="50">
        <v>584.21935999999994</v>
      </c>
      <c r="D37" s="50">
        <v>178.29</v>
      </c>
      <c r="E37" s="50">
        <v>629.9896</v>
      </c>
      <c r="F37" s="50">
        <v>530.61</v>
      </c>
      <c r="G37" s="50">
        <v>1905.9695554849511</v>
      </c>
      <c r="H37" s="65">
        <f t="shared" si="5"/>
        <v>-6.8708284255987451</v>
      </c>
      <c r="I37" s="65">
        <f t="shared" si="6"/>
        <v>-7.2652373943951005</v>
      </c>
      <c r="J37" s="65">
        <f t="shared" si="7"/>
        <v>-68.707713763404385</v>
      </c>
      <c r="K37" s="65">
        <f t="shared" si="8"/>
        <v>-69.347917530017824</v>
      </c>
    </row>
    <row r="38" spans="1:11" ht="31" x14ac:dyDescent="0.35">
      <c r="A38" s="49" t="s">
        <v>94</v>
      </c>
      <c r="B38" s="50">
        <v>631.29999999999995</v>
      </c>
      <c r="C38" s="50">
        <v>2221.22505</v>
      </c>
      <c r="D38" s="50">
        <v>218.76</v>
      </c>
      <c r="E38" s="50">
        <v>773.00280000000009</v>
      </c>
      <c r="F38" s="50">
        <v>642.41</v>
      </c>
      <c r="G38" s="50">
        <v>2307.5710758533719</v>
      </c>
      <c r="H38" s="65">
        <f t="shared" si="5"/>
        <v>188.58109343572863</v>
      </c>
      <c r="I38" s="65">
        <f t="shared" si="6"/>
        <v>187.35019459179188</v>
      </c>
      <c r="J38" s="65">
        <f t="shared" si="7"/>
        <v>-1.7294251334817261</v>
      </c>
      <c r="K38" s="65">
        <f t="shared" si="8"/>
        <v>-3.7418576943048123</v>
      </c>
    </row>
    <row r="39" spans="1:11" x14ac:dyDescent="0.35">
      <c r="A39" s="51" t="s">
        <v>39</v>
      </c>
      <c r="B39" s="52">
        <f t="shared" ref="B39:G39" si="19">SUM(B40:B41)</f>
        <v>12266.65</v>
      </c>
      <c r="C39" s="52">
        <f t="shared" si="19"/>
        <v>43160.016649999998</v>
      </c>
      <c r="D39" s="52">
        <f t="shared" si="19"/>
        <v>14155.82</v>
      </c>
      <c r="E39" s="52">
        <f t="shared" si="19"/>
        <v>50020.548600000002</v>
      </c>
      <c r="F39" s="52">
        <f t="shared" si="19"/>
        <v>14954.99</v>
      </c>
      <c r="G39" s="52">
        <f t="shared" si="19"/>
        <v>53719.326083400047</v>
      </c>
      <c r="H39" s="65">
        <f t="shared" si="5"/>
        <v>-13.345535617152521</v>
      </c>
      <c r="I39" s="65">
        <f t="shared" si="6"/>
        <v>-13.715427243434917</v>
      </c>
      <c r="J39" s="65">
        <f t="shared" si="7"/>
        <v>-17.976207272622716</v>
      </c>
      <c r="K39" s="65">
        <f t="shared" si="8"/>
        <v>-19.656444343710803</v>
      </c>
    </row>
    <row r="40" spans="1:11" x14ac:dyDescent="0.35">
      <c r="A40" s="53" t="s">
        <v>40</v>
      </c>
      <c r="B40" s="50">
        <v>15.52</v>
      </c>
      <c r="C40" s="50">
        <v>54.597369999999991</v>
      </c>
      <c r="D40" s="50">
        <v>31.09</v>
      </c>
      <c r="E40" s="50">
        <v>109.8644</v>
      </c>
      <c r="F40" s="50">
        <v>8.91</v>
      </c>
      <c r="G40" s="50">
        <v>31.995200000000001</v>
      </c>
      <c r="H40" s="65">
        <f t="shared" ref="H40" si="20">IFERROR(B40/D40*100-100,"0.00")</f>
        <v>-50.080411707944677</v>
      </c>
      <c r="I40" s="65">
        <f t="shared" ref="I40" si="21">IFERROR(C40/E40*100-100,"0.00")</f>
        <v>-50.304766603194494</v>
      </c>
      <c r="J40" s="65">
        <f t="shared" ref="J40" si="22">IFERROR(B40/F40*100-100,"0.00")</f>
        <v>74.186307519640849</v>
      </c>
      <c r="K40" s="65">
        <f t="shared" ref="K40" si="23">IFERROR(C40/G40*100-100,"0.00")</f>
        <v>70.642377606640963</v>
      </c>
    </row>
    <row r="41" spans="1:11" x14ac:dyDescent="0.35">
      <c r="A41" s="53" t="s">
        <v>41</v>
      </c>
      <c r="B41" s="50">
        <v>12251.13</v>
      </c>
      <c r="C41" s="50">
        <v>43105.419279999995</v>
      </c>
      <c r="D41" s="50">
        <v>14124.73</v>
      </c>
      <c r="E41" s="50">
        <v>49910.684200000003</v>
      </c>
      <c r="F41" s="50">
        <v>14946.08</v>
      </c>
      <c r="G41" s="50">
        <v>53687.330883400049</v>
      </c>
      <c r="H41" s="65">
        <f t="shared" si="5"/>
        <v>-13.264678333674354</v>
      </c>
      <c r="I41" s="65">
        <f t="shared" si="6"/>
        <v>-13.634886055118457</v>
      </c>
      <c r="J41" s="65">
        <f t="shared" si="7"/>
        <v>-18.031149304700634</v>
      </c>
      <c r="K41" s="65">
        <f t="shared" si="8"/>
        <v>-19.710258322176983</v>
      </c>
    </row>
    <row r="42" spans="1:11" ht="18" x14ac:dyDescent="0.4">
      <c r="A42" s="43" t="s">
        <v>42</v>
      </c>
      <c r="B42" s="44">
        <f t="shared" ref="B42:G42" si="24">SUM(B43:B44)</f>
        <v>2029.79</v>
      </c>
      <c r="C42" s="44">
        <f t="shared" si="24"/>
        <v>7141.7968000000001</v>
      </c>
      <c r="D42" s="44">
        <f t="shared" si="24"/>
        <v>1890.15</v>
      </c>
      <c r="E42" s="44">
        <f t="shared" si="24"/>
        <v>6678.9722999999994</v>
      </c>
      <c r="F42" s="44">
        <f t="shared" si="24"/>
        <v>1868.1</v>
      </c>
      <c r="G42" s="44">
        <f t="shared" si="24"/>
        <v>6710.3339000000005</v>
      </c>
      <c r="H42" s="65">
        <f t="shared" si="5"/>
        <v>7.3877734571330222</v>
      </c>
      <c r="I42" s="65">
        <f t="shared" si="6"/>
        <v>6.9295765757255907</v>
      </c>
      <c r="J42" s="65">
        <f t="shared" si="7"/>
        <v>8.6553182377817137</v>
      </c>
      <c r="K42" s="65">
        <f t="shared" si="8"/>
        <v>6.4298275827973299</v>
      </c>
    </row>
    <row r="43" spans="1:11" x14ac:dyDescent="0.35">
      <c r="A43" s="45" t="s">
        <v>43</v>
      </c>
      <c r="B43" s="50">
        <v>2029.79</v>
      </c>
      <c r="C43" s="46">
        <v>7141.7968000000001</v>
      </c>
      <c r="D43" s="46">
        <v>1890.15</v>
      </c>
      <c r="E43" s="46">
        <v>6678.9722999999994</v>
      </c>
      <c r="F43" s="46">
        <v>1868.1</v>
      </c>
      <c r="G43" s="46">
        <v>6710.3339000000005</v>
      </c>
      <c r="H43" s="65">
        <f t="shared" si="5"/>
        <v>7.3877734571330222</v>
      </c>
      <c r="I43" s="65">
        <f t="shared" si="6"/>
        <v>6.9295765757255907</v>
      </c>
      <c r="J43" s="65">
        <f t="shared" si="7"/>
        <v>8.6553182377817137</v>
      </c>
      <c r="K43" s="65">
        <f t="shared" si="8"/>
        <v>6.4298275827973299</v>
      </c>
    </row>
    <row r="44" spans="1:11" ht="31" x14ac:dyDescent="0.35">
      <c r="A44" s="45" t="s">
        <v>44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65" t="str">
        <f t="shared" ref="H44" si="25">IFERROR(B44/D44*100-100,"0.00")</f>
        <v>0.00</v>
      </c>
      <c r="I44" s="65" t="str">
        <f t="shared" ref="I44" si="26">IFERROR(C44/E44*100-100,"0.00")</f>
        <v>0.00</v>
      </c>
      <c r="J44" s="65" t="str">
        <f t="shared" ref="J44" si="27">IFERROR(B44/F44*100-100,"0.00")</f>
        <v>0.00</v>
      </c>
      <c r="K44" s="65" t="str">
        <f t="shared" ref="K44" si="28">IFERROR(C44/G44*100-100,"0.00")</f>
        <v>0.00</v>
      </c>
    </row>
    <row r="45" spans="1:11" ht="18" x14ac:dyDescent="0.4">
      <c r="A45" s="43" t="s">
        <v>45</v>
      </c>
      <c r="B45" s="44">
        <f t="shared" ref="B45:G45" si="29">B46+B50+B51+B52</f>
        <v>5236.7999999999993</v>
      </c>
      <c r="C45" s="44">
        <f t="shared" si="29"/>
        <v>18425.577799999999</v>
      </c>
      <c r="D45" s="44">
        <f t="shared" si="29"/>
        <v>971.11</v>
      </c>
      <c r="E45" s="44">
        <f t="shared" si="29"/>
        <v>3431.4611</v>
      </c>
      <c r="F45" s="44">
        <f t="shared" si="29"/>
        <v>1936.29</v>
      </c>
      <c r="G45" s="44">
        <f t="shared" si="29"/>
        <v>6955.2432500000014</v>
      </c>
      <c r="H45" s="65">
        <f t="shared" si="5"/>
        <v>439.25919823706886</v>
      </c>
      <c r="I45" s="65">
        <f t="shared" si="6"/>
        <v>436.96012465360604</v>
      </c>
      <c r="J45" s="65">
        <f t="shared" si="7"/>
        <v>170.45535534449903</v>
      </c>
      <c r="K45" s="65">
        <f t="shared" si="8"/>
        <v>164.91636795017911</v>
      </c>
    </row>
    <row r="46" spans="1:11" x14ac:dyDescent="0.35">
      <c r="A46" s="47" t="s">
        <v>46</v>
      </c>
      <c r="B46" s="48">
        <f t="shared" ref="B46:G46" si="30">SUM(B47:B49)</f>
        <v>4043.34</v>
      </c>
      <c r="C46" s="48">
        <f t="shared" si="30"/>
        <v>14226.405399999998</v>
      </c>
      <c r="D46" s="48">
        <f t="shared" si="30"/>
        <v>263.48</v>
      </c>
      <c r="E46" s="48">
        <f t="shared" si="30"/>
        <v>930.9969000000001</v>
      </c>
      <c r="F46" s="48">
        <f t="shared" si="30"/>
        <v>418.22</v>
      </c>
      <c r="G46" s="48">
        <f t="shared" si="30"/>
        <v>1502.2620527750507</v>
      </c>
      <c r="H46" s="65">
        <f t="shared" si="5"/>
        <v>1434.5908607863973</v>
      </c>
      <c r="I46" s="65">
        <f t="shared" si="6"/>
        <v>1428.0830043580163</v>
      </c>
      <c r="J46" s="65">
        <f t="shared" si="7"/>
        <v>866.79737936970969</v>
      </c>
      <c r="K46" s="65">
        <f t="shared" si="8"/>
        <v>846.99891897823682</v>
      </c>
    </row>
    <row r="47" spans="1:11" x14ac:dyDescent="0.35">
      <c r="A47" s="49" t="s">
        <v>47</v>
      </c>
      <c r="B47" s="50">
        <v>65.069999999999993</v>
      </c>
      <c r="C47" s="50">
        <v>228.93700000000001</v>
      </c>
      <c r="D47" s="50">
        <v>26.8</v>
      </c>
      <c r="E47" s="50">
        <v>94.684100000000001</v>
      </c>
      <c r="F47" s="50">
        <v>82.3</v>
      </c>
      <c r="G47" s="50">
        <v>295.61781375754731</v>
      </c>
      <c r="H47" s="65">
        <f t="shared" si="5"/>
        <v>142.79850746268653</v>
      </c>
      <c r="I47" s="65">
        <f t="shared" si="6"/>
        <v>141.79033227331729</v>
      </c>
      <c r="J47" s="65">
        <f t="shared" si="7"/>
        <v>-20.9356014580802</v>
      </c>
      <c r="K47" s="65">
        <f t="shared" si="8"/>
        <v>-22.556426119921156</v>
      </c>
    </row>
    <row r="48" spans="1:11" x14ac:dyDescent="0.35">
      <c r="A48" s="49" t="s">
        <v>48</v>
      </c>
      <c r="B48" s="50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65" t="str">
        <f t="shared" ref="H48" si="31">IFERROR(B48/D48*100-100,"0.00")</f>
        <v>0.00</v>
      </c>
      <c r="I48" s="65" t="str">
        <f t="shared" ref="I48" si="32">IFERROR(C48/E48*100-100,"0.00")</f>
        <v>0.00</v>
      </c>
      <c r="J48" s="65" t="str">
        <f t="shared" ref="J48" si="33">IFERROR(B48/F48*100-100,"0.00")</f>
        <v>0.00</v>
      </c>
      <c r="K48" s="65" t="str">
        <f t="shared" ref="K48" si="34">IFERROR(C48/G48*100-100,"0.00")</f>
        <v>0.00</v>
      </c>
    </row>
    <row r="49" spans="1:11" x14ac:dyDescent="0.35">
      <c r="A49" s="49" t="s">
        <v>49</v>
      </c>
      <c r="B49" s="50">
        <v>3978.27</v>
      </c>
      <c r="C49" s="50">
        <v>13997.468399999998</v>
      </c>
      <c r="D49" s="50">
        <v>236.68</v>
      </c>
      <c r="E49" s="50">
        <v>836.31280000000015</v>
      </c>
      <c r="F49" s="50">
        <v>335.92</v>
      </c>
      <c r="G49" s="50">
        <v>1206.6442390175034</v>
      </c>
      <c r="H49" s="65">
        <f t="shared" si="5"/>
        <v>1580.8644583403752</v>
      </c>
      <c r="I49" s="65">
        <f t="shared" si="6"/>
        <v>1573.7120847606295</v>
      </c>
      <c r="J49" s="65">
        <f t="shared" si="7"/>
        <v>1084.2909025958561</v>
      </c>
      <c r="K49" s="65">
        <f t="shared" si="8"/>
        <v>1060.0327542604671</v>
      </c>
    </row>
    <row r="50" spans="1:11" x14ac:dyDescent="0.35">
      <c r="A50" s="47" t="s">
        <v>50</v>
      </c>
      <c r="B50" s="48">
        <v>451.94</v>
      </c>
      <c r="C50" s="48">
        <v>1590.1501000000001</v>
      </c>
      <c r="D50" s="48">
        <v>303.63</v>
      </c>
      <c r="E50" s="48">
        <v>1072.8908999999999</v>
      </c>
      <c r="F50" s="48">
        <v>839.72</v>
      </c>
      <c r="G50" s="48">
        <v>3016.3158972249512</v>
      </c>
      <c r="H50" s="65">
        <f t="shared" si="5"/>
        <v>48.845634489345571</v>
      </c>
      <c r="I50" s="65">
        <f t="shared" si="6"/>
        <v>48.211724043889291</v>
      </c>
      <c r="J50" s="65">
        <f t="shared" si="7"/>
        <v>-46.179678940599246</v>
      </c>
      <c r="K50" s="65">
        <f t="shared" si="8"/>
        <v>-47.281712055989942</v>
      </c>
    </row>
    <row r="51" spans="1:11" x14ac:dyDescent="0.35">
      <c r="A51" s="47" t="s">
        <v>51</v>
      </c>
      <c r="B51" s="48">
        <v>741.52</v>
      </c>
      <c r="C51" s="48">
        <v>2609.0222999999996</v>
      </c>
      <c r="D51" s="48">
        <v>404</v>
      </c>
      <c r="E51" s="48">
        <v>1427.5733</v>
      </c>
      <c r="F51" s="48">
        <v>678.35</v>
      </c>
      <c r="G51" s="48">
        <v>2436.6652999999997</v>
      </c>
      <c r="H51" s="65">
        <f t="shared" si="5"/>
        <v>83.544554455445535</v>
      </c>
      <c r="I51" s="65">
        <f t="shared" si="6"/>
        <v>82.75925306252222</v>
      </c>
      <c r="J51" s="65">
        <f t="shared" si="7"/>
        <v>9.3123019090439954</v>
      </c>
      <c r="K51" s="65">
        <f t="shared" si="8"/>
        <v>7.07347865954344</v>
      </c>
    </row>
    <row r="52" spans="1:11" ht="31" x14ac:dyDescent="0.35">
      <c r="A52" s="54" t="s">
        <v>52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66" t="str">
        <f t="shared" ref="H52" si="35">IFERROR(B52/D52*100-100,"0.00")</f>
        <v>0.00</v>
      </c>
      <c r="I52" s="66" t="str">
        <f t="shared" ref="I52" si="36">IFERROR(C52/E52*100-100,"0.00")</f>
        <v>0.00</v>
      </c>
      <c r="J52" s="66" t="str">
        <f t="shared" ref="J52" si="37">IFERROR(B52/F52*100-100,"0.00")</f>
        <v>0.00</v>
      </c>
      <c r="K52" s="66" t="str">
        <f t="shared" ref="K52" si="38">IFERROR(C52/G52*100-100,"0.00")</f>
        <v>0.00</v>
      </c>
    </row>
    <row r="53" spans="1:11" x14ac:dyDescent="0.35">
      <c r="A53" s="56"/>
      <c r="B53" s="56"/>
      <c r="C53" s="56"/>
      <c r="D53" s="56"/>
      <c r="E53" s="56"/>
      <c r="F53" s="56"/>
      <c r="G53" s="56"/>
      <c r="J53" s="16" t="s">
        <v>12</v>
      </c>
    </row>
    <row r="54" spans="1:11" x14ac:dyDescent="0.35">
      <c r="A54" s="25"/>
      <c r="B54" s="92" t="s">
        <v>89</v>
      </c>
      <c r="C54" s="92"/>
      <c r="D54" s="92"/>
      <c r="E54" s="92"/>
      <c r="F54" s="92"/>
      <c r="G54" s="92"/>
      <c r="H54" s="26"/>
      <c r="I54" s="27" t="s">
        <v>9</v>
      </c>
      <c r="J54" s="28"/>
      <c r="K54" s="28"/>
    </row>
    <row r="55" spans="1:11" x14ac:dyDescent="0.35">
      <c r="A55" s="28"/>
      <c r="B55" s="29"/>
      <c r="C55" s="29"/>
      <c r="D55" s="29"/>
      <c r="E55" s="29"/>
      <c r="F55" s="29"/>
      <c r="G55" s="29"/>
      <c r="H55" s="30"/>
      <c r="I55" s="28" t="s">
        <v>8</v>
      </c>
      <c r="J55" s="31"/>
      <c r="K55" s="31"/>
    </row>
    <row r="56" spans="1:11" x14ac:dyDescent="0.35">
      <c r="A56" s="32"/>
      <c r="B56" s="78"/>
      <c r="C56" s="79"/>
      <c r="D56" s="89"/>
      <c r="E56" s="89"/>
      <c r="F56" s="78"/>
      <c r="G56" s="79"/>
      <c r="H56" s="78" t="s">
        <v>102</v>
      </c>
      <c r="I56" s="88"/>
      <c r="J56" s="88"/>
      <c r="K56" s="88"/>
    </row>
    <row r="57" spans="1:11" x14ac:dyDescent="0.35">
      <c r="A57" s="33"/>
      <c r="B57" s="89" t="s">
        <v>103</v>
      </c>
      <c r="C57" s="89"/>
      <c r="D57" s="90" t="s">
        <v>105</v>
      </c>
      <c r="E57" s="91"/>
      <c r="F57" s="89" t="s">
        <v>104</v>
      </c>
      <c r="G57" s="89"/>
      <c r="H57" s="86" t="s">
        <v>3</v>
      </c>
      <c r="I57" s="87"/>
      <c r="J57" s="87"/>
      <c r="K57" s="87"/>
    </row>
    <row r="58" spans="1:11" x14ac:dyDescent="0.35">
      <c r="A58" s="34" t="s">
        <v>0</v>
      </c>
      <c r="B58" s="35"/>
      <c r="C58" s="29"/>
      <c r="D58" s="35"/>
      <c r="E58" s="36"/>
      <c r="F58" s="35"/>
      <c r="G58" s="36"/>
      <c r="H58" s="86" t="s">
        <v>106</v>
      </c>
      <c r="I58" s="87"/>
      <c r="J58" s="93" t="s">
        <v>104</v>
      </c>
      <c r="K58" s="94"/>
    </row>
    <row r="59" spans="1:11" x14ac:dyDescent="0.35">
      <c r="A59" s="33"/>
      <c r="B59" s="37" t="s">
        <v>1</v>
      </c>
      <c r="C59" s="38" t="s">
        <v>2</v>
      </c>
      <c r="D59" s="37" t="s">
        <v>1</v>
      </c>
      <c r="E59" s="39" t="s">
        <v>2</v>
      </c>
      <c r="F59" s="37" t="s">
        <v>1</v>
      </c>
      <c r="G59" s="39" t="s">
        <v>2</v>
      </c>
      <c r="H59" s="40" t="s">
        <v>1</v>
      </c>
      <c r="I59" s="40" t="s">
        <v>2</v>
      </c>
      <c r="J59" s="40" t="s">
        <v>1</v>
      </c>
      <c r="K59" s="40" t="s">
        <v>2</v>
      </c>
    </row>
    <row r="60" spans="1:11" ht="18" x14ac:dyDescent="0.4">
      <c r="A60" s="57" t="s">
        <v>53</v>
      </c>
      <c r="B60" s="44">
        <f t="shared" ref="B60:G60" si="39">SUM(B61:B62)</f>
        <v>1314.72</v>
      </c>
      <c r="C60" s="44">
        <f t="shared" si="39"/>
        <v>4625.8284999999996</v>
      </c>
      <c r="D60" s="44">
        <f t="shared" si="39"/>
        <v>1892.62</v>
      </c>
      <c r="E60" s="44">
        <f t="shared" si="39"/>
        <v>6687.6853000000001</v>
      </c>
      <c r="F60" s="44">
        <f t="shared" si="39"/>
        <v>1555.24</v>
      </c>
      <c r="G60" s="44">
        <f t="shared" si="39"/>
        <v>5586.5439157000001</v>
      </c>
      <c r="H60" s="65">
        <f t="shared" ref="H60:H99" si="40">IFERROR(B60/D60*100-100,"0.00")</f>
        <v>-30.534391478479563</v>
      </c>
      <c r="I60" s="65">
        <f t="shared" ref="I60:I99" si="41">IFERROR(C60/E60*100-100,"0.00")</f>
        <v>-30.830649283093521</v>
      </c>
      <c r="J60" s="65">
        <f t="shared" ref="J60:J100" si="42">IFERROR(B60/F60*100-100,"0.00")</f>
        <v>-15.465137213549028</v>
      </c>
      <c r="K60" s="65">
        <f t="shared" ref="K60:K100" si="43">IFERROR(C60/G60*100-100,"0.00")</f>
        <v>-17.196954507062557</v>
      </c>
    </row>
    <row r="61" spans="1:11" ht="31" x14ac:dyDescent="0.35">
      <c r="A61" s="45" t="s">
        <v>54</v>
      </c>
      <c r="B61" s="50">
        <v>1314.72</v>
      </c>
      <c r="C61" s="46">
        <v>4625.8284999999996</v>
      </c>
      <c r="D61" s="46">
        <v>1892.62</v>
      </c>
      <c r="E61" s="46">
        <v>6687.6853000000001</v>
      </c>
      <c r="F61" s="46">
        <v>1555.24</v>
      </c>
      <c r="G61" s="46">
        <v>5586.5439157000001</v>
      </c>
      <c r="H61" s="65">
        <f t="shared" si="40"/>
        <v>-30.534391478479563</v>
      </c>
      <c r="I61" s="65">
        <f t="shared" si="41"/>
        <v>-30.830649283093521</v>
      </c>
      <c r="J61" s="65">
        <f t="shared" ref="J61" si="44">IFERROR(B61/F61*100-100,"0.00")</f>
        <v>-15.465137213549028</v>
      </c>
      <c r="K61" s="65">
        <f t="shared" ref="K61:K62" si="45">IFERROR(C61/G61*100-100,"0.00")</f>
        <v>-17.196954507062557</v>
      </c>
    </row>
    <row r="62" spans="1:11" ht="31" x14ac:dyDescent="0.35">
      <c r="A62" s="45" t="s">
        <v>55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65" t="str">
        <f t="shared" si="40"/>
        <v>0.00</v>
      </c>
      <c r="I62" s="65" t="str">
        <f t="shared" si="41"/>
        <v>0.00</v>
      </c>
      <c r="J62" s="65" t="str">
        <f>IFERROR(B62/F62*100-100,"0.00")</f>
        <v>0.00</v>
      </c>
      <c r="K62" s="65" t="str">
        <f t="shared" si="45"/>
        <v>0.00</v>
      </c>
    </row>
    <row r="63" spans="1:11" ht="35.5" x14ac:dyDescent="0.4">
      <c r="A63" s="43" t="s">
        <v>56</v>
      </c>
      <c r="B63" s="44">
        <v>257.79000000000002</v>
      </c>
      <c r="C63" s="44">
        <v>907.04590000000007</v>
      </c>
      <c r="D63" s="44">
        <v>285.07</v>
      </c>
      <c r="E63" s="44">
        <v>1007.3244</v>
      </c>
      <c r="F63" s="44">
        <v>228.33</v>
      </c>
      <c r="G63" s="44">
        <v>820.1884</v>
      </c>
      <c r="H63" s="65">
        <f t="shared" si="40"/>
        <v>-9.5695794015504845</v>
      </c>
      <c r="I63" s="65">
        <f t="shared" si="41"/>
        <v>-9.9549360662761615</v>
      </c>
      <c r="J63" s="65">
        <f t="shared" ref="J63" si="46">IFERROR(B63/F63*100-100,"0.00")</f>
        <v>12.902378136907117</v>
      </c>
      <c r="K63" s="65">
        <f t="shared" ref="K63" si="47">IFERROR(C63/G63*100-100,"0.00")</f>
        <v>10.589944944356702</v>
      </c>
    </row>
    <row r="64" spans="1:11" ht="35.5" x14ac:dyDescent="0.4">
      <c r="A64" s="43" t="s">
        <v>57</v>
      </c>
      <c r="B64" s="44">
        <f t="shared" ref="B64:G64" si="48">B65+B68+B75</f>
        <v>100792.09999999999</v>
      </c>
      <c r="C64" s="44">
        <f t="shared" si="48"/>
        <v>354635.44280000037</v>
      </c>
      <c r="D64" s="44">
        <f t="shared" si="48"/>
        <v>95842.98</v>
      </c>
      <c r="E64" s="44">
        <f t="shared" si="48"/>
        <v>338667.65710000182</v>
      </c>
      <c r="F64" s="44">
        <f t="shared" si="48"/>
        <v>79730.099999999991</v>
      </c>
      <c r="G64" s="44">
        <f t="shared" si="48"/>
        <v>286395.8567</v>
      </c>
      <c r="H64" s="65">
        <f t="shared" si="40"/>
        <v>5.1637793399161893</v>
      </c>
      <c r="I64" s="65">
        <f t="shared" si="41"/>
        <v>4.7148835636476463</v>
      </c>
      <c r="J64" s="65">
        <f t="shared" si="42"/>
        <v>26.416623082123309</v>
      </c>
      <c r="K64" s="65">
        <f t="shared" si="43"/>
        <v>23.827015825679837</v>
      </c>
    </row>
    <row r="65" spans="1:11" x14ac:dyDescent="0.35">
      <c r="A65" s="47" t="s">
        <v>58</v>
      </c>
      <c r="B65" s="48">
        <f t="shared" ref="B65:G65" si="49">SUM(B66:B67)</f>
        <v>12379.12</v>
      </c>
      <c r="C65" s="48">
        <f t="shared" si="49"/>
        <v>43555.754100000006</v>
      </c>
      <c r="D65" s="48">
        <f t="shared" si="49"/>
        <v>15580.89</v>
      </c>
      <c r="E65" s="48">
        <f t="shared" si="49"/>
        <v>55056.146999999983</v>
      </c>
      <c r="F65" s="48">
        <f t="shared" si="49"/>
        <v>10315.5</v>
      </c>
      <c r="G65" s="48">
        <f t="shared" si="49"/>
        <v>37053.973700000002</v>
      </c>
      <c r="H65" s="65">
        <f t="shared" si="40"/>
        <v>-20.549339607686079</v>
      </c>
      <c r="I65" s="65">
        <f t="shared" si="41"/>
        <v>-20.888481171775382</v>
      </c>
      <c r="J65" s="65">
        <f t="shared" si="42"/>
        <v>20.005040957782001</v>
      </c>
      <c r="K65" s="65">
        <f t="shared" si="43"/>
        <v>17.546783113304798</v>
      </c>
    </row>
    <row r="66" spans="1:11" x14ac:dyDescent="0.35">
      <c r="A66" s="49" t="s">
        <v>59</v>
      </c>
      <c r="B66" s="50">
        <v>7878.6</v>
      </c>
      <c r="C66" s="50">
        <v>27720.741999999998</v>
      </c>
      <c r="D66" s="50">
        <v>8534.2000000000007</v>
      </c>
      <c r="E66" s="50">
        <v>30156.186200000011</v>
      </c>
      <c r="F66" s="50">
        <v>5948.64</v>
      </c>
      <c r="G66" s="50">
        <v>21367.9182</v>
      </c>
      <c r="H66" s="65">
        <f t="shared" si="40"/>
        <v>-7.682032293595185</v>
      </c>
      <c r="I66" s="65">
        <f t="shared" si="41"/>
        <v>-8.07610147996769</v>
      </c>
      <c r="J66" s="65">
        <f t="shared" si="42"/>
        <v>32.443718228031969</v>
      </c>
      <c r="K66" s="65">
        <f t="shared" si="43"/>
        <v>29.730663233257786</v>
      </c>
    </row>
    <row r="67" spans="1:11" x14ac:dyDescent="0.35">
      <c r="A67" s="49" t="s">
        <v>60</v>
      </c>
      <c r="B67" s="50">
        <v>4500.5200000000004</v>
      </c>
      <c r="C67" s="50">
        <v>15835.012100000007</v>
      </c>
      <c r="D67" s="50">
        <v>7046.69</v>
      </c>
      <c r="E67" s="50">
        <v>24899.960799999972</v>
      </c>
      <c r="F67" s="50">
        <v>4366.8599999999997</v>
      </c>
      <c r="G67" s="50">
        <v>15686.055500000002</v>
      </c>
      <c r="H67" s="65">
        <f t="shared" si="40"/>
        <v>-36.132851026510302</v>
      </c>
      <c r="I67" s="65">
        <f t="shared" si="41"/>
        <v>-36.405473778898376</v>
      </c>
      <c r="J67" s="65">
        <f t="shared" si="42"/>
        <v>3.0607805150611824</v>
      </c>
      <c r="K67" s="65">
        <f t="shared" si="43"/>
        <v>0.94961158335826212</v>
      </c>
    </row>
    <row r="68" spans="1:11" x14ac:dyDescent="0.35">
      <c r="A68" s="47" t="s">
        <v>61</v>
      </c>
      <c r="B68" s="48">
        <f t="shared" ref="B68:G68" si="50">SUM(B69:B74)</f>
        <v>88273.29</v>
      </c>
      <c r="C68" s="48">
        <f t="shared" si="50"/>
        <v>310588.18290000036</v>
      </c>
      <c r="D68" s="48">
        <f t="shared" si="50"/>
        <v>80172.73</v>
      </c>
      <c r="E68" s="48">
        <f t="shared" si="50"/>
        <v>283295.75450000184</v>
      </c>
      <c r="F68" s="48">
        <f t="shared" si="50"/>
        <v>69291.409999999989</v>
      </c>
      <c r="G68" s="48">
        <f t="shared" si="50"/>
        <v>248899.37950000001</v>
      </c>
      <c r="H68" s="65">
        <f t="shared" si="40"/>
        <v>10.10388445048585</v>
      </c>
      <c r="I68" s="65">
        <f t="shared" si="41"/>
        <v>9.63389954366518</v>
      </c>
      <c r="J68" s="65">
        <f t="shared" si="42"/>
        <v>27.394275856127052</v>
      </c>
      <c r="K68" s="65">
        <f t="shared" si="43"/>
        <v>24.78463527065577</v>
      </c>
    </row>
    <row r="69" spans="1:11" ht="31" x14ac:dyDescent="0.35">
      <c r="A69" s="49" t="s">
        <v>62</v>
      </c>
      <c r="B69" s="50">
        <v>15.87</v>
      </c>
      <c r="C69" s="50">
        <v>55.829999999999991</v>
      </c>
      <c r="D69" s="50">
        <v>543.39</v>
      </c>
      <c r="E69" s="50">
        <v>1920.1100999999994</v>
      </c>
      <c r="F69" s="50">
        <v>84.92</v>
      </c>
      <c r="G69" s="50">
        <v>305.02509999999995</v>
      </c>
      <c r="H69" s="65">
        <f t="shared" si="40"/>
        <v>-97.079445701981996</v>
      </c>
      <c r="I69" s="65">
        <f t="shared" si="41"/>
        <v>-97.092354235311817</v>
      </c>
      <c r="J69" s="65">
        <f t="shared" si="42"/>
        <v>-81.311822892133776</v>
      </c>
      <c r="K69" s="65">
        <f t="shared" si="43"/>
        <v>-81.696588247983527</v>
      </c>
    </row>
    <row r="70" spans="1:11" ht="31" x14ac:dyDescent="0.35">
      <c r="A70" s="49" t="s">
        <v>63</v>
      </c>
      <c r="B70" s="50">
        <v>29648.44</v>
      </c>
      <c r="C70" s="50">
        <v>104317.56870000018</v>
      </c>
      <c r="D70" s="50">
        <v>27209.759999999998</v>
      </c>
      <c r="E70" s="50">
        <v>96147.505400000009</v>
      </c>
      <c r="F70" s="50">
        <v>23970.57</v>
      </c>
      <c r="G70" s="50">
        <v>86103.891499999998</v>
      </c>
      <c r="H70" s="65">
        <f t="shared" si="40"/>
        <v>8.9625193312987648</v>
      </c>
      <c r="I70" s="65">
        <f t="shared" si="41"/>
        <v>8.4974261849129107</v>
      </c>
      <c r="J70" s="65">
        <f t="shared" si="42"/>
        <v>23.686837651336617</v>
      </c>
      <c r="K70" s="65">
        <f t="shared" si="43"/>
        <v>21.153140563920019</v>
      </c>
    </row>
    <row r="71" spans="1:11" ht="31" x14ac:dyDescent="0.35">
      <c r="A71" s="49" t="s">
        <v>64</v>
      </c>
      <c r="B71" s="50">
        <v>30.5</v>
      </c>
      <c r="C71" s="50">
        <v>107.31950000000002</v>
      </c>
      <c r="D71" s="50">
        <v>11.03</v>
      </c>
      <c r="E71" s="50">
        <v>38.9816</v>
      </c>
      <c r="F71" s="50">
        <v>136.62</v>
      </c>
      <c r="G71" s="50">
        <v>490.74740000000003</v>
      </c>
      <c r="H71" s="65">
        <f t="shared" si="40"/>
        <v>176.51858567543064</v>
      </c>
      <c r="I71" s="65">
        <f t="shared" si="41"/>
        <v>175.30809407515346</v>
      </c>
      <c r="J71" s="65">
        <f t="shared" si="42"/>
        <v>-77.675303762260285</v>
      </c>
      <c r="K71" s="65">
        <f t="shared" si="43"/>
        <v>-78.131417507255264</v>
      </c>
    </row>
    <row r="72" spans="1:11" ht="31" x14ac:dyDescent="0.35">
      <c r="A72" s="49" t="s">
        <v>65</v>
      </c>
      <c r="B72" s="50">
        <v>13598.87</v>
      </c>
      <c r="C72" s="50">
        <v>47847.398400000027</v>
      </c>
      <c r="D72" s="50">
        <v>15184.43</v>
      </c>
      <c r="E72" s="50">
        <v>53655.206599999969</v>
      </c>
      <c r="F72" s="50">
        <v>14161.33</v>
      </c>
      <c r="G72" s="50">
        <v>50868.434500000003</v>
      </c>
      <c r="H72" s="65">
        <f t="shared" si="40"/>
        <v>-10.442011982010513</v>
      </c>
      <c r="I72" s="65">
        <f t="shared" si="41"/>
        <v>-10.824314298698354</v>
      </c>
      <c r="J72" s="65">
        <f t="shared" si="42"/>
        <v>-3.971802083561343</v>
      </c>
      <c r="K72" s="65">
        <f t="shared" si="43"/>
        <v>-5.9389209235444014</v>
      </c>
    </row>
    <row r="73" spans="1:11" ht="31" x14ac:dyDescent="0.35">
      <c r="A73" s="77" t="s">
        <v>107</v>
      </c>
      <c r="B73" s="50">
        <v>25542.799999999999</v>
      </c>
      <c r="C73" s="50">
        <v>89871.951800000214</v>
      </c>
      <c r="D73" s="50">
        <v>20209.87</v>
      </c>
      <c r="E73" s="50">
        <v>71412.945500001952</v>
      </c>
      <c r="F73" s="50">
        <v>13543.02</v>
      </c>
      <c r="G73" s="50">
        <v>48647.44949096995</v>
      </c>
      <c r="H73" s="65">
        <f t="shared" si="40"/>
        <v>26.387750143865361</v>
      </c>
      <c r="I73" s="65">
        <f t="shared" si="41"/>
        <v>25.848263463656963</v>
      </c>
      <c r="J73" s="65">
        <f t="shared" si="42"/>
        <v>88.604904962113295</v>
      </c>
      <c r="K73" s="65">
        <f t="shared" si="43"/>
        <v>84.741343565570588</v>
      </c>
    </row>
    <row r="74" spans="1:11" x14ac:dyDescent="0.35">
      <c r="A74" s="49" t="s">
        <v>108</v>
      </c>
      <c r="B74" s="50">
        <v>19436.810000000001</v>
      </c>
      <c r="C74" s="50">
        <v>68388.114499999967</v>
      </c>
      <c r="D74" s="50">
        <v>17014.25</v>
      </c>
      <c r="E74" s="50">
        <v>60121.005299999902</v>
      </c>
      <c r="F74" s="50">
        <v>17394.95</v>
      </c>
      <c r="G74" s="50">
        <v>62483.831509030068</v>
      </c>
      <c r="H74" s="65"/>
      <c r="I74" s="65"/>
      <c r="J74" s="65"/>
      <c r="K74" s="65"/>
    </row>
    <row r="75" spans="1:11" x14ac:dyDescent="0.35">
      <c r="A75" s="47" t="s">
        <v>66</v>
      </c>
      <c r="B75" s="48">
        <f t="shared" ref="B75:G75" si="51">SUM(B76:B77)</f>
        <v>139.69</v>
      </c>
      <c r="C75" s="48">
        <f t="shared" si="51"/>
        <v>491.50579999999991</v>
      </c>
      <c r="D75" s="48">
        <f t="shared" si="51"/>
        <v>89.36</v>
      </c>
      <c r="E75" s="48">
        <f t="shared" si="51"/>
        <v>315.75560000000002</v>
      </c>
      <c r="F75" s="48">
        <f t="shared" si="51"/>
        <v>123.19</v>
      </c>
      <c r="G75" s="48">
        <f t="shared" si="51"/>
        <v>442.50349999999997</v>
      </c>
      <c r="H75" s="65">
        <f t="shared" si="40"/>
        <v>56.322739480752006</v>
      </c>
      <c r="I75" s="65">
        <f t="shared" si="41"/>
        <v>55.660200484171895</v>
      </c>
      <c r="J75" s="65">
        <f t="shared" si="42"/>
        <v>13.393944313661834</v>
      </c>
      <c r="K75" s="65">
        <f t="shared" si="43"/>
        <v>11.073878511695369</v>
      </c>
    </row>
    <row r="76" spans="1:11" x14ac:dyDescent="0.35">
      <c r="A76" s="49" t="s">
        <v>67</v>
      </c>
      <c r="B76" s="46">
        <v>83.04</v>
      </c>
      <c r="C76" s="46">
        <v>292.19209999999998</v>
      </c>
      <c r="D76" s="46">
        <v>58.83</v>
      </c>
      <c r="E76" s="46">
        <v>207.87819999999999</v>
      </c>
      <c r="F76" s="46">
        <v>87.54</v>
      </c>
      <c r="G76" s="46">
        <v>314.43360000000001</v>
      </c>
      <c r="H76" s="65">
        <f t="shared" si="40"/>
        <v>41.152473227944938</v>
      </c>
      <c r="I76" s="65">
        <f t="shared" si="41"/>
        <v>40.559279424201264</v>
      </c>
      <c r="J76" s="65">
        <f t="shared" si="42"/>
        <v>-5.1405071967100753</v>
      </c>
      <c r="K76" s="65">
        <f t="shared" si="43"/>
        <v>-7.0735124999364132</v>
      </c>
    </row>
    <row r="77" spans="1:11" x14ac:dyDescent="0.35">
      <c r="A77" s="49" t="s">
        <v>68</v>
      </c>
      <c r="B77" s="46">
        <v>56.65</v>
      </c>
      <c r="C77" s="46">
        <v>199.31369999999993</v>
      </c>
      <c r="D77" s="46">
        <v>30.53</v>
      </c>
      <c r="E77" s="46">
        <v>107.87740000000002</v>
      </c>
      <c r="F77" s="46">
        <v>35.65</v>
      </c>
      <c r="G77" s="46">
        <v>128.06989999999996</v>
      </c>
      <c r="H77" s="65">
        <f t="shared" si="40"/>
        <v>85.555191614805096</v>
      </c>
      <c r="I77" s="65">
        <f t="shared" si="41"/>
        <v>84.759458422245871</v>
      </c>
      <c r="J77" s="65">
        <f t="shared" si="42"/>
        <v>58.906030855539996</v>
      </c>
      <c r="K77" s="65">
        <f t="shared" si="43"/>
        <v>55.628840188053545</v>
      </c>
    </row>
    <row r="78" spans="1:11" ht="18" x14ac:dyDescent="0.4">
      <c r="A78" s="43" t="s">
        <v>69</v>
      </c>
      <c r="B78" s="44">
        <f t="shared" ref="B78:G78" si="52">B79+B80+B86</f>
        <v>42926.79</v>
      </c>
      <c r="C78" s="44">
        <f t="shared" si="52"/>
        <v>151037.29080000002</v>
      </c>
      <c r="D78" s="44">
        <f t="shared" si="52"/>
        <v>39321.210000000006</v>
      </c>
      <c r="E78" s="44">
        <f t="shared" si="52"/>
        <v>138944.14489</v>
      </c>
      <c r="F78" s="44">
        <f t="shared" si="52"/>
        <v>35616.800000000003</v>
      </c>
      <c r="G78" s="44">
        <f t="shared" si="52"/>
        <v>127937.97154509999</v>
      </c>
      <c r="H78" s="65">
        <f t="shared" si="40"/>
        <v>9.1695550569272655</v>
      </c>
      <c r="I78" s="65">
        <f t="shared" si="41"/>
        <v>8.7036023861055725</v>
      </c>
      <c r="J78" s="65">
        <f t="shared" si="42"/>
        <v>20.523994294827162</v>
      </c>
      <c r="K78" s="65">
        <f t="shared" si="43"/>
        <v>18.055092617094658</v>
      </c>
    </row>
    <row r="79" spans="1:11" ht="31" x14ac:dyDescent="0.35">
      <c r="A79" s="47" t="s">
        <v>70</v>
      </c>
      <c r="B79" s="48">
        <v>478.22</v>
      </c>
      <c r="C79" s="48">
        <v>1682.6136999999999</v>
      </c>
      <c r="D79" s="48">
        <v>503.04</v>
      </c>
      <c r="E79" s="48">
        <v>1777.524834623287</v>
      </c>
      <c r="F79" s="48">
        <v>1189.52</v>
      </c>
      <c r="G79" s="48">
        <v>4272.843912842236</v>
      </c>
      <c r="H79" s="65">
        <f t="shared" si="40"/>
        <v>-4.9340012722646378</v>
      </c>
      <c r="I79" s="65">
        <f t="shared" si="41"/>
        <v>-5.3395110309894278</v>
      </c>
      <c r="J79" s="65">
        <f t="shared" si="42"/>
        <v>-59.797229134440784</v>
      </c>
      <c r="K79" s="65">
        <f t="shared" si="43"/>
        <v>-60.620754365896111</v>
      </c>
    </row>
    <row r="80" spans="1:11" ht="31" x14ac:dyDescent="0.35">
      <c r="A80" s="47" t="s">
        <v>71</v>
      </c>
      <c r="B80" s="48">
        <f t="shared" ref="B80:G80" si="53">B81+B85</f>
        <v>12003.369999999999</v>
      </c>
      <c r="C80" s="48">
        <f t="shared" si="53"/>
        <v>42233.706092000008</v>
      </c>
      <c r="D80" s="48">
        <f t="shared" si="53"/>
        <v>11254.150000000001</v>
      </c>
      <c r="E80" s="48">
        <f t="shared" si="53"/>
        <v>39767.281091264871</v>
      </c>
      <c r="F80" s="48">
        <f t="shared" si="53"/>
        <v>9946.75</v>
      </c>
      <c r="G80" s="48">
        <f t="shared" si="53"/>
        <v>35729.427905044096</v>
      </c>
      <c r="H80" s="65">
        <f t="shared" si="40"/>
        <v>6.65727753761945</v>
      </c>
      <c r="I80" s="65">
        <f t="shared" si="41"/>
        <v>6.2021464205077308</v>
      </c>
      <c r="J80" s="65">
        <f t="shared" si="42"/>
        <v>20.67630130444617</v>
      </c>
      <c r="K80" s="65">
        <f t="shared" si="43"/>
        <v>18.20426065662717</v>
      </c>
    </row>
    <row r="81" spans="1:11" ht="46.5" x14ac:dyDescent="0.35">
      <c r="A81" s="51" t="s">
        <v>72</v>
      </c>
      <c r="B81" s="52">
        <f t="shared" ref="B81:G81" si="54">SUM(B82:B84)</f>
        <v>9500.75</v>
      </c>
      <c r="C81" s="52">
        <f t="shared" si="54"/>
        <v>33428.263900000005</v>
      </c>
      <c r="D81" s="52">
        <f t="shared" si="54"/>
        <v>8817.7200000000012</v>
      </c>
      <c r="E81" s="52">
        <f t="shared" si="54"/>
        <v>31157.980593340555</v>
      </c>
      <c r="F81" s="52">
        <f t="shared" si="54"/>
        <v>7528.37</v>
      </c>
      <c r="G81" s="52">
        <f t="shared" si="54"/>
        <v>27042.428172227708</v>
      </c>
      <c r="H81" s="65">
        <f t="shared" si="40"/>
        <v>7.7461067033201232</v>
      </c>
      <c r="I81" s="65">
        <f t="shared" si="41"/>
        <v>7.2863621564251275</v>
      </c>
      <c r="J81" s="65">
        <f t="shared" si="42"/>
        <v>26.199296793329779</v>
      </c>
      <c r="K81" s="65">
        <f t="shared" si="43"/>
        <v>23.614135857557656</v>
      </c>
    </row>
    <row r="82" spans="1:11" x14ac:dyDescent="0.35">
      <c r="A82" s="58" t="s">
        <v>73</v>
      </c>
      <c r="B82" s="69">
        <v>627.76</v>
      </c>
      <c r="C82" s="70">
        <v>2208.7779999999998</v>
      </c>
      <c r="D82" s="69">
        <v>712.93</v>
      </c>
      <c r="E82" s="70">
        <v>2519.1735988952951</v>
      </c>
      <c r="F82" s="69">
        <v>411.34</v>
      </c>
      <c r="G82" s="70">
        <v>1477.553289402864</v>
      </c>
      <c r="H82" s="65">
        <f t="shared" si="40"/>
        <v>-11.946474408427193</v>
      </c>
      <c r="I82" s="65">
        <f t="shared" si="41"/>
        <v>-12.3213262885658</v>
      </c>
      <c r="J82" s="65">
        <f t="shared" si="42"/>
        <v>52.613409831283121</v>
      </c>
      <c r="K82" s="65">
        <f t="shared" si="43"/>
        <v>49.488889222577654</v>
      </c>
    </row>
    <row r="83" spans="1:11" ht="46.5" x14ac:dyDescent="0.35">
      <c r="A83" s="58" t="s">
        <v>74</v>
      </c>
      <c r="B83" s="69">
        <v>2151.35</v>
      </c>
      <c r="C83" s="70">
        <v>7569.5018000000009</v>
      </c>
      <c r="D83" s="69">
        <v>1667.44</v>
      </c>
      <c r="E83" s="70">
        <v>5891.9962760336975</v>
      </c>
      <c r="F83" s="69">
        <v>1367.57</v>
      </c>
      <c r="G83" s="70">
        <v>4912.4121626778915</v>
      </c>
      <c r="H83" s="65">
        <f t="shared" si="40"/>
        <v>29.021134193734099</v>
      </c>
      <c r="I83" s="65">
        <f t="shared" si="41"/>
        <v>28.47091962345138</v>
      </c>
      <c r="J83" s="65">
        <f t="shared" si="42"/>
        <v>57.311874346468556</v>
      </c>
      <c r="K83" s="65">
        <f t="shared" si="43"/>
        <v>54.089305810073881</v>
      </c>
    </row>
    <row r="84" spans="1:11" ht="46.5" x14ac:dyDescent="0.35">
      <c r="A84" s="58" t="s">
        <v>75</v>
      </c>
      <c r="B84" s="46">
        <v>6721.64</v>
      </c>
      <c r="C84" s="46">
        <v>23649.984100000001</v>
      </c>
      <c r="D84" s="46">
        <v>6437.35</v>
      </c>
      <c r="E84" s="46">
        <v>22746.810718411562</v>
      </c>
      <c r="F84" s="46">
        <v>5749.46</v>
      </c>
      <c r="G84" s="46">
        <v>20652.462720146952</v>
      </c>
      <c r="H84" s="65">
        <f t="shared" si="40"/>
        <v>4.4162582429105157</v>
      </c>
      <c r="I84" s="65">
        <f t="shared" si="41"/>
        <v>3.9705495102986106</v>
      </c>
      <c r="J84" s="65">
        <f t="shared" si="42"/>
        <v>16.909066242742796</v>
      </c>
      <c r="K84" s="65">
        <f t="shared" si="43"/>
        <v>14.51411107949319</v>
      </c>
    </row>
    <row r="85" spans="1:11" ht="46.5" x14ac:dyDescent="0.35">
      <c r="A85" s="51" t="s">
        <v>76</v>
      </c>
      <c r="B85" s="52">
        <v>2502.62</v>
      </c>
      <c r="C85" s="52">
        <v>8805.4421920000004</v>
      </c>
      <c r="D85" s="52">
        <v>2436.4299999999998</v>
      </c>
      <c r="E85" s="52">
        <v>8609.3004979243142</v>
      </c>
      <c r="F85" s="52">
        <v>2418.38</v>
      </c>
      <c r="G85" s="52">
        <v>8686.9997328163863</v>
      </c>
      <c r="H85" s="65">
        <f t="shared" si="40"/>
        <v>2.7166797322311709</v>
      </c>
      <c r="I85" s="65">
        <f t="shared" si="41"/>
        <v>2.2782535482757993</v>
      </c>
      <c r="J85" s="65">
        <f t="shared" si="42"/>
        <v>3.4833235471679416</v>
      </c>
      <c r="K85" s="65">
        <f t="shared" si="43"/>
        <v>1.3634449502304165</v>
      </c>
    </row>
    <row r="86" spans="1:11" ht="31" x14ac:dyDescent="0.35">
      <c r="A86" s="47" t="s">
        <v>95</v>
      </c>
      <c r="B86" s="48">
        <f>SUM(B87:B92)</f>
        <v>30445.200000000001</v>
      </c>
      <c r="C86" s="48">
        <f t="shared" ref="C86:G86" si="55">SUM(C87:C92)</f>
        <v>107120.97100799999</v>
      </c>
      <c r="D86" s="48">
        <f t="shared" si="55"/>
        <v>27564.02</v>
      </c>
      <c r="E86" s="48">
        <f t="shared" si="55"/>
        <v>97399.338964111856</v>
      </c>
      <c r="F86" s="48">
        <f t="shared" si="55"/>
        <v>24480.53</v>
      </c>
      <c r="G86" s="48">
        <f t="shared" si="55"/>
        <v>87935.699727213665</v>
      </c>
      <c r="H86" s="65">
        <f t="shared" si="40"/>
        <v>10.452684332691689</v>
      </c>
      <c r="I86" s="65">
        <f t="shared" si="41"/>
        <v>9.9812094694710538</v>
      </c>
      <c r="J86" s="65">
        <f t="shared" si="42"/>
        <v>24.364954516916114</v>
      </c>
      <c r="K86" s="65">
        <f t="shared" si="43"/>
        <v>21.817386272357169</v>
      </c>
    </row>
    <row r="87" spans="1:11" ht="46.5" x14ac:dyDescent="0.35">
      <c r="A87" s="49" t="s">
        <v>77</v>
      </c>
      <c r="B87" s="46">
        <v>1906.71</v>
      </c>
      <c r="C87" s="46">
        <v>6708.7208000000001</v>
      </c>
      <c r="D87" s="46">
        <v>2635.05</v>
      </c>
      <c r="E87" s="46">
        <v>9311.111136985035</v>
      </c>
      <c r="F87" s="46">
        <v>2395.54</v>
      </c>
      <c r="G87" s="46">
        <v>8604.9251069850943</v>
      </c>
      <c r="H87" s="65">
        <f t="shared" si="40"/>
        <v>-27.640462230318221</v>
      </c>
      <c r="I87" s="65">
        <f t="shared" si="41"/>
        <v>-27.949299484225648</v>
      </c>
      <c r="J87" s="65">
        <f t="shared" si="42"/>
        <v>-20.405837514714847</v>
      </c>
      <c r="K87" s="65">
        <f t="shared" si="43"/>
        <v>-22.036267409763283</v>
      </c>
    </row>
    <row r="88" spans="1:11" ht="46.5" x14ac:dyDescent="0.35">
      <c r="A88" s="49" t="s">
        <v>96</v>
      </c>
      <c r="B88" s="46">
        <v>102.47</v>
      </c>
      <c r="C88" s="46">
        <v>360.54499999999996</v>
      </c>
      <c r="D88" s="46">
        <v>76.56</v>
      </c>
      <c r="E88" s="46">
        <v>270.53709556706389</v>
      </c>
      <c r="F88" s="46">
        <v>13.2</v>
      </c>
      <c r="G88" s="46">
        <v>47.404047098308929</v>
      </c>
      <c r="H88" s="65">
        <f t="shared" si="40"/>
        <v>33.842737722048071</v>
      </c>
      <c r="I88" s="65">
        <f t="shared" si="41"/>
        <v>33.270078635343339</v>
      </c>
      <c r="J88" s="65">
        <f t="shared" si="42"/>
        <v>676.28787878787887</v>
      </c>
      <c r="K88" s="65">
        <f t="shared" si="43"/>
        <v>660.57852033663573</v>
      </c>
    </row>
    <row r="89" spans="1:11" ht="31" x14ac:dyDescent="0.35">
      <c r="A89" s="49" t="s">
        <v>78</v>
      </c>
      <c r="B89" s="46">
        <v>1.46</v>
      </c>
      <c r="C89" s="46">
        <v>5.1414999999999997</v>
      </c>
      <c r="D89" s="46">
        <v>0.11</v>
      </c>
      <c r="E89" s="46">
        <v>0.38137982141705246</v>
      </c>
      <c r="F89" s="46">
        <v>0.35</v>
      </c>
      <c r="G89" s="46">
        <v>1.2679306028495549</v>
      </c>
      <c r="H89" s="65">
        <f t="shared" ref="H89" si="56">IFERROR(B89/D89*100-100,"0.00")</f>
        <v>1227.2727272727273</v>
      </c>
      <c r="I89" s="65">
        <f t="shared" ref="I89" si="57">IFERROR(C89/E89*100-100,"0.00")</f>
        <v>1248.1311048120676</v>
      </c>
      <c r="J89" s="65">
        <f t="shared" ref="J89" si="58">IFERROR(B89/F89*100-100,"0.00")</f>
        <v>317.14285714285717</v>
      </c>
      <c r="K89" s="65">
        <f t="shared" ref="K89" si="59">IFERROR(C89/G89*100-100,"0.00")</f>
        <v>305.50326559237237</v>
      </c>
    </row>
    <row r="90" spans="1:11" x14ac:dyDescent="0.35">
      <c r="A90" s="49" t="s">
        <v>97</v>
      </c>
      <c r="B90" s="46">
        <v>855.63</v>
      </c>
      <c r="C90" s="46">
        <v>3010.5181000000002</v>
      </c>
      <c r="D90" s="46">
        <v>735.23</v>
      </c>
      <c r="E90" s="46">
        <v>2597.9978829275474</v>
      </c>
      <c r="F90" s="46">
        <v>704.22</v>
      </c>
      <c r="G90" s="46">
        <v>2529.6150506623771</v>
      </c>
      <c r="H90" s="65">
        <f t="shared" si="40"/>
        <v>16.375827972199161</v>
      </c>
      <c r="I90" s="65">
        <f t="shared" si="41"/>
        <v>15.878389269802071</v>
      </c>
      <c r="J90" s="65">
        <f t="shared" si="42"/>
        <v>21.500383402913855</v>
      </c>
      <c r="K90" s="65">
        <f t="shared" si="43"/>
        <v>19.010918250652381</v>
      </c>
    </row>
    <row r="91" spans="1:11" x14ac:dyDescent="0.35">
      <c r="A91" s="77" t="s">
        <v>109</v>
      </c>
      <c r="B91" s="46">
        <v>8720.66</v>
      </c>
      <c r="C91" s="46">
        <v>30683.507000000085</v>
      </c>
      <c r="D91" s="46">
        <v>7203.44</v>
      </c>
      <c r="E91" s="46">
        <v>25453.852100000167</v>
      </c>
      <c r="F91" s="46">
        <v>2235.88</v>
      </c>
      <c r="G91" s="46">
        <v>8031.4406185499984</v>
      </c>
      <c r="H91" s="65">
        <f t="shared" ref="H91" si="60">IFERROR(B91/D91*100-100,"0.00")</f>
        <v>21.062436835734033</v>
      </c>
      <c r="I91" s="65">
        <f t="shared" ref="I91" si="61">IFERROR(C91/E91*100-100,"0.00")</f>
        <v>20.545632462443209</v>
      </c>
      <c r="J91" s="65">
        <f t="shared" ref="J91" si="62">IFERROR(B91/F91*100-100,"0.00")</f>
        <v>290.03255988693491</v>
      </c>
      <c r="K91" s="65">
        <f t="shared" ref="K91" si="63">IFERROR(C91/G91*100-100,"0.00")</f>
        <v>282.04238140205172</v>
      </c>
    </row>
    <row r="92" spans="1:11" ht="31" x14ac:dyDescent="0.35">
      <c r="A92" s="49" t="s">
        <v>110</v>
      </c>
      <c r="B92" s="46">
        <v>18858.27</v>
      </c>
      <c r="C92" s="46">
        <v>66352.538607999915</v>
      </c>
      <c r="D92" s="46">
        <v>16913.63</v>
      </c>
      <c r="E92" s="46">
        <v>59765.459368810625</v>
      </c>
      <c r="F92" s="46">
        <v>19131.34</v>
      </c>
      <c r="G92" s="46">
        <v>68721.046973315038</v>
      </c>
      <c r="H92" s="65">
        <f t="shared" si="40"/>
        <v>11.497472748310074</v>
      </c>
      <c r="I92" s="65">
        <f t="shared" si="41"/>
        <v>11.021548748652037</v>
      </c>
      <c r="J92" s="65">
        <f t="shared" si="42"/>
        <v>-1.4273438243217669</v>
      </c>
      <c r="K92" s="65">
        <f t="shared" si="43"/>
        <v>-3.446554541339907</v>
      </c>
    </row>
    <row r="93" spans="1:11" ht="35.5" x14ac:dyDescent="0.4">
      <c r="A93" s="43" t="s">
        <v>79</v>
      </c>
      <c r="B93" s="44">
        <f t="shared" ref="B93:G93" si="64">B94+B97</f>
        <v>5122.34</v>
      </c>
      <c r="C93" s="44">
        <f t="shared" si="64"/>
        <v>18022.847287999997</v>
      </c>
      <c r="D93" s="44">
        <f t="shared" si="64"/>
        <v>618.96</v>
      </c>
      <c r="E93" s="44">
        <f t="shared" si="64"/>
        <v>2187.1205879999998</v>
      </c>
      <c r="F93" s="44">
        <f t="shared" si="64"/>
        <v>568.03</v>
      </c>
      <c r="G93" s="44">
        <f t="shared" si="64"/>
        <v>2040.3851669999999</v>
      </c>
      <c r="H93" s="65">
        <f t="shared" ref="H93:H96" si="65">IFERROR(B93/D93*100-100,"0.00")</f>
        <v>727.5720563525914</v>
      </c>
      <c r="I93" s="65">
        <f t="shared" ref="I93:I96" si="66">IFERROR(C93/E93*100-100,"0.00")</f>
        <v>724.04451711009176</v>
      </c>
      <c r="J93" s="65">
        <f t="shared" ref="J93:J97" si="67">IFERROR(B93/F93*100-100,"0.00")</f>
        <v>801.77279369047415</v>
      </c>
      <c r="K93" s="65">
        <f t="shared" ref="K93:K97" si="68">IFERROR(C93/G93*100-100,"0.00")</f>
        <v>783.30613158196888</v>
      </c>
    </row>
    <row r="94" spans="1:11" ht="31" x14ac:dyDescent="0.35">
      <c r="A94" s="47" t="s">
        <v>80</v>
      </c>
      <c r="B94" s="48">
        <f t="shared" ref="B94:G94" si="69">SUM(B95:B96)</f>
        <v>1192.6500000000001</v>
      </c>
      <c r="C94" s="48">
        <f t="shared" si="69"/>
        <v>4196.3115880000005</v>
      </c>
      <c r="D94" s="48">
        <f t="shared" si="69"/>
        <v>293.09999999999997</v>
      </c>
      <c r="E94" s="48">
        <f t="shared" si="69"/>
        <v>1035.6673880000001</v>
      </c>
      <c r="F94" s="48">
        <f t="shared" si="69"/>
        <v>403.79</v>
      </c>
      <c r="G94" s="48">
        <f t="shared" si="69"/>
        <v>1450.4067669999999</v>
      </c>
      <c r="H94" s="65">
        <f t="shared" si="65"/>
        <v>306.90890481064497</v>
      </c>
      <c r="I94" s="65">
        <f t="shared" si="66"/>
        <v>305.17946559112863</v>
      </c>
      <c r="J94" s="65">
        <f t="shared" si="67"/>
        <v>195.36392679363036</v>
      </c>
      <c r="K94" s="65">
        <f t="shared" si="68"/>
        <v>189.31963663404503</v>
      </c>
    </row>
    <row r="95" spans="1:11" x14ac:dyDescent="0.35">
      <c r="A95" s="49" t="s">
        <v>81</v>
      </c>
      <c r="B95" s="46">
        <v>418.18</v>
      </c>
      <c r="C95" s="46">
        <v>1471.3576</v>
      </c>
      <c r="D95" s="46">
        <v>254.89</v>
      </c>
      <c r="E95" s="46">
        <v>900.66150000000005</v>
      </c>
      <c r="F95" s="46">
        <v>403.63</v>
      </c>
      <c r="G95" s="46">
        <v>1449.8481999999999</v>
      </c>
      <c r="H95" s="65">
        <f t="shared" si="65"/>
        <v>64.062929106673494</v>
      </c>
      <c r="I95" s="65">
        <f t="shared" si="66"/>
        <v>63.364105160484826</v>
      </c>
      <c r="J95" s="65">
        <f t="shared" si="67"/>
        <v>3.6047865619503057</v>
      </c>
      <c r="K95" s="65">
        <f t="shared" si="68"/>
        <v>1.4835622101679462</v>
      </c>
    </row>
    <row r="96" spans="1:11" x14ac:dyDescent="0.35">
      <c r="A96" s="49" t="s">
        <v>82</v>
      </c>
      <c r="B96" s="46">
        <v>774.47</v>
      </c>
      <c r="C96" s="46">
        <v>2724.9539880000002</v>
      </c>
      <c r="D96" s="46">
        <v>38.21</v>
      </c>
      <c r="E96" s="46">
        <v>135.00588800000003</v>
      </c>
      <c r="F96" s="46">
        <v>0.16</v>
      </c>
      <c r="G96" s="46">
        <v>0.55856700000003912</v>
      </c>
      <c r="H96" s="65">
        <f t="shared" si="65"/>
        <v>1926.8777806856842</v>
      </c>
      <c r="I96" s="65">
        <f t="shared" si="66"/>
        <v>1918.3964035701908</v>
      </c>
      <c r="J96" s="65">
        <f t="shared" ref="J96" si="70">IFERROR(B96/F96*100-100,"0.00")</f>
        <v>483943.75</v>
      </c>
      <c r="K96" s="65">
        <f t="shared" ref="K96" si="71">IFERROR(C96/G96*100-100,"0.00")</f>
        <v>487747.29280458915</v>
      </c>
    </row>
    <row r="97" spans="1:11" ht="31" x14ac:dyDescent="0.35">
      <c r="A97" s="47" t="s">
        <v>83</v>
      </c>
      <c r="B97" s="48">
        <v>3929.69</v>
      </c>
      <c r="C97" s="48">
        <v>13826.535699999999</v>
      </c>
      <c r="D97" s="48">
        <v>325.86</v>
      </c>
      <c r="E97" s="48">
        <v>1151.4531999999999</v>
      </c>
      <c r="F97" s="48">
        <v>164.24</v>
      </c>
      <c r="G97" s="48">
        <v>589.97840000000008</v>
      </c>
      <c r="H97" s="65">
        <f t="shared" ref="H97" si="72">IFERROR(B97/D97*100-100,"0.00")</f>
        <v>1105.9442705456331</v>
      </c>
      <c r="I97" s="65">
        <f t="shared" ref="I97" si="73">IFERROR(C97/E97*100-100,"0.00")</f>
        <v>1100.7900711900404</v>
      </c>
      <c r="J97" s="65">
        <f t="shared" si="67"/>
        <v>2292.6509985387238</v>
      </c>
      <c r="K97" s="65">
        <f t="shared" si="68"/>
        <v>2243.5664254826952</v>
      </c>
    </row>
    <row r="98" spans="1:11" ht="18" x14ac:dyDescent="0.4">
      <c r="A98" s="43" t="s">
        <v>84</v>
      </c>
      <c r="B98" s="44">
        <f t="shared" ref="B98:G98" si="74">SUM(B99+B100+B101)</f>
        <v>18592.59</v>
      </c>
      <c r="C98" s="44">
        <f t="shared" si="74"/>
        <v>65417.729049958391</v>
      </c>
      <c r="D98" s="44">
        <f t="shared" si="74"/>
        <v>24917.280000000002</v>
      </c>
      <c r="E98" s="44">
        <f t="shared" si="74"/>
        <v>88046.903404995843</v>
      </c>
      <c r="F98" s="44">
        <f t="shared" si="74"/>
        <v>19286.29</v>
      </c>
      <c r="G98" s="44">
        <f t="shared" si="74"/>
        <v>69277.623554141799</v>
      </c>
      <c r="H98" s="65">
        <f t="shared" si="40"/>
        <v>-25.382746431392206</v>
      </c>
      <c r="I98" s="65">
        <f t="shared" si="41"/>
        <v>-25.701272253662765</v>
      </c>
      <c r="J98" s="65">
        <f t="shared" si="42"/>
        <v>-3.596855590162761</v>
      </c>
      <c r="K98" s="65">
        <f t="shared" si="43"/>
        <v>-5.571632377324292</v>
      </c>
    </row>
    <row r="99" spans="1:11" x14ac:dyDescent="0.35">
      <c r="A99" s="45" t="s">
        <v>85</v>
      </c>
      <c r="B99" s="46">
        <v>4044.68</v>
      </c>
      <c r="C99" s="46">
        <v>14231.14848795839</v>
      </c>
      <c r="D99" s="46">
        <v>2647.84</v>
      </c>
      <c r="E99" s="46">
        <v>9356.31333114687</v>
      </c>
      <c r="F99" s="46">
        <v>3816.18</v>
      </c>
      <c r="G99" s="46">
        <v>13707.975945141799</v>
      </c>
      <c r="H99" s="65">
        <f t="shared" si="40"/>
        <v>52.753942836425125</v>
      </c>
      <c r="I99" s="65">
        <f t="shared" si="41"/>
        <v>52.102093894005748</v>
      </c>
      <c r="J99" s="65">
        <f t="shared" si="42"/>
        <v>5.9876630557258892</v>
      </c>
      <c r="K99" s="65">
        <f t="shared" si="43"/>
        <v>3.8165557403243611</v>
      </c>
    </row>
    <row r="100" spans="1:11" x14ac:dyDescent="0.35">
      <c r="A100" s="45" t="s">
        <v>86</v>
      </c>
      <c r="B100" s="46">
        <v>97.37</v>
      </c>
      <c r="C100" s="46">
        <v>342.59818999999999</v>
      </c>
      <c r="D100" s="46">
        <v>3283.61</v>
      </c>
      <c r="E100" s="46">
        <v>11602.87256604721</v>
      </c>
      <c r="F100" s="46">
        <v>741.95</v>
      </c>
      <c r="G100" s="46">
        <v>2665.123</v>
      </c>
      <c r="H100" s="65">
        <f t="shared" ref="H100" si="75">IFERROR(B100/D100*100-100,"0.00")</f>
        <v>-97.03466611442893</v>
      </c>
      <c r="I100" s="65">
        <f t="shared" ref="I100" si="76">IFERROR(C100/E100*100-100,"0.00")</f>
        <v>-97.047298519829269</v>
      </c>
      <c r="J100" s="65">
        <f t="shared" si="42"/>
        <v>-86.876474155940429</v>
      </c>
      <c r="K100" s="65">
        <f t="shared" si="43"/>
        <v>-87.14512651010854</v>
      </c>
    </row>
    <row r="101" spans="1:11" x14ac:dyDescent="0.35">
      <c r="A101" s="59" t="s">
        <v>87</v>
      </c>
      <c r="B101" s="73">
        <v>14450.54</v>
      </c>
      <c r="C101" s="60">
        <v>50843.982371999999</v>
      </c>
      <c r="D101" s="60">
        <v>18985.830000000002</v>
      </c>
      <c r="E101" s="60">
        <v>67087.717507801761</v>
      </c>
      <c r="F101" s="60">
        <v>14728.16</v>
      </c>
      <c r="G101" s="60">
        <v>52904.524609</v>
      </c>
      <c r="H101" s="66">
        <f t="shared" ref="H101" si="77">IFERROR(B101/D101*100-100,"0.00")</f>
        <v>-23.887762610325709</v>
      </c>
      <c r="I101" s="66">
        <f t="shared" ref="I101" si="78">IFERROR(C101/E101*100-100,"0.00")</f>
        <v>-24.21268115719208</v>
      </c>
      <c r="J101" s="66">
        <f t="shared" ref="J101" si="79">IFERROR(B101/F101*100-100,"0.00")</f>
        <v>-1.8849605110210632</v>
      </c>
      <c r="K101" s="66">
        <f t="shared" ref="K101" si="80">IFERROR(C101/G101*100-100,"0.00")</f>
        <v>-3.8948317789996025</v>
      </c>
    </row>
    <row r="102" spans="1:11" x14ac:dyDescent="0.35">
      <c r="A102" s="56" t="s">
        <v>88</v>
      </c>
      <c r="B102" s="56"/>
      <c r="C102" s="56"/>
      <c r="D102" s="56"/>
      <c r="E102" s="56"/>
      <c r="F102" s="56"/>
      <c r="G102" s="56"/>
      <c r="H102" s="56"/>
      <c r="I102" s="56"/>
      <c r="J102" s="16" t="s">
        <v>116</v>
      </c>
      <c r="K102" s="56"/>
    </row>
    <row r="103" spans="1:11" x14ac:dyDescent="0.35">
      <c r="A103" s="64" t="s">
        <v>98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</row>
    <row r="104" spans="1:11" x14ac:dyDescent="0.35">
      <c r="A104" s="25"/>
      <c r="B104" s="92" t="s">
        <v>90</v>
      </c>
      <c r="C104" s="92"/>
      <c r="D104" s="92"/>
      <c r="E104" s="92"/>
      <c r="F104" s="92"/>
      <c r="G104" s="92"/>
      <c r="H104" s="26"/>
      <c r="I104" s="27" t="s">
        <v>9</v>
      </c>
      <c r="J104" s="28"/>
      <c r="K104" s="28"/>
    </row>
    <row r="105" spans="1:11" x14ac:dyDescent="0.35">
      <c r="A105" s="28"/>
      <c r="B105" s="29"/>
      <c r="C105" s="29"/>
      <c r="D105" s="29"/>
      <c r="E105" s="29"/>
      <c r="F105" s="29"/>
      <c r="G105" s="29"/>
      <c r="H105" s="30"/>
      <c r="I105" s="28" t="s">
        <v>8</v>
      </c>
      <c r="J105" s="31"/>
      <c r="K105" s="31"/>
    </row>
    <row r="106" spans="1:11" x14ac:dyDescent="0.35">
      <c r="A106" s="32"/>
      <c r="B106" s="78"/>
      <c r="C106" s="79"/>
      <c r="D106" s="89"/>
      <c r="E106" s="89"/>
      <c r="F106" s="78"/>
      <c r="G106" s="79"/>
      <c r="H106" s="78" t="s">
        <v>102</v>
      </c>
      <c r="I106" s="88"/>
      <c r="J106" s="88"/>
      <c r="K106" s="88"/>
    </row>
    <row r="107" spans="1:11" x14ac:dyDescent="0.35">
      <c r="A107" s="33"/>
      <c r="B107" s="89" t="s">
        <v>103</v>
      </c>
      <c r="C107" s="89"/>
      <c r="D107" s="90" t="s">
        <v>105</v>
      </c>
      <c r="E107" s="91"/>
      <c r="F107" s="89" t="s">
        <v>104</v>
      </c>
      <c r="G107" s="89"/>
      <c r="H107" s="86" t="s">
        <v>3</v>
      </c>
      <c r="I107" s="87"/>
      <c r="J107" s="87"/>
      <c r="K107" s="87"/>
    </row>
    <row r="108" spans="1:11" x14ac:dyDescent="0.35">
      <c r="A108" s="34" t="s">
        <v>0</v>
      </c>
      <c r="B108" s="35"/>
      <c r="C108" s="29"/>
      <c r="D108" s="35"/>
      <c r="E108" s="36"/>
      <c r="F108" s="35"/>
      <c r="G108" s="36"/>
      <c r="H108" s="86" t="s">
        <v>106</v>
      </c>
      <c r="I108" s="87"/>
      <c r="J108" s="93" t="s">
        <v>104</v>
      </c>
      <c r="K108" s="94"/>
    </row>
    <row r="109" spans="1:11" x14ac:dyDescent="0.35">
      <c r="A109" s="33"/>
      <c r="B109" s="37" t="s">
        <v>1</v>
      </c>
      <c r="C109" s="38" t="s">
        <v>2</v>
      </c>
      <c r="D109" s="37" t="s">
        <v>1</v>
      </c>
      <c r="E109" s="39" t="s">
        <v>2</v>
      </c>
      <c r="F109" s="37" t="s">
        <v>1</v>
      </c>
      <c r="G109" s="39" t="s">
        <v>2</v>
      </c>
      <c r="H109" s="40" t="s">
        <v>1</v>
      </c>
      <c r="I109" s="40" t="s">
        <v>2</v>
      </c>
      <c r="J109" s="40" t="s">
        <v>1</v>
      </c>
      <c r="K109" s="40" t="s">
        <v>2</v>
      </c>
    </row>
    <row r="110" spans="1:11" ht="20" x14ac:dyDescent="0.4">
      <c r="A110" s="41" t="s">
        <v>91</v>
      </c>
      <c r="B110" s="42">
        <v>247675.07</v>
      </c>
      <c r="C110" s="42">
        <f t="shared" ref="C110:F110" si="81">C111+C114+C115+C135+C145+C148+C163+C166+C167+C181+C196+C201</f>
        <v>871440.83418422309</v>
      </c>
      <c r="D110" s="42">
        <f t="shared" si="81"/>
        <v>238476.57715453173</v>
      </c>
      <c r="E110" s="42">
        <f t="shared" si="81"/>
        <v>842673.01254771021</v>
      </c>
      <c r="F110" s="42">
        <f t="shared" si="81"/>
        <v>244101.90592014644</v>
      </c>
      <c r="G110" s="42">
        <f t="shared" ref="G110" si="82">G111+G114+G115+G135+G145+G148+G163+G166+G167+G181+G196+G201</f>
        <v>876830.41291150695</v>
      </c>
      <c r="H110" s="65">
        <f t="shared" ref="H110:I155" si="83">IFERROR(B110/D110*100-100,"0.00")</f>
        <v>3.8571892280673268</v>
      </c>
      <c r="I110" s="65">
        <f t="shared" si="83"/>
        <v>3.4138771751497359</v>
      </c>
      <c r="J110" s="65">
        <f t="shared" ref="J110:J155" si="84">IFERROR(B110/F110*100-100,"0.00")</f>
        <v>1.4638001560800689</v>
      </c>
      <c r="K110" s="65">
        <f t="shared" ref="K110:K155" si="85">IFERROR(C110/G110*100-100,"0.00")</f>
        <v>-0.61466603438033474</v>
      </c>
    </row>
    <row r="111" spans="1:11" ht="35.5" x14ac:dyDescent="0.4">
      <c r="A111" s="43" t="s">
        <v>14</v>
      </c>
      <c r="B111" s="44">
        <f t="shared" ref="B111:F111" si="86">SUM(B112:B113)</f>
        <v>0</v>
      </c>
      <c r="C111" s="44">
        <f t="shared" si="86"/>
        <v>0</v>
      </c>
      <c r="D111" s="44">
        <f t="shared" si="86"/>
        <v>0</v>
      </c>
      <c r="E111" s="44">
        <f t="shared" si="86"/>
        <v>0</v>
      </c>
      <c r="F111" s="44">
        <f t="shared" si="86"/>
        <v>0</v>
      </c>
      <c r="G111" s="44">
        <f t="shared" ref="G111" si="87">SUM(G112:G113)</f>
        <v>0</v>
      </c>
      <c r="H111" s="65" t="str">
        <f t="shared" si="83"/>
        <v>0.00</v>
      </c>
      <c r="I111" s="65" t="str">
        <f t="shared" si="83"/>
        <v>0.00</v>
      </c>
      <c r="J111" s="65" t="str">
        <f t="shared" si="84"/>
        <v>0.00</v>
      </c>
      <c r="K111" s="65" t="str">
        <f t="shared" si="85"/>
        <v>0.00</v>
      </c>
    </row>
    <row r="112" spans="1:11" ht="31" x14ac:dyDescent="0.35">
      <c r="A112" s="45" t="s">
        <v>15</v>
      </c>
      <c r="B112" s="46">
        <v>0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  <c r="H112" s="65" t="str">
        <f t="shared" si="83"/>
        <v>0.00</v>
      </c>
      <c r="I112" s="65" t="str">
        <f t="shared" si="83"/>
        <v>0.00</v>
      </c>
      <c r="J112" s="65" t="str">
        <f t="shared" si="84"/>
        <v>0.00</v>
      </c>
      <c r="K112" s="65" t="str">
        <f t="shared" si="85"/>
        <v>0.00</v>
      </c>
    </row>
    <row r="113" spans="1:11" x14ac:dyDescent="0.35">
      <c r="A113" s="45" t="s">
        <v>16</v>
      </c>
      <c r="B113" s="46">
        <v>0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  <c r="H113" s="65" t="str">
        <f t="shared" si="83"/>
        <v>0.00</v>
      </c>
      <c r="I113" s="65" t="str">
        <f t="shared" si="83"/>
        <v>0.00</v>
      </c>
      <c r="J113" s="65" t="str">
        <f t="shared" si="84"/>
        <v>0.00</v>
      </c>
      <c r="K113" s="65" t="str">
        <f t="shared" si="85"/>
        <v>0.00</v>
      </c>
    </row>
    <row r="114" spans="1:11" ht="35.5" x14ac:dyDescent="0.4">
      <c r="A114" s="43" t="s">
        <v>17</v>
      </c>
      <c r="B114" s="44">
        <v>1737.07</v>
      </c>
      <c r="C114" s="44">
        <v>6111.8532802700001</v>
      </c>
      <c r="D114" s="44">
        <v>1729.655309528456</v>
      </c>
      <c r="E114" s="44">
        <v>6111.8532802700001</v>
      </c>
      <c r="F114" s="44">
        <v>1569.2919802258878</v>
      </c>
      <c r="G114" s="44">
        <v>5637.0020128000006</v>
      </c>
      <c r="H114" s="65">
        <f t="shared" si="83"/>
        <v>0.42868023650130738</v>
      </c>
      <c r="I114" s="65">
        <f t="shared" si="83"/>
        <v>0</v>
      </c>
      <c r="J114" s="65">
        <f t="shared" si="84"/>
        <v>10.691319517860649</v>
      </c>
      <c r="K114" s="65">
        <f t="shared" si="85"/>
        <v>8.4238264664754325</v>
      </c>
    </row>
    <row r="115" spans="1:11" ht="18" x14ac:dyDescent="0.4">
      <c r="A115" s="43" t="s">
        <v>18</v>
      </c>
      <c r="B115" s="44">
        <f t="shared" ref="B115:F115" si="88">B116+B120+B124+B128+B132+B133+B134</f>
        <v>111052.75</v>
      </c>
      <c r="C115" s="44">
        <f t="shared" si="88"/>
        <v>390737.34156742558</v>
      </c>
      <c r="D115" s="44">
        <f t="shared" si="88"/>
        <v>102925.42676417642</v>
      </c>
      <c r="E115" s="44">
        <f t="shared" si="88"/>
        <v>363693.91272722365</v>
      </c>
      <c r="F115" s="44">
        <f t="shared" si="88"/>
        <v>112192.8699865438</v>
      </c>
      <c r="G115" s="44">
        <f t="shared" ref="G115" si="89">G116+G120+G124+G128+G132+G133+G134</f>
        <v>403004.31143790227</v>
      </c>
      <c r="H115" s="65">
        <f t="shared" si="83"/>
        <v>7.8963221152776697</v>
      </c>
      <c r="I115" s="65">
        <f t="shared" si="83"/>
        <v>7.4357661467061575</v>
      </c>
      <c r="J115" s="65">
        <f t="shared" si="84"/>
        <v>-1.016214298360083</v>
      </c>
      <c r="K115" s="65">
        <f t="shared" si="85"/>
        <v>-3.0438805547039181</v>
      </c>
    </row>
    <row r="116" spans="1:11" x14ac:dyDescent="0.35">
      <c r="A116" s="47" t="s">
        <v>19</v>
      </c>
      <c r="B116" s="48">
        <f t="shared" ref="B116:F116" si="90">SUM(B117:B119)</f>
        <v>59677.01</v>
      </c>
      <c r="C116" s="48">
        <f t="shared" si="90"/>
        <v>209972.60717359162</v>
      </c>
      <c r="D116" s="48">
        <f t="shared" si="90"/>
        <v>58218.318002950633</v>
      </c>
      <c r="E116" s="48">
        <f t="shared" si="90"/>
        <v>205718.33931186036</v>
      </c>
      <c r="F116" s="48">
        <f t="shared" si="90"/>
        <v>62953.246463998432</v>
      </c>
      <c r="G116" s="48">
        <f t="shared" ref="G116" si="91">SUM(G117:G119)</f>
        <v>226132.28226577261</v>
      </c>
      <c r="H116" s="65">
        <f t="shared" si="83"/>
        <v>2.5055550333409542</v>
      </c>
      <c r="I116" s="65">
        <f t="shared" si="83"/>
        <v>2.0680061271941099</v>
      </c>
      <c r="J116" s="65">
        <f t="shared" si="84"/>
        <v>-5.2042375064358879</v>
      </c>
      <c r="K116" s="65">
        <f t="shared" si="85"/>
        <v>-7.1461159504809615</v>
      </c>
    </row>
    <row r="117" spans="1:11" x14ac:dyDescent="0.35">
      <c r="A117" s="49" t="s">
        <v>20</v>
      </c>
      <c r="B117" s="50">
        <v>0</v>
      </c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65" t="str">
        <f t="shared" si="83"/>
        <v>0.00</v>
      </c>
      <c r="I117" s="65" t="str">
        <f t="shared" si="83"/>
        <v>0.00</v>
      </c>
      <c r="J117" s="65" t="str">
        <f t="shared" si="84"/>
        <v>0.00</v>
      </c>
      <c r="K117" s="65" t="str">
        <f t="shared" si="85"/>
        <v>0.00</v>
      </c>
    </row>
    <row r="118" spans="1:11" x14ac:dyDescent="0.35">
      <c r="A118" s="49" t="s">
        <v>21</v>
      </c>
      <c r="B118" s="50">
        <v>55722.15</v>
      </c>
      <c r="C118" s="50">
        <v>196057.49295153841</v>
      </c>
      <c r="D118" s="50">
        <v>54270.029051476631</v>
      </c>
      <c r="E118" s="50">
        <v>191766.79495121029</v>
      </c>
      <c r="F118" s="50">
        <v>59121.046026243042</v>
      </c>
      <c r="G118" s="50">
        <v>212366.76134724301</v>
      </c>
      <c r="H118" s="65">
        <f t="shared" si="83"/>
        <v>2.675732764296086</v>
      </c>
      <c r="I118" s="65">
        <f t="shared" si="83"/>
        <v>2.2374561776556732</v>
      </c>
      <c r="J118" s="65">
        <f t="shared" si="84"/>
        <v>-5.7490458215748106</v>
      </c>
      <c r="K118" s="65">
        <f t="shared" si="85"/>
        <v>-7.6797650876434176</v>
      </c>
    </row>
    <row r="119" spans="1:11" x14ac:dyDescent="0.35">
      <c r="A119" s="49" t="s">
        <v>22</v>
      </c>
      <c r="B119" s="50">
        <v>3954.86</v>
      </c>
      <c r="C119" s="50">
        <v>13915.114222053209</v>
      </c>
      <c r="D119" s="50">
        <v>3948.2889514740004</v>
      </c>
      <c r="E119" s="50">
        <v>13951.544360650061</v>
      </c>
      <c r="F119" s="50">
        <v>3832.2004377553912</v>
      </c>
      <c r="G119" s="50">
        <v>13765.52091852959</v>
      </c>
      <c r="H119" s="65">
        <f t="shared" si="83"/>
        <v>0.16642775153390232</v>
      </c>
      <c r="I119" s="65">
        <f t="shared" si="83"/>
        <v>-0.26111903926279467</v>
      </c>
      <c r="J119" s="65">
        <f t="shared" si="84"/>
        <v>3.2007606135667999</v>
      </c>
      <c r="K119" s="65">
        <f t="shared" si="85"/>
        <v>1.086724610052741</v>
      </c>
    </row>
    <row r="120" spans="1:11" x14ac:dyDescent="0.35">
      <c r="A120" s="47" t="s">
        <v>23</v>
      </c>
      <c r="B120" s="48">
        <f t="shared" ref="B120:G120" si="92">SUM(B121:B123)</f>
        <v>38495.56</v>
      </c>
      <c r="C120" s="48">
        <f t="shared" si="92"/>
        <v>135446.02264987602</v>
      </c>
      <c r="D120" s="48">
        <f t="shared" si="92"/>
        <v>38959.835246982308</v>
      </c>
      <c r="E120" s="48">
        <f t="shared" si="92"/>
        <v>137667.19619874074</v>
      </c>
      <c r="F120" s="48">
        <f t="shared" si="92"/>
        <v>42675.521713585629</v>
      </c>
      <c r="G120" s="48">
        <f t="shared" si="92"/>
        <v>153293.33535633388</v>
      </c>
      <c r="H120" s="65">
        <f t="shared" si="83"/>
        <v>-1.1916766178272553</v>
      </c>
      <c r="I120" s="65">
        <f t="shared" si="83"/>
        <v>-1.6134370497806572</v>
      </c>
      <c r="J120" s="65">
        <f t="shared" si="84"/>
        <v>-9.7947524617020747</v>
      </c>
      <c r="K120" s="65">
        <f t="shared" si="85"/>
        <v>-11.642588808555416</v>
      </c>
    </row>
    <row r="121" spans="1:11" x14ac:dyDescent="0.35">
      <c r="A121" s="49" t="s">
        <v>20</v>
      </c>
      <c r="B121" s="50">
        <v>27855.59</v>
      </c>
      <c r="C121" s="50">
        <v>98009.449383802479</v>
      </c>
      <c r="D121" s="50">
        <v>27779.296235000034</v>
      </c>
      <c r="E121" s="50">
        <v>98160.010195189563</v>
      </c>
      <c r="F121" s="50">
        <v>31144.233382265964</v>
      </c>
      <c r="G121" s="50">
        <v>111872.1745061589</v>
      </c>
      <c r="H121" s="65">
        <f t="shared" si="83"/>
        <v>0.27464254081368722</v>
      </c>
      <c r="I121" s="65">
        <f t="shared" si="83"/>
        <v>-0.15338304375447365</v>
      </c>
      <c r="J121" s="65">
        <f t="shared" si="84"/>
        <v>-10.559397439330041</v>
      </c>
      <c r="K121" s="65">
        <f t="shared" si="85"/>
        <v>-12.391575638491986</v>
      </c>
    </row>
    <row r="122" spans="1:11" x14ac:dyDescent="0.35">
      <c r="A122" s="49" t="s">
        <v>21</v>
      </c>
      <c r="B122" s="50">
        <v>1068.21</v>
      </c>
      <c r="C122" s="50">
        <v>3758.4919393447321</v>
      </c>
      <c r="D122" s="50">
        <v>1202.3090533670522</v>
      </c>
      <c r="E122" s="50">
        <v>4248.4398430361607</v>
      </c>
      <c r="F122" s="50">
        <v>853.87739066986933</v>
      </c>
      <c r="G122" s="50">
        <v>3067.1848391130029</v>
      </c>
      <c r="H122" s="65">
        <f t="shared" si="83"/>
        <v>-11.153459502904795</v>
      </c>
      <c r="I122" s="65">
        <f t="shared" si="83"/>
        <v>-11.532419471456748</v>
      </c>
      <c r="J122" s="65">
        <f t="shared" si="84"/>
        <v>25.101099018675981</v>
      </c>
      <c r="K122" s="65">
        <f t="shared" si="85"/>
        <v>22.538814466481512</v>
      </c>
    </row>
    <row r="123" spans="1:11" x14ac:dyDescent="0.35">
      <c r="A123" s="49" t="s">
        <v>22</v>
      </c>
      <c r="B123" s="50">
        <v>9571.76</v>
      </c>
      <c r="C123" s="50">
        <v>33678.081326728818</v>
      </c>
      <c r="D123" s="50">
        <v>9978.2299586152221</v>
      </c>
      <c r="E123" s="50">
        <v>35258.746160515002</v>
      </c>
      <c r="F123" s="50">
        <v>10677.410940649797</v>
      </c>
      <c r="G123" s="50">
        <v>38353.976011061983</v>
      </c>
      <c r="H123" s="65">
        <f t="shared" ref="H123:I123" si="93">IFERROR(B123/D123*100-100,"0.00")</f>
        <v>-4.0735677600241615</v>
      </c>
      <c r="I123" s="65">
        <f t="shared" si="93"/>
        <v>-4.4830432329902692</v>
      </c>
      <c r="J123" s="65">
        <f t="shared" ref="J123" si="94">IFERROR(B123/F123*100-100,"0.00")</f>
        <v>-10.355047181339543</v>
      </c>
      <c r="K123" s="65">
        <f t="shared" ref="K123" si="95">IFERROR(C123/G123*100-100,"0.00")</f>
        <v>-12.191420996312232</v>
      </c>
    </row>
    <row r="124" spans="1:11" x14ac:dyDescent="0.35">
      <c r="A124" s="47" t="s">
        <v>24</v>
      </c>
      <c r="B124" s="48">
        <f t="shared" ref="B124:G124" si="96">SUM(B125:B127)</f>
        <v>4857.01</v>
      </c>
      <c r="C124" s="48">
        <f t="shared" si="96"/>
        <v>17089.328103241423</v>
      </c>
      <c r="D124" s="48">
        <f t="shared" si="96"/>
        <v>2648.0913674353442</v>
      </c>
      <c r="E124" s="48">
        <f t="shared" si="96"/>
        <v>9357.2088157418566</v>
      </c>
      <c r="F124" s="48">
        <f t="shared" si="96"/>
        <v>2592.1523595285989</v>
      </c>
      <c r="G124" s="48">
        <f t="shared" si="96"/>
        <v>9311.1850772624857</v>
      </c>
      <c r="H124" s="65">
        <f t="shared" si="83"/>
        <v>83.415499167763841</v>
      </c>
      <c r="I124" s="65">
        <f t="shared" si="83"/>
        <v>82.632753417788848</v>
      </c>
      <c r="J124" s="65">
        <f t="shared" si="84"/>
        <v>87.373631111841007</v>
      </c>
      <c r="K124" s="65">
        <f t="shared" si="85"/>
        <v>83.535478689740899</v>
      </c>
    </row>
    <row r="125" spans="1:11" x14ac:dyDescent="0.35">
      <c r="A125" s="49" t="s">
        <v>25</v>
      </c>
      <c r="B125" s="50">
        <v>0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65" t="str">
        <f t="shared" si="83"/>
        <v>0.00</v>
      </c>
      <c r="I125" s="65" t="str">
        <f t="shared" si="83"/>
        <v>0.00</v>
      </c>
      <c r="J125" s="65" t="str">
        <f t="shared" si="84"/>
        <v>0.00</v>
      </c>
      <c r="K125" s="65" t="str">
        <f t="shared" si="85"/>
        <v>0.00</v>
      </c>
    </row>
    <row r="126" spans="1:11" x14ac:dyDescent="0.35">
      <c r="A126" s="49" t="s">
        <v>26</v>
      </c>
      <c r="B126" s="50">
        <v>187.67</v>
      </c>
      <c r="C126" s="50">
        <v>660.31705902027704</v>
      </c>
      <c r="D126" s="50">
        <v>288.50442720421773</v>
      </c>
      <c r="E126" s="50">
        <v>1019.44978289416</v>
      </c>
      <c r="F126" s="50">
        <v>105.06968930514245</v>
      </c>
      <c r="G126" s="50">
        <v>377.41736882648479</v>
      </c>
      <c r="H126" s="65">
        <f t="shared" si="83"/>
        <v>-34.950738254301427</v>
      </c>
      <c r="I126" s="65">
        <f t="shared" si="83"/>
        <v>-35.228093614805189</v>
      </c>
      <c r="J126" s="65">
        <f t="shared" si="84"/>
        <v>78.614785330686999</v>
      </c>
      <c r="K126" s="65">
        <f t="shared" si="85"/>
        <v>74.956722599550943</v>
      </c>
    </row>
    <row r="127" spans="1:11" x14ac:dyDescent="0.35">
      <c r="A127" s="49" t="s">
        <v>27</v>
      </c>
      <c r="B127" s="50">
        <v>4669.34</v>
      </c>
      <c r="C127" s="50">
        <v>16429.011044221148</v>
      </c>
      <c r="D127" s="50">
        <v>2359.5869402311264</v>
      </c>
      <c r="E127" s="50">
        <v>8337.7590328476963</v>
      </c>
      <c r="F127" s="50">
        <v>2487.0826702234563</v>
      </c>
      <c r="G127" s="50">
        <v>8933.7677084360002</v>
      </c>
      <c r="H127" s="65">
        <f t="shared" si="83"/>
        <v>97.888025246597977</v>
      </c>
      <c r="I127" s="65">
        <f t="shared" si="83"/>
        <v>97.043485899471335</v>
      </c>
      <c r="J127" s="65">
        <f t="shared" ref="J127" si="97">IFERROR(B127/F127*100-100,"0.00")</f>
        <v>87.743658701159092</v>
      </c>
      <c r="K127" s="65">
        <f t="shared" ref="K127" si="98">IFERROR(C127/G127*100-100,"0.00")</f>
        <v>83.897898181385671</v>
      </c>
    </row>
    <row r="128" spans="1:11" x14ac:dyDescent="0.35">
      <c r="A128" s="47" t="s">
        <v>28</v>
      </c>
      <c r="B128" s="48">
        <f t="shared" ref="B128:G128" si="99">SUM(B129:B131)</f>
        <v>0</v>
      </c>
      <c r="C128" s="48">
        <f t="shared" si="99"/>
        <v>0</v>
      </c>
      <c r="D128" s="48">
        <f t="shared" si="99"/>
        <v>0</v>
      </c>
      <c r="E128" s="48">
        <f t="shared" si="99"/>
        <v>0</v>
      </c>
      <c r="F128" s="48">
        <f t="shared" si="99"/>
        <v>0</v>
      </c>
      <c r="G128" s="48">
        <f t="shared" si="99"/>
        <v>0</v>
      </c>
      <c r="H128" s="48">
        <f t="shared" ref="H128:K128" si="100">SUM(H129:H131)</f>
        <v>0</v>
      </c>
      <c r="I128" s="48">
        <f t="shared" si="100"/>
        <v>0</v>
      </c>
      <c r="J128" s="48">
        <f t="shared" si="100"/>
        <v>0</v>
      </c>
      <c r="K128" s="48">
        <f t="shared" si="100"/>
        <v>0</v>
      </c>
    </row>
    <row r="129" spans="1:11" x14ac:dyDescent="0.35">
      <c r="A129" s="49" t="s">
        <v>29</v>
      </c>
      <c r="B129" s="50">
        <v>0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65" t="str">
        <f t="shared" si="83"/>
        <v>0.00</v>
      </c>
      <c r="I129" s="65" t="str">
        <f t="shared" si="83"/>
        <v>0.00</v>
      </c>
      <c r="J129" s="65" t="str">
        <f t="shared" si="84"/>
        <v>0.00</v>
      </c>
      <c r="K129" s="65" t="str">
        <f t="shared" si="85"/>
        <v>0.00</v>
      </c>
    </row>
    <row r="130" spans="1:11" x14ac:dyDescent="0.35">
      <c r="A130" s="49" t="s">
        <v>30</v>
      </c>
      <c r="B130" s="50">
        <v>0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65" t="str">
        <f t="shared" si="83"/>
        <v>0.00</v>
      </c>
      <c r="I130" s="65" t="str">
        <f t="shared" si="83"/>
        <v>0.00</v>
      </c>
      <c r="J130" s="65" t="str">
        <f t="shared" si="84"/>
        <v>0.00</v>
      </c>
      <c r="K130" s="65" t="str">
        <f t="shared" si="85"/>
        <v>0.00</v>
      </c>
    </row>
    <row r="131" spans="1:11" x14ac:dyDescent="0.35">
      <c r="A131" s="49" t="s">
        <v>31</v>
      </c>
      <c r="B131" s="50">
        <v>0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65" t="str">
        <f t="shared" si="83"/>
        <v>0.00</v>
      </c>
      <c r="I131" s="65" t="str">
        <f t="shared" si="83"/>
        <v>0.00</v>
      </c>
      <c r="J131" s="65" t="str">
        <f t="shared" si="84"/>
        <v>0.00</v>
      </c>
      <c r="K131" s="65" t="str">
        <f t="shared" si="85"/>
        <v>0.00</v>
      </c>
    </row>
    <row r="132" spans="1:11" x14ac:dyDescent="0.35">
      <c r="A132" s="47" t="s">
        <v>32</v>
      </c>
      <c r="B132" s="48">
        <v>8023.17</v>
      </c>
      <c r="C132" s="48">
        <v>28229.383640716489</v>
      </c>
      <c r="D132" s="48">
        <v>3099.182146808118</v>
      </c>
      <c r="E132" s="48">
        <v>10951.168400880621</v>
      </c>
      <c r="F132" s="48">
        <v>3971.9494494311302</v>
      </c>
      <c r="G132" s="48">
        <v>14267.508738533334</v>
      </c>
      <c r="H132" s="65">
        <f t="shared" ref="H132:I133" si="101">IFERROR(B132/D132*100-100,"0.00")</f>
        <v>158.88023420188944</v>
      </c>
      <c r="I132" s="65">
        <f t="shared" si="101"/>
        <v>157.77508487995186</v>
      </c>
      <c r="J132" s="65">
        <f t="shared" ref="J132:J133" si="102">IFERROR(B132/F132*100-100,"0.00")</f>
        <v>101.99577316244782</v>
      </c>
      <c r="K132" s="65">
        <f t="shared" ref="K132:K133" si="103">IFERROR(C132/G132*100-100,"0.00")</f>
        <v>97.857833193227862</v>
      </c>
    </row>
    <row r="133" spans="1:11" x14ac:dyDescent="0.35">
      <c r="A133" s="47" t="s">
        <v>33</v>
      </c>
      <c r="B133" s="48">
        <v>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65" t="str">
        <f t="shared" si="101"/>
        <v>0.00</v>
      </c>
      <c r="I133" s="65" t="str">
        <f t="shared" si="101"/>
        <v>0.00</v>
      </c>
      <c r="J133" s="65" t="str">
        <f t="shared" si="102"/>
        <v>0.00</v>
      </c>
      <c r="K133" s="65" t="str">
        <f t="shared" si="103"/>
        <v>0.00</v>
      </c>
    </row>
    <row r="134" spans="1:11" ht="31" x14ac:dyDescent="0.35">
      <c r="A134" s="47" t="s">
        <v>34</v>
      </c>
      <c r="B134" s="48">
        <v>0</v>
      </c>
      <c r="C134" s="48">
        <v>0</v>
      </c>
      <c r="D134" s="48">
        <v>0</v>
      </c>
      <c r="E134" s="48">
        <v>0</v>
      </c>
      <c r="F134" s="48">
        <v>0</v>
      </c>
      <c r="G134" s="48">
        <v>0</v>
      </c>
      <c r="H134" s="65" t="str">
        <f t="shared" si="83"/>
        <v>0.00</v>
      </c>
      <c r="I134" s="65" t="str">
        <f t="shared" si="83"/>
        <v>0.00</v>
      </c>
      <c r="J134" s="65" t="str">
        <f t="shared" si="84"/>
        <v>0.00</v>
      </c>
      <c r="K134" s="65" t="str">
        <f t="shared" si="85"/>
        <v>0.00</v>
      </c>
    </row>
    <row r="135" spans="1:11" ht="18" x14ac:dyDescent="0.4">
      <c r="A135" s="43" t="s">
        <v>35</v>
      </c>
      <c r="B135" s="44">
        <f t="shared" ref="B135:F135" si="104">B136+B139</f>
        <v>59798.159999999996</v>
      </c>
      <c r="C135" s="44">
        <f t="shared" si="104"/>
        <v>210398.87089177596</v>
      </c>
      <c r="D135" s="44">
        <f t="shared" si="104"/>
        <v>39575.725545896697</v>
      </c>
      <c r="E135" s="44">
        <f t="shared" si="104"/>
        <v>139843.48596177599</v>
      </c>
      <c r="F135" s="44">
        <f t="shared" si="104"/>
        <v>50469.054239259007</v>
      </c>
      <c r="G135" s="44">
        <f t="shared" ref="G135" si="105">G136+G139</f>
        <v>181288.22673895562</v>
      </c>
      <c r="H135" s="65">
        <f t="shared" si="83"/>
        <v>51.098076346448721</v>
      </c>
      <c r="I135" s="65">
        <f t="shared" si="83"/>
        <v>50.453107947613063</v>
      </c>
      <c r="J135" s="65">
        <f t="shared" si="84"/>
        <v>18.484804007846932</v>
      </c>
      <c r="K135" s="65">
        <f t="shared" si="85"/>
        <v>16.057658390987498</v>
      </c>
    </row>
    <row r="136" spans="1:11" x14ac:dyDescent="0.35">
      <c r="A136" s="47" t="s">
        <v>36</v>
      </c>
      <c r="B136" s="48">
        <f t="shared" ref="B136:F136" si="106">SUM(B137:B138)</f>
        <v>289.26</v>
      </c>
      <c r="C136" s="48">
        <f t="shared" si="106"/>
        <v>1017.766771776</v>
      </c>
      <c r="D136" s="48">
        <f t="shared" si="106"/>
        <v>306.88267645972445</v>
      </c>
      <c r="E136" s="48">
        <f t="shared" si="106"/>
        <v>1084.3905617760001</v>
      </c>
      <c r="F136" s="48">
        <f t="shared" si="106"/>
        <v>562.24099906070876</v>
      </c>
      <c r="G136" s="48">
        <f t="shared" ref="G136" si="107">SUM(G137:G138)</f>
        <v>2019.6073664556</v>
      </c>
      <c r="H136" s="65">
        <f t="shared" ref="H136" si="108">IFERROR(B136/D136*100-100,"0.00")</f>
        <v>-5.7424800458025516</v>
      </c>
      <c r="I136" s="65">
        <f t="shared" ref="I136" si="109">IFERROR(C136/E136*100-100,"0.00")</f>
        <v>-6.1438924635128274</v>
      </c>
      <c r="J136" s="65">
        <f t="shared" si="84"/>
        <v>-48.552311111561828</v>
      </c>
      <c r="K136" s="65">
        <f t="shared" si="85"/>
        <v>-49.605711056492375</v>
      </c>
    </row>
    <row r="137" spans="1:11" ht="46.5" x14ac:dyDescent="0.35">
      <c r="A137" s="49" t="s">
        <v>92</v>
      </c>
      <c r="B137" s="50">
        <v>0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65" t="str">
        <f t="shared" si="83"/>
        <v>0.00</v>
      </c>
      <c r="I137" s="65" t="str">
        <f t="shared" si="83"/>
        <v>0.00</v>
      </c>
      <c r="J137" s="65" t="str">
        <f t="shared" si="84"/>
        <v>0.00</v>
      </c>
      <c r="K137" s="65" t="str">
        <f t="shared" si="85"/>
        <v>0.00</v>
      </c>
    </row>
    <row r="138" spans="1:11" x14ac:dyDescent="0.35">
      <c r="A138" s="49" t="s">
        <v>37</v>
      </c>
      <c r="B138" s="50">
        <v>289.26</v>
      </c>
      <c r="C138" s="50">
        <v>1017.766771776</v>
      </c>
      <c r="D138" s="50">
        <v>306.88267645972445</v>
      </c>
      <c r="E138" s="50">
        <v>1084.3905617760001</v>
      </c>
      <c r="F138" s="50">
        <v>562.24099906070876</v>
      </c>
      <c r="G138" s="50">
        <v>2019.6073664556</v>
      </c>
      <c r="H138" s="65">
        <f t="shared" ref="H138" si="110">IFERROR(B138/D138*100-100,"0.00")</f>
        <v>-5.7424800458025516</v>
      </c>
      <c r="I138" s="65">
        <f t="shared" ref="I138" si="111">IFERROR(C138/E138*100-100,"0.00")</f>
        <v>-6.1438924635128274</v>
      </c>
      <c r="J138" s="65">
        <f t="shared" si="84"/>
        <v>-48.552311111561828</v>
      </c>
      <c r="K138" s="65">
        <f t="shared" si="85"/>
        <v>-49.605711056492375</v>
      </c>
    </row>
    <row r="139" spans="1:11" x14ac:dyDescent="0.35">
      <c r="A139" s="47" t="s">
        <v>38</v>
      </c>
      <c r="B139" s="48">
        <f t="shared" ref="B139:G139" si="112">SUM(B140:B142)</f>
        <v>59508.899999999994</v>
      </c>
      <c r="C139" s="48">
        <f t="shared" si="112"/>
        <v>209381.10411999997</v>
      </c>
      <c r="D139" s="48">
        <f t="shared" si="112"/>
        <v>39268.842869436972</v>
      </c>
      <c r="E139" s="48">
        <f t="shared" si="112"/>
        <v>138759.09539999999</v>
      </c>
      <c r="F139" s="48">
        <f t="shared" si="112"/>
        <v>49906.813240198295</v>
      </c>
      <c r="G139" s="48">
        <f t="shared" si="112"/>
        <v>179268.61937250002</v>
      </c>
      <c r="H139" s="48">
        <f t="shared" ref="H139:K140" si="113">SUM(H140:H142)</f>
        <v>83.047786861804909</v>
      </c>
      <c r="I139" s="48">
        <f t="shared" si="113"/>
        <v>81.412444522608155</v>
      </c>
      <c r="J139" s="48">
        <f t="shared" si="113"/>
        <v>1100.6515494099922</v>
      </c>
      <c r="K139" s="48">
        <f t="shared" si="113"/>
        <v>1067.8619610554513</v>
      </c>
    </row>
    <row r="140" spans="1:11" x14ac:dyDescent="0.35">
      <c r="A140" s="49" t="s">
        <v>93</v>
      </c>
      <c r="B140" s="50">
        <v>138.71</v>
      </c>
      <c r="C140" s="50">
        <v>488.0473300000001</v>
      </c>
      <c r="D140" s="50">
        <v>158.98231650135921</v>
      </c>
      <c r="E140" s="50">
        <v>561.77469999999994</v>
      </c>
      <c r="F140" s="50">
        <v>187.66093337354042</v>
      </c>
      <c r="G140" s="50">
        <v>674.0906551999999</v>
      </c>
      <c r="H140" s="65">
        <f t="shared" ref="H140" si="114">IFERROR(B140/D140*100-100,"0.00")</f>
        <v>-12.751302753338535</v>
      </c>
      <c r="I140" s="65">
        <f t="shared" ref="I140" si="115">IFERROR(C140/E140*100-100,"0.00")</f>
        <v>-13.12401039064234</v>
      </c>
      <c r="J140" s="48">
        <f t="shared" si="113"/>
        <v>1059.8777595325791</v>
      </c>
      <c r="K140" s="48">
        <f t="shared" si="113"/>
        <v>1032.020387357135</v>
      </c>
    </row>
    <row r="141" spans="1:11" ht="31" x14ac:dyDescent="0.35">
      <c r="A141" s="49" t="s">
        <v>94</v>
      </c>
      <c r="B141" s="50">
        <v>20247.59</v>
      </c>
      <c r="C141" s="50">
        <v>71240.83404999999</v>
      </c>
      <c r="D141" s="50">
        <v>16072.333928103406</v>
      </c>
      <c r="E141" s="50">
        <v>56792.672100000003</v>
      </c>
      <c r="F141" s="50">
        <v>16426.290183683181</v>
      </c>
      <c r="G141" s="50">
        <v>59004.335710000007</v>
      </c>
      <c r="H141" s="65">
        <f t="shared" si="83"/>
        <v>25.977907692646411</v>
      </c>
      <c r="I141" s="65">
        <f t="shared" si="83"/>
        <v>25.440186939187853</v>
      </c>
      <c r="J141" s="65">
        <f t="shared" si="84"/>
        <v>23.263316144948249</v>
      </c>
      <c r="K141" s="65">
        <f t="shared" si="85"/>
        <v>20.738303707275122</v>
      </c>
    </row>
    <row r="142" spans="1:11" x14ac:dyDescent="0.35">
      <c r="A142" s="51" t="s">
        <v>39</v>
      </c>
      <c r="B142" s="52">
        <f t="shared" ref="B142:G142" si="116">SUM(B143:B144)</f>
        <v>39122.6</v>
      </c>
      <c r="C142" s="52">
        <f t="shared" si="116"/>
        <v>137652.22274</v>
      </c>
      <c r="D142" s="52">
        <f t="shared" si="116"/>
        <v>23037.526624832208</v>
      </c>
      <c r="E142" s="52">
        <f t="shared" si="116"/>
        <v>81404.648599999986</v>
      </c>
      <c r="F142" s="52">
        <f t="shared" si="116"/>
        <v>33292.862123141575</v>
      </c>
      <c r="G142" s="52">
        <f t="shared" si="116"/>
        <v>119590.19300730001</v>
      </c>
      <c r="H142" s="65">
        <f t="shared" si="83"/>
        <v>69.821181922497033</v>
      </c>
      <c r="I142" s="65">
        <f t="shared" si="83"/>
        <v>69.096267974062641</v>
      </c>
      <c r="J142" s="65">
        <f t="shared" si="84"/>
        <v>17.510473732464789</v>
      </c>
      <c r="K142" s="65">
        <f t="shared" si="85"/>
        <v>15.103269991041373</v>
      </c>
    </row>
    <row r="143" spans="1:11" x14ac:dyDescent="0.35">
      <c r="A143" s="53" t="s">
        <v>40</v>
      </c>
      <c r="B143" s="50">
        <v>9030.23</v>
      </c>
      <c r="C143" s="50">
        <v>31772.706739999998</v>
      </c>
      <c r="D143" s="50">
        <v>789.82400416188318</v>
      </c>
      <c r="E143" s="50">
        <v>2790.8961999999997</v>
      </c>
      <c r="F143" s="50">
        <v>806.91609044890799</v>
      </c>
      <c r="G143" s="50">
        <v>2898.4967000000001</v>
      </c>
      <c r="H143" s="65">
        <f t="shared" ref="H143:I143" si="117">IFERROR(B143/D143*100-100,"0.00")</f>
        <v>1043.3217973138676</v>
      </c>
      <c r="I143" s="65">
        <f t="shared" si="117"/>
        <v>1038.4410047209926</v>
      </c>
      <c r="J143" s="65">
        <f t="shared" ref="J143" si="118">IFERROR(B143/F143*100-100,"0.00")</f>
        <v>1019.1039696551661</v>
      </c>
      <c r="K143" s="65">
        <f t="shared" ref="K143" si="119">IFERROR(C143/G143*100-100,"0.00")</f>
        <v>996.1788136588184</v>
      </c>
    </row>
    <row r="144" spans="1:11" x14ac:dyDescent="0.35">
      <c r="A144" s="53" t="s">
        <v>41</v>
      </c>
      <c r="B144" s="50">
        <v>30092.37</v>
      </c>
      <c r="C144" s="50">
        <v>105879.516</v>
      </c>
      <c r="D144" s="50">
        <v>22247.702620670323</v>
      </c>
      <c r="E144" s="50">
        <v>78613.752399999983</v>
      </c>
      <c r="F144" s="50">
        <v>32485.946032692667</v>
      </c>
      <c r="G144" s="50">
        <v>116691.69630730001</v>
      </c>
      <c r="H144" s="65">
        <f t="shared" si="83"/>
        <v>35.260572801980913</v>
      </c>
      <c r="I144" s="65">
        <f t="shared" si="83"/>
        <v>34.683198254253568</v>
      </c>
      <c r="J144" s="65">
        <f t="shared" si="84"/>
        <v>-7.368035489204658</v>
      </c>
      <c r="K144" s="65">
        <f t="shared" si="85"/>
        <v>-9.2655952817986531</v>
      </c>
    </row>
    <row r="145" spans="1:11" ht="18" x14ac:dyDescent="0.4">
      <c r="A145" s="43" t="s">
        <v>42</v>
      </c>
      <c r="B145" s="44">
        <f t="shared" ref="B145:G145" si="120">SUM(B146:B147)</f>
        <v>2543.08</v>
      </c>
      <c r="C145" s="44">
        <f t="shared" si="120"/>
        <v>8947.7929999999997</v>
      </c>
      <c r="D145" s="44">
        <f t="shared" si="120"/>
        <v>2640.0491783156031</v>
      </c>
      <c r="E145" s="44">
        <f t="shared" si="120"/>
        <v>9328.7911999999997</v>
      </c>
      <c r="F145" s="44">
        <f t="shared" si="120"/>
        <v>822.86344867324328</v>
      </c>
      <c r="G145" s="44">
        <f t="shared" si="120"/>
        <v>2955.7806800000003</v>
      </c>
      <c r="H145" s="65">
        <f t="shared" ref="H145:H146" si="121">IFERROR(B145/D145*100-100,"0.00")</f>
        <v>-3.6730065148813225</v>
      </c>
      <c r="I145" s="65">
        <f t="shared" ref="I145:I146" si="122">IFERROR(C145/E145*100-100,"0.00")</f>
        <v>-4.0841111332838125</v>
      </c>
      <c r="J145" s="65">
        <f t="shared" ref="J145" si="123">IFERROR(B145/F145*100-100,"0.00")</f>
        <v>209.05249274352565</v>
      </c>
      <c r="K145" s="65">
        <f t="shared" ref="K145" si="124">IFERROR(C145/G145*100-100,"0.00")</f>
        <v>202.72181764176082</v>
      </c>
    </row>
    <row r="146" spans="1:11" x14ac:dyDescent="0.35">
      <c r="A146" s="71" t="s">
        <v>43</v>
      </c>
      <c r="B146" s="46">
        <v>2543.08</v>
      </c>
      <c r="C146" s="46">
        <v>8947.7929999999997</v>
      </c>
      <c r="D146" s="46">
        <v>2640.0491783156031</v>
      </c>
      <c r="E146" s="46">
        <v>9328.7911999999997</v>
      </c>
      <c r="F146" s="46">
        <v>822.86344867324328</v>
      </c>
      <c r="G146" s="46">
        <v>2955.7806800000003</v>
      </c>
      <c r="H146" s="65">
        <f t="shared" si="121"/>
        <v>-3.6730065148813225</v>
      </c>
      <c r="I146" s="65">
        <f t="shared" si="122"/>
        <v>-4.0841111332838125</v>
      </c>
      <c r="J146" s="65">
        <f t="shared" ref="J146" si="125">IFERROR(B146/F146*100-100,"0.00")</f>
        <v>209.05249274352565</v>
      </c>
      <c r="K146" s="65">
        <f t="shared" ref="K146" si="126">IFERROR(C146/G146*100-100,"0.00")</f>
        <v>202.72181764176082</v>
      </c>
    </row>
    <row r="147" spans="1:11" x14ac:dyDescent="0.35">
      <c r="A147" s="71" t="s">
        <v>44</v>
      </c>
      <c r="B147" s="46">
        <v>0</v>
      </c>
      <c r="C147" s="46">
        <v>0</v>
      </c>
      <c r="D147" s="46">
        <v>0</v>
      </c>
      <c r="E147" s="46">
        <v>0</v>
      </c>
      <c r="F147" s="46">
        <v>0</v>
      </c>
      <c r="G147" s="46">
        <v>0</v>
      </c>
      <c r="H147" s="65" t="str">
        <f t="shared" ref="H147" si="127">IFERROR(B147/D147*100-100,"0.00")</f>
        <v>0.00</v>
      </c>
      <c r="I147" s="65" t="str">
        <f t="shared" ref="I147" si="128">IFERROR(C147/E147*100-100,"0.00")</f>
        <v>0.00</v>
      </c>
      <c r="J147" s="65">
        <v>0</v>
      </c>
      <c r="K147" s="65">
        <v>0</v>
      </c>
    </row>
    <row r="148" spans="1:11" ht="18" x14ac:dyDescent="0.4">
      <c r="A148" s="43" t="s">
        <v>45</v>
      </c>
      <c r="B148" s="44">
        <f t="shared" ref="B148:F148" si="129">B149+B153+B154+B155</f>
        <v>10529.369999999999</v>
      </c>
      <c r="C148" s="44">
        <f t="shared" si="129"/>
        <v>37047.384941296128</v>
      </c>
      <c r="D148" s="44">
        <f t="shared" si="129"/>
        <v>4810.0351627032687</v>
      </c>
      <c r="E148" s="44">
        <f t="shared" si="129"/>
        <v>16996.5825129613</v>
      </c>
      <c r="F148" s="44">
        <f t="shared" si="129"/>
        <v>8411.9556282851827</v>
      </c>
      <c r="G148" s="44">
        <f t="shared" ref="G148" si="130">G149+G153+G154+G155</f>
        <v>30216.308632</v>
      </c>
      <c r="H148" s="65">
        <f t="shared" si="83"/>
        <v>118.90422094300095</v>
      </c>
      <c r="I148" s="65">
        <f t="shared" si="83"/>
        <v>117.96961190900839</v>
      </c>
      <c r="J148" s="65">
        <f t="shared" si="84"/>
        <v>25.171487645453269</v>
      </c>
      <c r="K148" s="65">
        <f t="shared" si="85"/>
        <v>22.607249589917842</v>
      </c>
    </row>
    <row r="149" spans="1:11" x14ac:dyDescent="0.35">
      <c r="A149" s="47" t="s">
        <v>46</v>
      </c>
      <c r="B149" s="48">
        <f t="shared" ref="B149:F149" si="131">SUM(B150:B152)</f>
        <v>1935.54</v>
      </c>
      <c r="C149" s="48">
        <f t="shared" si="131"/>
        <v>6810.1405024056485</v>
      </c>
      <c r="D149" s="48">
        <f t="shared" si="131"/>
        <v>933.77519660785606</v>
      </c>
      <c r="E149" s="48">
        <f t="shared" si="131"/>
        <v>3299.5574129613001</v>
      </c>
      <c r="F149" s="48">
        <f t="shared" si="131"/>
        <v>3197.1207036466753</v>
      </c>
      <c r="G149" s="48">
        <f t="shared" ref="G149" si="132">SUM(G150:G152)</f>
        <v>11484.271932</v>
      </c>
      <c r="H149" s="65">
        <f t="shared" si="83"/>
        <v>107.28115364718138</v>
      </c>
      <c r="I149" s="65">
        <f t="shared" si="83"/>
        <v>106.39557522636517</v>
      </c>
      <c r="J149" s="65">
        <f t="shared" si="84"/>
        <v>-39.459902224138766</v>
      </c>
      <c r="K149" s="65">
        <f t="shared" si="85"/>
        <v>-40.700285201104123</v>
      </c>
    </row>
    <row r="150" spans="1:11" x14ac:dyDescent="0.35">
      <c r="A150" s="49" t="s">
        <v>47</v>
      </c>
      <c r="B150" s="50">
        <v>0</v>
      </c>
      <c r="C150" s="50">
        <v>0</v>
      </c>
      <c r="D150" s="50">
        <v>0</v>
      </c>
      <c r="E150" s="50">
        <v>0</v>
      </c>
      <c r="F150" s="50">
        <v>0</v>
      </c>
      <c r="G150" s="50">
        <v>0</v>
      </c>
      <c r="H150" s="65" t="str">
        <f t="shared" ref="H150" si="133">IFERROR(B150/D150*100-100,"0.00")</f>
        <v>0.00</v>
      </c>
      <c r="I150" s="65" t="str">
        <f t="shared" ref="I150" si="134">IFERROR(C150/E150*100-100,"0.00")</f>
        <v>0.00</v>
      </c>
      <c r="J150" s="65" t="str">
        <f t="shared" ref="J150" si="135">IFERROR(B150/F150*100-100,"0.00")</f>
        <v>0.00</v>
      </c>
      <c r="K150" s="65" t="str">
        <f t="shared" ref="K150" si="136">IFERROR(C150/G150*100-100,"0.00")</f>
        <v>0.00</v>
      </c>
    </row>
    <row r="151" spans="1:11" x14ac:dyDescent="0.35">
      <c r="A151" s="49" t="s">
        <v>48</v>
      </c>
      <c r="B151" s="50">
        <v>147.87</v>
      </c>
      <c r="C151" s="50">
        <v>520.26161268846204</v>
      </c>
      <c r="D151" s="50">
        <v>530.03220358304804</v>
      </c>
      <c r="E151" s="50">
        <v>1872.9044129613001</v>
      </c>
      <c r="F151" s="50">
        <v>523.63694948287969</v>
      </c>
      <c r="G151" s="50">
        <v>1880.939032</v>
      </c>
      <c r="H151" s="65">
        <f t="shared" si="83"/>
        <v>-72.101695142221487</v>
      </c>
      <c r="I151" s="65">
        <f t="shared" si="83"/>
        <v>-72.221667636210952</v>
      </c>
      <c r="J151" s="65">
        <f t="shared" si="84"/>
        <v>-71.760969093943856</v>
      </c>
      <c r="K151" s="65">
        <f t="shared" si="85"/>
        <v>-72.340325558810449</v>
      </c>
    </row>
    <row r="152" spans="1:11" x14ac:dyDescent="0.35">
      <c r="A152" s="49" t="s">
        <v>49</v>
      </c>
      <c r="B152" s="50">
        <v>1787.67</v>
      </c>
      <c r="C152" s="50">
        <v>6289.8788897171862</v>
      </c>
      <c r="D152" s="50">
        <v>403.74299302480802</v>
      </c>
      <c r="E152" s="50">
        <v>1426.653</v>
      </c>
      <c r="F152" s="50">
        <v>2673.4837541637958</v>
      </c>
      <c r="G152" s="50">
        <v>9603.3328999999994</v>
      </c>
      <c r="H152" s="65">
        <f t="shared" si="83"/>
        <v>342.77424769825205</v>
      </c>
      <c r="I152" s="65">
        <f t="shared" si="83"/>
        <v>340.8835848462931</v>
      </c>
      <c r="J152" s="65">
        <f t="shared" si="84"/>
        <v>-33.133313519642385</v>
      </c>
      <c r="K152" s="65">
        <f t="shared" si="85"/>
        <v>-34.503167231480774</v>
      </c>
    </row>
    <row r="153" spans="1:11" x14ac:dyDescent="0.35">
      <c r="A153" s="47" t="s">
        <v>50</v>
      </c>
      <c r="B153" s="48">
        <v>8589.42</v>
      </c>
      <c r="C153" s="48">
        <v>30221.722938890478</v>
      </c>
      <c r="D153" s="48">
        <v>3875.608358282273</v>
      </c>
      <c r="E153" s="48">
        <v>13694.722599999999</v>
      </c>
      <c r="F153" s="48">
        <v>5182.4342488146121</v>
      </c>
      <c r="G153" s="48">
        <v>18615.651300000001</v>
      </c>
      <c r="H153" s="65">
        <f t="shared" si="83"/>
        <v>121.6276570269076</v>
      </c>
      <c r="I153" s="65">
        <f t="shared" si="83"/>
        <v>120.68152690358605</v>
      </c>
      <c r="J153" s="65">
        <f t="shared" si="84"/>
        <v>65.74103187058617</v>
      </c>
      <c r="K153" s="65">
        <f t="shared" si="85"/>
        <v>62.345772661150335</v>
      </c>
    </row>
    <row r="154" spans="1:11" x14ac:dyDescent="0.35">
      <c r="A154" s="47" t="s">
        <v>51</v>
      </c>
      <c r="B154" s="48">
        <v>4.41</v>
      </c>
      <c r="C154" s="48">
        <v>15.5215</v>
      </c>
      <c r="D154" s="48">
        <v>0.65160781314000005</v>
      </c>
      <c r="E154" s="48">
        <v>2.3025000000000002</v>
      </c>
      <c r="F154" s="48">
        <v>32.400675823895995</v>
      </c>
      <c r="G154" s="48">
        <v>116.38539999999999</v>
      </c>
      <c r="H154" s="65">
        <f t="shared" si="83"/>
        <v>576.78746495516577</v>
      </c>
      <c r="I154" s="65">
        <f t="shared" si="83"/>
        <v>574.11509229098795</v>
      </c>
      <c r="J154" s="65">
        <f t="shared" ref="J154" si="137">IFERROR(B154/F154*100-100,"0.00")</f>
        <v>-86.389172793897231</v>
      </c>
      <c r="K154" s="65">
        <f t="shared" ref="K154" si="138">IFERROR(C154/G154*100-100,"0.00")</f>
        <v>-86.663705241379077</v>
      </c>
    </row>
    <row r="155" spans="1:11" ht="31" x14ac:dyDescent="0.35">
      <c r="A155" s="54" t="s">
        <v>52</v>
      </c>
      <c r="B155" s="55">
        <v>0</v>
      </c>
      <c r="C155" s="55">
        <v>0</v>
      </c>
      <c r="D155" s="55">
        <v>0</v>
      </c>
      <c r="E155" s="55">
        <v>0</v>
      </c>
      <c r="F155" s="55">
        <v>0</v>
      </c>
      <c r="G155" s="55">
        <v>0</v>
      </c>
      <c r="H155" s="66" t="str">
        <f t="shared" si="83"/>
        <v>0.00</v>
      </c>
      <c r="I155" s="66" t="str">
        <f t="shared" si="83"/>
        <v>0.00</v>
      </c>
      <c r="J155" s="66" t="str">
        <f t="shared" si="84"/>
        <v>0.00</v>
      </c>
      <c r="K155" s="66" t="str">
        <f t="shared" si="85"/>
        <v>0.00</v>
      </c>
    </row>
    <row r="156" spans="1:11" x14ac:dyDescent="0.35">
      <c r="A156" s="45"/>
      <c r="B156" s="61"/>
      <c r="C156" s="61"/>
      <c r="D156" s="61"/>
      <c r="E156" s="61"/>
      <c r="F156" s="61"/>
      <c r="G156" s="61"/>
      <c r="J156" s="16" t="s">
        <v>117</v>
      </c>
    </row>
    <row r="157" spans="1:11" x14ac:dyDescent="0.35">
      <c r="A157" s="25"/>
      <c r="B157" s="92" t="s">
        <v>90</v>
      </c>
      <c r="C157" s="92"/>
      <c r="D157" s="92"/>
      <c r="E157" s="92"/>
      <c r="F157" s="92"/>
      <c r="G157" s="92"/>
      <c r="H157" s="26"/>
      <c r="I157" s="27" t="s">
        <v>9</v>
      </c>
      <c r="J157" s="28"/>
      <c r="K157" s="28"/>
    </row>
    <row r="158" spans="1:11" x14ac:dyDescent="0.35">
      <c r="A158" s="28"/>
      <c r="B158" s="29"/>
      <c r="C158" s="29"/>
      <c r="D158" s="29"/>
      <c r="E158" s="29"/>
      <c r="F158" s="29"/>
      <c r="G158" s="29"/>
      <c r="H158" s="30"/>
      <c r="I158" s="28" t="s">
        <v>8</v>
      </c>
      <c r="J158" s="31"/>
      <c r="K158" s="31"/>
    </row>
    <row r="159" spans="1:11" x14ac:dyDescent="0.35">
      <c r="A159" s="32"/>
      <c r="B159" s="78"/>
      <c r="C159" s="79"/>
      <c r="D159" s="89"/>
      <c r="E159" s="89"/>
      <c r="F159" s="78"/>
      <c r="G159" s="79"/>
      <c r="H159" s="78" t="s">
        <v>102</v>
      </c>
      <c r="I159" s="88"/>
      <c r="J159" s="88"/>
      <c r="K159" s="88"/>
    </row>
    <row r="160" spans="1:11" x14ac:dyDescent="0.35">
      <c r="A160" s="33"/>
      <c r="B160" s="89" t="s">
        <v>103</v>
      </c>
      <c r="C160" s="89"/>
      <c r="D160" s="90" t="s">
        <v>105</v>
      </c>
      <c r="E160" s="91"/>
      <c r="F160" s="89" t="s">
        <v>104</v>
      </c>
      <c r="G160" s="89"/>
      <c r="H160" s="86" t="s">
        <v>3</v>
      </c>
      <c r="I160" s="87"/>
      <c r="J160" s="87"/>
      <c r="K160" s="87"/>
    </row>
    <row r="161" spans="1:11" x14ac:dyDescent="0.35">
      <c r="A161" s="34" t="s">
        <v>0</v>
      </c>
      <c r="B161" s="35"/>
      <c r="C161" s="29"/>
      <c r="D161" s="35"/>
      <c r="E161" s="36"/>
      <c r="F161" s="35"/>
      <c r="G161" s="36"/>
      <c r="H161" s="86" t="s">
        <v>106</v>
      </c>
      <c r="I161" s="87"/>
      <c r="J161" s="93" t="s">
        <v>104</v>
      </c>
      <c r="K161" s="94"/>
    </row>
    <row r="162" spans="1:11" x14ac:dyDescent="0.35">
      <c r="A162" s="33"/>
      <c r="B162" s="37" t="s">
        <v>1</v>
      </c>
      <c r="C162" s="38" t="s">
        <v>2</v>
      </c>
      <c r="D162" s="37" t="s">
        <v>1</v>
      </c>
      <c r="E162" s="39" t="s">
        <v>2</v>
      </c>
      <c r="F162" s="37" t="s">
        <v>1</v>
      </c>
      <c r="G162" s="39" t="s">
        <v>2</v>
      </c>
      <c r="H162" s="40" t="s">
        <v>1</v>
      </c>
      <c r="I162" s="40" t="s">
        <v>2</v>
      </c>
      <c r="J162" s="40" t="s">
        <v>1</v>
      </c>
      <c r="K162" s="40" t="s">
        <v>2</v>
      </c>
    </row>
    <row r="163" spans="1:11" ht="18" x14ac:dyDescent="0.4">
      <c r="A163" s="57" t="s">
        <v>53</v>
      </c>
      <c r="B163" s="44">
        <f t="shared" ref="B163:G163" si="139">SUM(B164:B165)</f>
        <v>19133.650000000001</v>
      </c>
      <c r="C163" s="44">
        <f t="shared" si="139"/>
        <v>67321.463407427975</v>
      </c>
      <c r="D163" s="44">
        <f t="shared" si="139"/>
        <v>19797.025853581297</v>
      </c>
      <c r="E163" s="44">
        <f t="shared" si="139"/>
        <v>69954.121342122948</v>
      </c>
      <c r="F163" s="44">
        <f t="shared" si="139"/>
        <v>15781.528201614652</v>
      </c>
      <c r="G163" s="44">
        <f t="shared" si="139"/>
        <v>56688.307439611439</v>
      </c>
      <c r="H163" s="65">
        <f t="shared" ref="H163:H176" si="140">IFERROR(B163/D163*100-100,"0.00")</f>
        <v>-3.3508864335866377</v>
      </c>
      <c r="I163" s="65">
        <f t="shared" ref="I163:I176" si="141">IFERROR(C163/E163*100-100,"0.00")</f>
        <v>-3.76340647868264</v>
      </c>
      <c r="J163" s="65">
        <f t="shared" ref="J163:J164" si="142">IFERROR(B163/F163*100-100,"0.00")</f>
        <v>21.240793385537813</v>
      </c>
      <c r="K163" s="65">
        <f t="shared" ref="K163:K176" si="143">IFERROR(C163/G163*100-100,"0.00")</f>
        <v>18.75722957356551</v>
      </c>
    </row>
    <row r="164" spans="1:11" ht="31" x14ac:dyDescent="0.35">
      <c r="A164" s="45" t="s">
        <v>54</v>
      </c>
      <c r="B164" s="50">
        <v>19133.650000000001</v>
      </c>
      <c r="C164" s="46">
        <v>67321.463407427975</v>
      </c>
      <c r="D164" s="46">
        <v>19797.025853581297</v>
      </c>
      <c r="E164" s="46">
        <v>69954.121342122948</v>
      </c>
      <c r="F164" s="46">
        <v>15781.528201614652</v>
      </c>
      <c r="G164" s="46">
        <v>56688.307439611439</v>
      </c>
      <c r="H164" s="65">
        <f t="shared" si="140"/>
        <v>-3.3508864335866377</v>
      </c>
      <c r="I164" s="65">
        <f t="shared" si="141"/>
        <v>-3.76340647868264</v>
      </c>
      <c r="J164" s="65">
        <f t="shared" si="142"/>
        <v>21.240793385537813</v>
      </c>
      <c r="K164" s="65">
        <f t="shared" si="143"/>
        <v>18.75722957356551</v>
      </c>
    </row>
    <row r="165" spans="1:11" ht="31" x14ac:dyDescent="0.35">
      <c r="A165" s="45" t="s">
        <v>55</v>
      </c>
      <c r="B165" s="46">
        <v>0</v>
      </c>
      <c r="C165" s="46">
        <v>0</v>
      </c>
      <c r="D165" s="46">
        <v>0</v>
      </c>
      <c r="E165" s="46">
        <v>0</v>
      </c>
      <c r="F165" s="46">
        <v>0</v>
      </c>
      <c r="G165" s="46">
        <v>0</v>
      </c>
      <c r="H165" s="65" t="str">
        <f t="shared" si="140"/>
        <v>0.00</v>
      </c>
      <c r="I165" s="65" t="str">
        <f t="shared" si="141"/>
        <v>0.00</v>
      </c>
      <c r="J165" s="65" t="str">
        <f>IFERROR(B165/F165*100-100,"0.00")</f>
        <v>0.00</v>
      </c>
      <c r="K165" s="65" t="str">
        <f t="shared" si="143"/>
        <v>0.00</v>
      </c>
    </row>
    <row r="166" spans="1:11" ht="35.5" x14ac:dyDescent="0.4">
      <c r="A166" s="43" t="s">
        <v>56</v>
      </c>
      <c r="B166" s="44">
        <v>2747.65</v>
      </c>
      <c r="C166" s="44">
        <v>9667.5534000000007</v>
      </c>
      <c r="D166" s="44">
        <v>3454.628223173896</v>
      </c>
      <c r="E166" s="44">
        <v>12207.161</v>
      </c>
      <c r="F166" s="44">
        <v>5859.9647310247119</v>
      </c>
      <c r="G166" s="44">
        <v>21049.38622</v>
      </c>
      <c r="H166" s="65">
        <f t="shared" si="140"/>
        <v>-20.464668771922689</v>
      </c>
      <c r="I166" s="65">
        <f t="shared" si="141"/>
        <v>-20.804244328390524</v>
      </c>
      <c r="J166" s="65">
        <f t="shared" ref="J166:J176" si="144">IFERROR(B166/F166*100-100,"0.00")</f>
        <v>-53.111492541022038</v>
      </c>
      <c r="K166" s="65">
        <f t="shared" si="143"/>
        <v>-54.072041346201303</v>
      </c>
    </row>
    <row r="167" spans="1:11" ht="35.5" x14ac:dyDescent="0.4">
      <c r="A167" s="43" t="s">
        <v>57</v>
      </c>
      <c r="B167" s="44">
        <f t="shared" ref="B167:F167" si="145">B168+B171+B178</f>
        <v>10502.77</v>
      </c>
      <c r="C167" s="44">
        <f t="shared" si="145"/>
        <v>36953.834580000002</v>
      </c>
      <c r="D167" s="44">
        <f t="shared" si="145"/>
        <v>9003.4701226638808</v>
      </c>
      <c r="E167" s="44">
        <f t="shared" si="145"/>
        <v>31814.366769999997</v>
      </c>
      <c r="F167" s="44">
        <f t="shared" si="145"/>
        <v>9538.9051847698793</v>
      </c>
      <c r="G167" s="44">
        <f t="shared" ref="G167" si="146">G168+G171+G178</f>
        <v>34264.387000000002</v>
      </c>
      <c r="H167" s="65">
        <f t="shared" si="140"/>
        <v>16.652466847888164</v>
      </c>
      <c r="I167" s="65">
        <f t="shared" si="141"/>
        <v>16.15455007215914</v>
      </c>
      <c r="J167" s="65">
        <f t="shared" si="144"/>
        <v>10.104564376728035</v>
      </c>
      <c r="K167" s="65">
        <f t="shared" si="143"/>
        <v>7.8491046111520859</v>
      </c>
    </row>
    <row r="168" spans="1:11" x14ac:dyDescent="0.35">
      <c r="A168" s="47" t="s">
        <v>58</v>
      </c>
      <c r="B168" s="48">
        <f t="shared" ref="B168:F168" si="147">SUM(B169:B170)</f>
        <v>1030.19</v>
      </c>
      <c r="C168" s="48">
        <f t="shared" si="147"/>
        <v>3624.6963799999999</v>
      </c>
      <c r="D168" s="48">
        <f t="shared" si="147"/>
        <v>295.39553346679594</v>
      </c>
      <c r="E168" s="48">
        <f t="shared" si="147"/>
        <v>1043.79997</v>
      </c>
      <c r="F168" s="48">
        <f t="shared" si="147"/>
        <v>356.42920425782398</v>
      </c>
      <c r="G168" s="48">
        <f t="shared" ref="G168" si="148">SUM(G169:G170)</f>
        <v>1280.3176000000001</v>
      </c>
      <c r="H168" s="65">
        <f t="shared" si="140"/>
        <v>248.74934902013302</v>
      </c>
      <c r="I168" s="65">
        <f t="shared" si="141"/>
        <v>247.25967466735989</v>
      </c>
      <c r="J168" s="65">
        <f t="shared" si="144"/>
        <v>189.03074935880102</v>
      </c>
      <c r="K168" s="65">
        <f t="shared" si="143"/>
        <v>183.10915822761473</v>
      </c>
    </row>
    <row r="169" spans="1:11" x14ac:dyDescent="0.35">
      <c r="A169" s="49" t="s">
        <v>59</v>
      </c>
      <c r="B169" s="50">
        <v>0</v>
      </c>
      <c r="C169" s="50">
        <v>0</v>
      </c>
      <c r="D169" s="50">
        <v>0</v>
      </c>
      <c r="E169" s="50">
        <v>0</v>
      </c>
      <c r="F169" s="50">
        <v>0</v>
      </c>
      <c r="G169" s="50">
        <v>0</v>
      </c>
      <c r="H169" s="65" t="str">
        <f t="shared" si="140"/>
        <v>0.00</v>
      </c>
      <c r="I169" s="65" t="str">
        <f t="shared" si="141"/>
        <v>0.00</v>
      </c>
      <c r="J169" s="65" t="str">
        <f t="shared" si="144"/>
        <v>0.00</v>
      </c>
      <c r="K169" s="65" t="str">
        <f t="shared" si="143"/>
        <v>0.00</v>
      </c>
    </row>
    <row r="170" spans="1:11" x14ac:dyDescent="0.35">
      <c r="A170" s="49" t="s">
        <v>60</v>
      </c>
      <c r="B170" s="50">
        <v>1030.19</v>
      </c>
      <c r="C170" s="50">
        <v>3624.6963799999999</v>
      </c>
      <c r="D170" s="50">
        <v>295.39553346679594</v>
      </c>
      <c r="E170" s="50">
        <v>1043.79997</v>
      </c>
      <c r="F170" s="50">
        <v>356.42920425782398</v>
      </c>
      <c r="G170" s="50">
        <v>1280.3176000000001</v>
      </c>
      <c r="H170" s="65">
        <f t="shared" si="140"/>
        <v>248.74934902013302</v>
      </c>
      <c r="I170" s="65">
        <f t="shared" si="141"/>
        <v>247.25967466735989</v>
      </c>
      <c r="J170" s="65">
        <f t="shared" si="144"/>
        <v>189.03074935880102</v>
      </c>
      <c r="K170" s="65">
        <f t="shared" si="143"/>
        <v>183.10915822761473</v>
      </c>
    </row>
    <row r="171" spans="1:11" x14ac:dyDescent="0.35">
      <c r="A171" s="47" t="s">
        <v>61</v>
      </c>
      <c r="B171" s="48">
        <f t="shared" ref="B171:G171" si="149">SUM(B172:B177)</f>
        <v>9320.08</v>
      </c>
      <c r="C171" s="48">
        <f t="shared" si="149"/>
        <v>32792.553200000002</v>
      </c>
      <c r="D171" s="48">
        <f t="shared" si="149"/>
        <v>8034.9441629140665</v>
      </c>
      <c r="E171" s="48">
        <f t="shared" si="149"/>
        <v>28392.015199999998</v>
      </c>
      <c r="F171" s="48">
        <f t="shared" si="149"/>
        <v>9024.0822778886632</v>
      </c>
      <c r="G171" s="48">
        <f t="shared" si="149"/>
        <v>32415.1086</v>
      </c>
      <c r="H171" s="65">
        <f t="shared" si="140"/>
        <v>15.994334385266569</v>
      </c>
      <c r="I171" s="65">
        <f t="shared" si="141"/>
        <v>15.499209791913614</v>
      </c>
      <c r="J171" s="65">
        <f t="shared" si="144"/>
        <v>3.2800866946504783</v>
      </c>
      <c r="K171" s="65">
        <f t="shared" si="143"/>
        <v>1.1644094877411675</v>
      </c>
    </row>
    <row r="172" spans="1:11" ht="31" x14ac:dyDescent="0.35">
      <c r="A172" s="49" t="s">
        <v>62</v>
      </c>
      <c r="B172" s="50">
        <v>0</v>
      </c>
      <c r="C172" s="50">
        <v>0</v>
      </c>
      <c r="D172" s="50">
        <v>0</v>
      </c>
      <c r="E172" s="50">
        <v>0</v>
      </c>
      <c r="F172" s="50">
        <v>16.074310197599999</v>
      </c>
      <c r="G172" s="50">
        <v>57.74</v>
      </c>
      <c r="H172" s="65" t="str">
        <f t="shared" si="140"/>
        <v>0.00</v>
      </c>
      <c r="I172" s="65" t="str">
        <f t="shared" si="141"/>
        <v>0.00</v>
      </c>
      <c r="J172" s="65">
        <f t="shared" si="144"/>
        <v>-100</v>
      </c>
      <c r="K172" s="65">
        <f t="shared" si="143"/>
        <v>-100</v>
      </c>
    </row>
    <row r="173" spans="1:11" ht="31" x14ac:dyDescent="0.35">
      <c r="A173" s="49" t="s">
        <v>63</v>
      </c>
      <c r="B173" s="50">
        <v>4075.45</v>
      </c>
      <c r="C173" s="50">
        <v>14339.4125</v>
      </c>
      <c r="D173" s="50">
        <v>3821.9247323837944</v>
      </c>
      <c r="E173" s="50">
        <v>13505.027900000001</v>
      </c>
      <c r="F173" s="50">
        <v>5261.7540098587679</v>
      </c>
      <c r="G173" s="50">
        <v>18900.573199999999</v>
      </c>
      <c r="H173" s="65">
        <f t="shared" si="140"/>
        <v>6.6334448051277519</v>
      </c>
      <c r="I173" s="65">
        <f t="shared" si="141"/>
        <v>6.1783256293754079</v>
      </c>
      <c r="J173" s="65">
        <f t="shared" si="144"/>
        <v>-22.545790009111627</v>
      </c>
      <c r="K173" s="65">
        <f t="shared" si="143"/>
        <v>-24.132393508573585</v>
      </c>
    </row>
    <row r="174" spans="1:11" ht="31" x14ac:dyDescent="0.35">
      <c r="A174" s="49" t="s">
        <v>64</v>
      </c>
      <c r="B174" s="50">
        <v>1.1399999999999999</v>
      </c>
      <c r="C174" s="50">
        <v>4</v>
      </c>
      <c r="D174" s="50">
        <v>0</v>
      </c>
      <c r="E174" s="50">
        <v>0</v>
      </c>
      <c r="F174" s="50">
        <v>0</v>
      </c>
      <c r="G174" s="50">
        <v>0</v>
      </c>
      <c r="H174" s="65">
        <v>100</v>
      </c>
      <c r="I174" s="65">
        <v>100</v>
      </c>
      <c r="J174" s="65">
        <v>100</v>
      </c>
      <c r="K174" s="65">
        <v>100</v>
      </c>
    </row>
    <row r="175" spans="1:11" ht="31" x14ac:dyDescent="0.35">
      <c r="A175" s="49" t="s">
        <v>65</v>
      </c>
      <c r="B175" s="50">
        <v>4277.72</v>
      </c>
      <c r="C175" s="50">
        <v>15051.0821</v>
      </c>
      <c r="D175" s="50">
        <v>3449.0079536729909</v>
      </c>
      <c r="E175" s="50">
        <v>12187.3014</v>
      </c>
      <c r="F175" s="50">
        <v>3339.9557512577994</v>
      </c>
      <c r="G175" s="50">
        <v>11997.344999999999</v>
      </c>
      <c r="H175" s="65">
        <f t="shared" si="140"/>
        <v>24.027548137268866</v>
      </c>
      <c r="I175" s="65">
        <f t="shared" si="141"/>
        <v>23.498070704971653</v>
      </c>
      <c r="J175" s="65">
        <f t="shared" si="144"/>
        <v>28.077145884014982</v>
      </c>
      <c r="K175" s="65">
        <f t="shared" si="143"/>
        <v>25.453440740430494</v>
      </c>
    </row>
    <row r="176" spans="1:11" ht="31" x14ac:dyDescent="0.35">
      <c r="A176" s="77" t="s">
        <v>107</v>
      </c>
      <c r="B176" s="76">
        <v>0</v>
      </c>
      <c r="C176" s="76">
        <v>0</v>
      </c>
      <c r="D176" s="76">
        <v>0</v>
      </c>
      <c r="E176" s="76">
        <v>0</v>
      </c>
      <c r="F176" s="76">
        <v>0</v>
      </c>
      <c r="G176" s="76">
        <v>0</v>
      </c>
      <c r="H176" s="65" t="str">
        <f t="shared" si="140"/>
        <v>0.00</v>
      </c>
      <c r="I176" s="65" t="str">
        <f t="shared" si="141"/>
        <v>0.00</v>
      </c>
      <c r="J176" s="65" t="str">
        <f t="shared" si="144"/>
        <v>0.00</v>
      </c>
      <c r="K176" s="65" t="str">
        <f t="shared" si="143"/>
        <v>0.00</v>
      </c>
    </row>
    <row r="177" spans="1:11" x14ac:dyDescent="0.35">
      <c r="A177" s="49" t="s">
        <v>108</v>
      </c>
      <c r="B177" s="50">
        <v>965.77</v>
      </c>
      <c r="C177" s="50">
        <v>3398.0586000000039</v>
      </c>
      <c r="D177" s="50">
        <v>764.01147685728154</v>
      </c>
      <c r="E177" s="50">
        <v>2699.6858999999968</v>
      </c>
      <c r="F177" s="50">
        <v>406.29820657449693</v>
      </c>
      <c r="G177" s="50">
        <v>1459.4504000000034</v>
      </c>
      <c r="H177" s="65"/>
      <c r="I177" s="65"/>
      <c r="J177" s="65"/>
      <c r="K177" s="65"/>
    </row>
    <row r="178" spans="1:11" x14ac:dyDescent="0.35">
      <c r="A178" s="47" t="s">
        <v>66</v>
      </c>
      <c r="B178" s="48">
        <f t="shared" ref="B178:G178" si="150">SUM(B179:B180)</f>
        <v>152.5</v>
      </c>
      <c r="C178" s="48">
        <f t="shared" si="150"/>
        <v>536.58500000000004</v>
      </c>
      <c r="D178" s="48">
        <f t="shared" si="150"/>
        <v>673.13042628301764</v>
      </c>
      <c r="E178" s="48">
        <f t="shared" si="150"/>
        <v>2378.5516000000002</v>
      </c>
      <c r="F178" s="48">
        <f t="shared" si="150"/>
        <v>158.39370262339202</v>
      </c>
      <c r="G178" s="48">
        <f t="shared" si="150"/>
        <v>568.96080000000006</v>
      </c>
      <c r="H178" s="65">
        <f t="shared" ref="H178:H193" si="151">IFERROR(B178/D178*100-100,"0.00")</f>
        <v>-77.344658026811373</v>
      </c>
      <c r="I178" s="65">
        <f t="shared" ref="I178:I193" si="152">IFERROR(C178/E178*100-100,"0.00")</f>
        <v>-77.440682808815239</v>
      </c>
      <c r="J178" s="65">
        <f t="shared" ref="J178:J193" si="153">IFERROR(B178/F178*100-100,"0.00")</f>
        <v>-3.7209197877047586</v>
      </c>
      <c r="K178" s="65">
        <f t="shared" ref="K178:K193" si="154">IFERROR(C178/G178*100-100,"0.00")</f>
        <v>-5.6903392992979462</v>
      </c>
    </row>
    <row r="179" spans="1:11" x14ac:dyDescent="0.35">
      <c r="A179" s="49" t="s">
        <v>67</v>
      </c>
      <c r="B179" s="46">
        <v>133.61000000000001</v>
      </c>
      <c r="C179" s="46">
        <v>470.10790000000003</v>
      </c>
      <c r="D179" s="46">
        <v>621.07450396675597</v>
      </c>
      <c r="E179" s="46">
        <v>2194.6084999999998</v>
      </c>
      <c r="F179" s="46">
        <v>147.72605653695601</v>
      </c>
      <c r="G179" s="46">
        <v>530.64190000000008</v>
      </c>
      <c r="H179" s="65">
        <f t="shared" si="151"/>
        <v>-78.487283064005524</v>
      </c>
      <c r="I179" s="65">
        <f t="shared" si="152"/>
        <v>-78.578962944871478</v>
      </c>
      <c r="J179" s="65">
        <f t="shared" si="153"/>
        <v>-9.5555630928418083</v>
      </c>
      <c r="K179" s="65">
        <f t="shared" si="154"/>
        <v>-11.407693210807523</v>
      </c>
    </row>
    <row r="180" spans="1:11" x14ac:dyDescent="0.35">
      <c r="A180" s="49" t="s">
        <v>68</v>
      </c>
      <c r="B180" s="46">
        <v>18.89</v>
      </c>
      <c r="C180" s="46">
        <v>66.477100000000007</v>
      </c>
      <c r="D180" s="46">
        <v>52.055922316261722</v>
      </c>
      <c r="E180" s="46">
        <v>183.94310000000041</v>
      </c>
      <c r="F180" s="46">
        <v>10.667646086435996</v>
      </c>
      <c r="G180" s="46">
        <v>38.318899999999985</v>
      </c>
      <c r="H180" s="65">
        <f t="shared" si="151"/>
        <v>-63.712101986714849</v>
      </c>
      <c r="I180" s="65">
        <f t="shared" si="152"/>
        <v>-63.859965391471682</v>
      </c>
      <c r="J180" s="65">
        <f t="shared" si="153"/>
        <v>77.077490637965553</v>
      </c>
      <c r="K180" s="65">
        <f t="shared" si="154"/>
        <v>73.483842177098069</v>
      </c>
    </row>
    <row r="181" spans="1:11" ht="18" x14ac:dyDescent="0.4">
      <c r="A181" s="43" t="s">
        <v>69</v>
      </c>
      <c r="B181" s="44">
        <f t="shared" ref="B181:G181" si="155">B182+B183+B189</f>
        <v>21302.46</v>
      </c>
      <c r="C181" s="44">
        <f t="shared" si="155"/>
        <v>74952.356542246402</v>
      </c>
      <c r="D181" s="44">
        <f t="shared" si="155"/>
        <v>35107.973604667888</v>
      </c>
      <c r="E181" s="44">
        <f t="shared" si="155"/>
        <v>124056.38421554639</v>
      </c>
      <c r="F181" s="44">
        <f t="shared" si="155"/>
        <v>28381.497342378148</v>
      </c>
      <c r="G181" s="44">
        <f t="shared" si="155"/>
        <v>101948.24141154066</v>
      </c>
      <c r="H181" s="65">
        <f t="shared" si="151"/>
        <v>-39.323014652239387</v>
      </c>
      <c r="I181" s="65">
        <f t="shared" si="152"/>
        <v>-39.582023919045042</v>
      </c>
      <c r="J181" s="65">
        <f t="shared" si="153"/>
        <v>-24.942437874156852</v>
      </c>
      <c r="K181" s="65">
        <f t="shared" si="154"/>
        <v>-26.479990724232621</v>
      </c>
    </row>
    <row r="182" spans="1:11" ht="31" x14ac:dyDescent="0.35">
      <c r="A182" s="47" t="s">
        <v>70</v>
      </c>
      <c r="B182" s="48">
        <v>145.35</v>
      </c>
      <c r="C182" s="48">
        <v>511.40159999999997</v>
      </c>
      <c r="D182" s="48">
        <v>194.46682625397762</v>
      </c>
      <c r="E182" s="48">
        <v>687.16160000000002</v>
      </c>
      <c r="F182" s="48">
        <v>44.607420237455841</v>
      </c>
      <c r="G182" s="48">
        <v>160.2328443863961</v>
      </c>
      <c r="H182" s="65">
        <f t="shared" si="151"/>
        <v>-25.257174809769381</v>
      </c>
      <c r="I182" s="65">
        <f t="shared" si="152"/>
        <v>-25.57768070858441</v>
      </c>
      <c r="J182" s="65">
        <f t="shared" si="153"/>
        <v>225.84264955531523</v>
      </c>
      <c r="K182" s="65">
        <f t="shared" si="154"/>
        <v>219.16153143157857</v>
      </c>
    </row>
    <row r="183" spans="1:11" ht="31" x14ac:dyDescent="0.35">
      <c r="A183" s="47" t="s">
        <v>71</v>
      </c>
      <c r="B183" s="48">
        <f t="shared" ref="B183:F183" si="156">B184+B188</f>
        <v>4208.41</v>
      </c>
      <c r="C183" s="48">
        <f t="shared" si="156"/>
        <v>14807.2166</v>
      </c>
      <c r="D183" s="48">
        <f t="shared" si="156"/>
        <v>5641.1995117638335</v>
      </c>
      <c r="E183" s="48">
        <f t="shared" si="156"/>
        <v>19933.5576</v>
      </c>
      <c r="F183" s="48">
        <f t="shared" si="156"/>
        <v>3005.9586415658305</v>
      </c>
      <c r="G183" s="48">
        <f t="shared" ref="G183" si="157">G184+G188</f>
        <v>10797.604987735358</v>
      </c>
      <c r="H183" s="65">
        <f t="shared" si="151"/>
        <v>-25.398667584367061</v>
      </c>
      <c r="I183" s="65">
        <f t="shared" si="152"/>
        <v>-25.717140426553868</v>
      </c>
      <c r="J183" s="65">
        <f t="shared" si="153"/>
        <v>40.00225890692235</v>
      </c>
      <c r="K183" s="65">
        <f t="shared" si="154"/>
        <v>37.134268356909018</v>
      </c>
    </row>
    <row r="184" spans="1:11" ht="46.5" x14ac:dyDescent="0.35">
      <c r="A184" s="51" t="s">
        <v>72</v>
      </c>
      <c r="B184" s="52">
        <f t="shared" ref="B184:F184" si="158">SUM(B185:B187)</f>
        <v>1042.5</v>
      </c>
      <c r="C184" s="52">
        <f t="shared" si="158"/>
        <v>3668.009</v>
      </c>
      <c r="D184" s="52">
        <f t="shared" si="158"/>
        <v>2507.0410670965416</v>
      </c>
      <c r="E184" s="52">
        <f t="shared" si="158"/>
        <v>8858.7981</v>
      </c>
      <c r="F184" s="52">
        <f t="shared" si="158"/>
        <v>1614.4879011724647</v>
      </c>
      <c r="G184" s="52">
        <f t="shared" ref="G184" si="159">SUM(G185:G187)</f>
        <v>5799.3487911920829</v>
      </c>
      <c r="H184" s="65">
        <f t="shared" si="151"/>
        <v>-58.417115152910448</v>
      </c>
      <c r="I184" s="65">
        <f t="shared" si="152"/>
        <v>-58.594733071069768</v>
      </c>
      <c r="J184" s="65">
        <f t="shared" si="153"/>
        <v>-35.428441474047517</v>
      </c>
      <c r="K184" s="65">
        <f t="shared" si="154"/>
        <v>-36.751364126074158</v>
      </c>
    </row>
    <row r="185" spans="1:11" x14ac:dyDescent="0.35">
      <c r="A185" s="58" t="s">
        <v>73</v>
      </c>
      <c r="B185" s="69">
        <v>212.17</v>
      </c>
      <c r="C185" s="70">
        <v>746.50280000000009</v>
      </c>
      <c r="D185" s="69">
        <v>933.76709913591662</v>
      </c>
      <c r="E185" s="70">
        <v>3299.5287999999996</v>
      </c>
      <c r="F185" s="69">
        <v>939.16190231744895</v>
      </c>
      <c r="G185" s="70">
        <v>3373.5325232124728</v>
      </c>
      <c r="H185" s="65">
        <f t="shared" si="151"/>
        <v>-77.278060000578677</v>
      </c>
      <c r="I185" s="65">
        <f t="shared" si="152"/>
        <v>-77.375472522015869</v>
      </c>
      <c r="J185" s="65">
        <f t="shared" si="153"/>
        <v>-77.408581046946708</v>
      </c>
      <c r="K185" s="65">
        <f t="shared" si="154"/>
        <v>-77.871776991521727</v>
      </c>
    </row>
    <row r="186" spans="1:11" ht="46.5" x14ac:dyDescent="0.35">
      <c r="A186" s="58" t="s">
        <v>74</v>
      </c>
      <c r="B186" s="69">
        <v>10.34</v>
      </c>
      <c r="C186" s="70">
        <v>36.368900000000004</v>
      </c>
      <c r="D186" s="69">
        <v>96.987599208859208</v>
      </c>
      <c r="E186" s="70">
        <v>342.7122</v>
      </c>
      <c r="F186" s="69">
        <v>7.3632404307932946</v>
      </c>
      <c r="G186" s="70">
        <v>26.44925332705618</v>
      </c>
      <c r="H186" s="65">
        <f t="shared" si="151"/>
        <v>-89.338843229088297</v>
      </c>
      <c r="I186" s="65">
        <f t="shared" si="152"/>
        <v>-89.387917908962677</v>
      </c>
      <c r="J186" s="65">
        <f t="shared" si="153"/>
        <v>40.427303674042832</v>
      </c>
      <c r="K186" s="65">
        <f t="shared" si="154"/>
        <v>37.504448803462253</v>
      </c>
    </row>
    <row r="187" spans="1:11" ht="46.5" x14ac:dyDescent="0.35">
      <c r="A187" s="58" t="s">
        <v>75</v>
      </c>
      <c r="B187" s="46">
        <v>819.99</v>
      </c>
      <c r="C187" s="46">
        <v>2885.1372999999999</v>
      </c>
      <c r="D187" s="46">
        <v>1476.2863687517658</v>
      </c>
      <c r="E187" s="46">
        <v>5216.5571000000009</v>
      </c>
      <c r="F187" s="46">
        <v>667.96275842422256</v>
      </c>
      <c r="G187" s="46">
        <v>2399.3670146525537</v>
      </c>
      <c r="H187" s="65">
        <f t="shared" si="151"/>
        <v>-44.455898438368671</v>
      </c>
      <c r="I187" s="65">
        <f t="shared" si="152"/>
        <v>-44.692692043953677</v>
      </c>
      <c r="J187" s="65">
        <f t="shared" si="153"/>
        <v>22.759837978755243</v>
      </c>
      <c r="K187" s="65">
        <f t="shared" si="154"/>
        <v>20.245768253915458</v>
      </c>
    </row>
    <row r="188" spans="1:11" ht="46.5" x14ac:dyDescent="0.35">
      <c r="A188" s="51" t="s">
        <v>76</v>
      </c>
      <c r="B188" s="52">
        <v>3165.91</v>
      </c>
      <c r="C188" s="52">
        <v>11139.2076</v>
      </c>
      <c r="D188" s="52">
        <v>3134.1584446672919</v>
      </c>
      <c r="E188" s="52">
        <v>11074.7595</v>
      </c>
      <c r="F188" s="52">
        <v>1391.4707403933658</v>
      </c>
      <c r="G188" s="52">
        <v>4998.2561965432742</v>
      </c>
      <c r="H188" s="65">
        <f t="shared" si="151"/>
        <v>1.0130807326200255</v>
      </c>
      <c r="I188" s="65">
        <f t="shared" si="152"/>
        <v>0.58193679059124293</v>
      </c>
      <c r="J188" s="65">
        <f t="shared" si="153"/>
        <v>127.52257076602302</v>
      </c>
      <c r="K188" s="65">
        <f t="shared" si="154"/>
        <v>122.86187746245827</v>
      </c>
    </row>
    <row r="189" spans="1:11" ht="31" x14ac:dyDescent="0.35">
      <c r="A189" s="47" t="s">
        <v>95</v>
      </c>
      <c r="B189" s="48">
        <f>SUM(B190:B195)</f>
        <v>16948.7</v>
      </c>
      <c r="C189" s="48">
        <f>SUM(C190:C195)</f>
        <v>59633.738342246404</v>
      </c>
      <c r="D189" s="48">
        <f t="shared" ref="D189:G189" si="160">SUM(D190:D195)</f>
        <v>29272.307266650074</v>
      </c>
      <c r="E189" s="48">
        <f t="shared" si="160"/>
        <v>103435.6650155464</v>
      </c>
      <c r="F189" s="48">
        <f t="shared" si="160"/>
        <v>25330.931280574863</v>
      </c>
      <c r="G189" s="48">
        <f t="shared" si="160"/>
        <v>90990.403579418897</v>
      </c>
      <c r="H189" s="65">
        <f t="shared" si="151"/>
        <v>-42.099883532892378</v>
      </c>
      <c r="I189" s="65">
        <f t="shared" si="152"/>
        <v>-42.347024758545857</v>
      </c>
      <c r="J189" s="65">
        <f t="shared" si="153"/>
        <v>-33.090892662927146</v>
      </c>
      <c r="K189" s="65">
        <f t="shared" si="154"/>
        <v>-34.461508031232697</v>
      </c>
    </row>
    <row r="190" spans="1:11" ht="46.5" x14ac:dyDescent="0.35">
      <c r="A190" s="49" t="s">
        <v>77</v>
      </c>
      <c r="B190" s="46">
        <v>6902.13</v>
      </c>
      <c r="C190" s="46">
        <v>24285.044089999999</v>
      </c>
      <c r="D190" s="46">
        <v>3418.3620953456593</v>
      </c>
      <c r="E190" s="46">
        <v>12079.012199999999</v>
      </c>
      <c r="F190" s="46">
        <v>5188.1367632288584</v>
      </c>
      <c r="G190" s="46">
        <v>18636.135114125213</v>
      </c>
      <c r="H190" s="65">
        <f t="shared" si="151"/>
        <v>101.91336691328678</v>
      </c>
      <c r="I190" s="65">
        <f t="shared" si="152"/>
        <v>101.05157348876591</v>
      </c>
      <c r="J190" s="65">
        <f t="shared" si="153"/>
        <v>33.036778230657717</v>
      </c>
      <c r="K190" s="65">
        <f t="shared" si="154"/>
        <v>30.311590580780944</v>
      </c>
    </row>
    <row r="191" spans="1:11" ht="46.5" x14ac:dyDescent="0.35">
      <c r="A191" s="49" t="s">
        <v>96</v>
      </c>
      <c r="B191" s="46">
        <v>130.61000000000001</v>
      </c>
      <c r="C191" s="46">
        <v>459.55200000000002</v>
      </c>
      <c r="D191" s="46">
        <v>8095.5904694585679</v>
      </c>
      <c r="E191" s="46">
        <v>28606.312999999998</v>
      </c>
      <c r="F191" s="46">
        <v>0</v>
      </c>
      <c r="G191" s="46">
        <v>0</v>
      </c>
      <c r="H191" s="65">
        <f t="shared" si="151"/>
        <v>-98.386652579663718</v>
      </c>
      <c r="I191" s="65">
        <f t="shared" si="152"/>
        <v>-98.393529428276892</v>
      </c>
      <c r="J191" s="65">
        <v>100</v>
      </c>
      <c r="K191" s="65">
        <v>100</v>
      </c>
    </row>
    <row r="192" spans="1:11" ht="31" x14ac:dyDescent="0.35">
      <c r="A192" s="49" t="s">
        <v>78</v>
      </c>
      <c r="B192" s="46">
        <v>3635.33</v>
      </c>
      <c r="C192" s="46">
        <v>12790.841634</v>
      </c>
      <c r="D192" s="46">
        <v>4194.814975303846</v>
      </c>
      <c r="E192" s="46">
        <v>14822.660634</v>
      </c>
      <c r="F192" s="46">
        <v>3467.1708400116554</v>
      </c>
      <c r="G192" s="46">
        <v>12454.310128478381</v>
      </c>
      <c r="H192" s="65">
        <f t="shared" si="151"/>
        <v>-13.337536425270358</v>
      </c>
      <c r="I192" s="65">
        <f t="shared" si="152"/>
        <v>-13.707518846781426</v>
      </c>
      <c r="J192" s="65">
        <f t="shared" si="153"/>
        <v>4.8500396359984137</v>
      </c>
      <c r="K192" s="65">
        <f t="shared" si="154"/>
        <v>2.7021288377274004</v>
      </c>
    </row>
    <row r="193" spans="1:11" x14ac:dyDescent="0.35">
      <c r="A193" s="49" t="s">
        <v>97</v>
      </c>
      <c r="B193" s="46">
        <v>76.78</v>
      </c>
      <c r="C193" s="46">
        <v>270.16570000000002</v>
      </c>
      <c r="D193" s="46">
        <v>273.64845310590721</v>
      </c>
      <c r="E193" s="46">
        <v>966.95519999999999</v>
      </c>
      <c r="F193" s="46">
        <v>379.95166901647286</v>
      </c>
      <c r="G193" s="46">
        <v>1364.8118705763618</v>
      </c>
      <c r="H193" s="65">
        <f t="shared" si="151"/>
        <v>-71.94210340729218</v>
      </c>
      <c r="I193" s="65">
        <f t="shared" si="152"/>
        <v>-72.060163697346056</v>
      </c>
      <c r="J193" s="65">
        <f t="shared" si="153"/>
        <v>-79.792166672474551</v>
      </c>
      <c r="K193" s="65">
        <f t="shared" si="154"/>
        <v>-80.204912792419606</v>
      </c>
    </row>
    <row r="194" spans="1:11" x14ac:dyDescent="0.35">
      <c r="A194" s="77" t="s">
        <v>109</v>
      </c>
      <c r="B194" s="76">
        <v>0</v>
      </c>
      <c r="C194" s="76">
        <v>0</v>
      </c>
      <c r="D194" s="76">
        <v>0</v>
      </c>
      <c r="E194" s="76">
        <v>0</v>
      </c>
      <c r="F194" s="76">
        <v>0</v>
      </c>
      <c r="G194" s="76">
        <v>0</v>
      </c>
      <c r="H194" s="65" t="str">
        <f t="shared" ref="H194" si="161">IFERROR(B194/D194*100-100,"0.00")</f>
        <v>0.00</v>
      </c>
      <c r="I194" s="65" t="str">
        <f t="shared" ref="I194" si="162">IFERROR(C194/E194*100-100,"0.00")</f>
        <v>0.00</v>
      </c>
      <c r="J194" s="65" t="str">
        <f t="shared" ref="J194" si="163">IFERROR(B194/F194*100-100,"0.00")</f>
        <v>0.00</v>
      </c>
      <c r="K194" s="65" t="str">
        <f t="shared" ref="K194" si="164">IFERROR(C194/G194*100-100,"0.00")</f>
        <v>0.00</v>
      </c>
    </row>
    <row r="195" spans="1:11" ht="31" x14ac:dyDescent="0.35">
      <c r="A195" s="49" t="s">
        <v>110</v>
      </c>
      <c r="B195" s="46">
        <v>6203.85</v>
      </c>
      <c r="C195" s="46">
        <v>21828.1349182464</v>
      </c>
      <c r="D195" s="46">
        <v>13289.891273436093</v>
      </c>
      <c r="E195" s="46">
        <v>46960.723981546405</v>
      </c>
      <c r="F195" s="46">
        <v>16295.672008317877</v>
      </c>
      <c r="G195" s="46">
        <v>58535.146466238941</v>
      </c>
      <c r="H195" s="65">
        <f t="shared" ref="H195:H204" si="165">IFERROR(B195/D195*100-100,"0.00")</f>
        <v>-53.319031191772879</v>
      </c>
      <c r="I195" s="65">
        <f t="shared" ref="I195:I204" si="166">IFERROR(C195/E195*100-100,"0.00")</f>
        <v>-53.518316866614022</v>
      </c>
      <c r="J195" s="65">
        <f t="shared" ref="J195:J204" si="167">IFERROR(B195/F195*100-100,"0.00")</f>
        <v>-61.929462026277037</v>
      </c>
      <c r="K195" s="65">
        <f t="shared" ref="K195:K204" si="168">IFERROR(C195/G195*100-100,"0.00")</f>
        <v>-62.709352865741749</v>
      </c>
    </row>
    <row r="196" spans="1:11" ht="35.5" x14ac:dyDescent="0.4">
      <c r="A196" s="43" t="s">
        <v>79</v>
      </c>
      <c r="B196" s="44">
        <f t="shared" ref="B196:F196" si="169">B197+B200</f>
        <v>63.28</v>
      </c>
      <c r="C196" s="44">
        <f t="shared" si="169"/>
        <v>222.64599999999999</v>
      </c>
      <c r="D196" s="44">
        <f t="shared" si="169"/>
        <v>87.728061159047996</v>
      </c>
      <c r="E196" s="44">
        <f t="shared" si="169"/>
        <v>309.99299999999999</v>
      </c>
      <c r="F196" s="44">
        <f t="shared" si="169"/>
        <v>3.4823403429119995</v>
      </c>
      <c r="G196" s="44">
        <f t="shared" ref="G196" si="170">G197+G200</f>
        <v>12.508799999999999</v>
      </c>
      <c r="H196" s="65">
        <f t="shared" si="165"/>
        <v>-27.868005785200793</v>
      </c>
      <c r="I196" s="65">
        <f t="shared" si="166"/>
        <v>-28.177087869726094</v>
      </c>
      <c r="J196" s="65">
        <f t="shared" si="167"/>
        <v>1717.1687362150265</v>
      </c>
      <c r="K196" s="65">
        <f t="shared" si="168"/>
        <v>1679.9149398823229</v>
      </c>
    </row>
    <row r="197" spans="1:11" ht="31" x14ac:dyDescent="0.35">
      <c r="A197" s="47" t="s">
        <v>80</v>
      </c>
      <c r="B197" s="48">
        <f t="shared" ref="B197:F197" si="171">SUM(B198:B199)</f>
        <v>0.7</v>
      </c>
      <c r="C197" s="48">
        <f t="shared" si="171"/>
        <v>2.456</v>
      </c>
      <c r="D197" s="48">
        <f t="shared" si="171"/>
        <v>0</v>
      </c>
      <c r="E197" s="48">
        <f t="shared" si="171"/>
        <v>0</v>
      </c>
      <c r="F197" s="48">
        <f t="shared" si="171"/>
        <v>0</v>
      </c>
      <c r="G197" s="48">
        <f t="shared" ref="G197" si="172">SUM(G198:G199)</f>
        <v>0</v>
      </c>
      <c r="H197" s="65">
        <v>100</v>
      </c>
      <c r="I197" s="65">
        <v>100</v>
      </c>
      <c r="J197" s="65">
        <v>100</v>
      </c>
      <c r="K197" s="65">
        <v>100</v>
      </c>
    </row>
    <row r="198" spans="1:11" x14ac:dyDescent="0.35">
      <c r="A198" s="49" t="s">
        <v>81</v>
      </c>
      <c r="B198" s="46">
        <v>0.7</v>
      </c>
      <c r="C198" s="46">
        <v>2.456</v>
      </c>
      <c r="D198" s="46">
        <v>0</v>
      </c>
      <c r="E198" s="46">
        <v>0</v>
      </c>
      <c r="F198" s="46">
        <v>0</v>
      </c>
      <c r="G198" s="46">
        <v>0</v>
      </c>
      <c r="H198" s="65">
        <v>100</v>
      </c>
      <c r="I198" s="65">
        <v>100</v>
      </c>
      <c r="J198" s="65">
        <v>100</v>
      </c>
      <c r="K198" s="65">
        <v>100</v>
      </c>
    </row>
    <row r="199" spans="1:11" x14ac:dyDescent="0.35">
      <c r="A199" s="49" t="s">
        <v>82</v>
      </c>
      <c r="B199" s="46">
        <v>0</v>
      </c>
      <c r="C199" s="46">
        <v>0</v>
      </c>
      <c r="D199" s="46">
        <v>0</v>
      </c>
      <c r="E199" s="46">
        <v>0</v>
      </c>
      <c r="F199" s="46">
        <v>0</v>
      </c>
      <c r="G199" s="46">
        <v>0</v>
      </c>
      <c r="H199" s="65" t="str">
        <f t="shared" si="165"/>
        <v>0.00</v>
      </c>
      <c r="I199" s="65" t="str">
        <f t="shared" si="166"/>
        <v>0.00</v>
      </c>
      <c r="J199" s="65" t="str">
        <f t="shared" si="167"/>
        <v>0.00</v>
      </c>
      <c r="K199" s="65" t="str">
        <f t="shared" si="168"/>
        <v>0.00</v>
      </c>
    </row>
    <row r="200" spans="1:11" ht="31" x14ac:dyDescent="0.35">
      <c r="A200" s="47" t="s">
        <v>83</v>
      </c>
      <c r="B200" s="48">
        <v>62.58</v>
      </c>
      <c r="C200" s="48">
        <v>220.19</v>
      </c>
      <c r="D200" s="48">
        <v>87.728061159047996</v>
      </c>
      <c r="E200" s="48">
        <v>309.99299999999999</v>
      </c>
      <c r="F200" s="48">
        <v>3.4823403429119995</v>
      </c>
      <c r="G200" s="48">
        <v>12.508799999999999</v>
      </c>
      <c r="H200" s="65">
        <f t="shared" si="165"/>
        <v>-28.665926075187514</v>
      </c>
      <c r="I200" s="65">
        <f t="shared" si="166"/>
        <v>-28.969363824344413</v>
      </c>
      <c r="J200" s="65">
        <f t="shared" si="167"/>
        <v>1697.0673121418513</v>
      </c>
      <c r="K200" s="65">
        <f t="shared" si="168"/>
        <v>1660.2807623433105</v>
      </c>
    </row>
    <row r="201" spans="1:11" ht="18" x14ac:dyDescent="0.4">
      <c r="A201" s="43" t="s">
        <v>84</v>
      </c>
      <c r="B201" s="44">
        <f t="shared" ref="B201:G201" si="173">SUM(B202+B203+B204)</f>
        <v>8264.85</v>
      </c>
      <c r="C201" s="44">
        <f t="shared" si="173"/>
        <v>29079.736573781003</v>
      </c>
      <c r="D201" s="44">
        <f t="shared" si="173"/>
        <v>19344.859328665261</v>
      </c>
      <c r="E201" s="44">
        <f t="shared" si="173"/>
        <v>68356.360537810004</v>
      </c>
      <c r="F201" s="44">
        <f t="shared" si="173"/>
        <v>11070.492837029004</v>
      </c>
      <c r="G201" s="44">
        <f t="shared" si="173"/>
        <v>39765.952538696998</v>
      </c>
      <c r="H201" s="65">
        <f t="shared" si="165"/>
        <v>-57.276246574958932</v>
      </c>
      <c r="I201" s="65">
        <f t="shared" si="166"/>
        <v>-57.458623681850199</v>
      </c>
      <c r="J201" s="65">
        <f t="shared" si="167"/>
        <v>-25.343432115728248</v>
      </c>
      <c r="K201" s="65">
        <f t="shared" si="168"/>
        <v>-26.872777546362144</v>
      </c>
    </row>
    <row r="202" spans="1:11" x14ac:dyDescent="0.35">
      <c r="A202" s="45" t="s">
        <v>85</v>
      </c>
      <c r="B202" s="46">
        <v>239.93</v>
      </c>
      <c r="C202" s="46">
        <v>844.18853210116072</v>
      </c>
      <c r="D202" s="46">
        <v>7323.6308771816985</v>
      </c>
      <c r="E202" s="46">
        <v>25878.5419</v>
      </c>
      <c r="F202" s="46">
        <v>114.65042115168002</v>
      </c>
      <c r="G202" s="46">
        <v>411.83200000000011</v>
      </c>
      <c r="H202" s="65">
        <f t="shared" si="165"/>
        <v>-96.723892779091969</v>
      </c>
      <c r="I202" s="65">
        <f t="shared" si="166"/>
        <v>-96.73788215980916</v>
      </c>
      <c r="J202" s="65">
        <f t="shared" si="167"/>
        <v>109.27092773830967</v>
      </c>
      <c r="K202" s="65">
        <f t="shared" si="168"/>
        <v>104.98371474318668</v>
      </c>
    </row>
    <row r="203" spans="1:11" x14ac:dyDescent="0.35">
      <c r="A203" s="45" t="s">
        <v>86</v>
      </c>
      <c r="B203" s="46">
        <v>0</v>
      </c>
      <c r="C203" s="46">
        <v>0</v>
      </c>
      <c r="D203" s="46">
        <v>0</v>
      </c>
      <c r="E203" s="46">
        <v>0</v>
      </c>
      <c r="F203" s="46">
        <v>0</v>
      </c>
      <c r="G203" s="46">
        <v>0</v>
      </c>
      <c r="H203" s="65" t="str">
        <f t="shared" si="165"/>
        <v>0.00</v>
      </c>
      <c r="I203" s="65" t="str">
        <f t="shared" si="166"/>
        <v>0.00</v>
      </c>
      <c r="J203" s="65" t="str">
        <f t="shared" si="167"/>
        <v>0.00</v>
      </c>
      <c r="K203" s="65" t="str">
        <f t="shared" si="168"/>
        <v>0.00</v>
      </c>
    </row>
    <row r="204" spans="1:11" x14ac:dyDescent="0.35">
      <c r="A204" s="59" t="s">
        <v>87</v>
      </c>
      <c r="B204" s="73">
        <v>8024.92</v>
      </c>
      <c r="C204" s="60">
        <v>28235.548041679842</v>
      </c>
      <c r="D204" s="60">
        <v>12021.228451483565</v>
      </c>
      <c r="E204" s="60">
        <v>42477.81863781</v>
      </c>
      <c r="F204" s="60">
        <v>10955.842415877323</v>
      </c>
      <c r="G204" s="60">
        <v>39354.120538696996</v>
      </c>
      <c r="H204" s="66">
        <f t="shared" si="165"/>
        <v>-33.243760965131415</v>
      </c>
      <c r="I204" s="66">
        <f t="shared" si="166"/>
        <v>-33.528724056119358</v>
      </c>
      <c r="J204" s="66">
        <f t="shared" si="167"/>
        <v>-26.752141046039497</v>
      </c>
      <c r="K204" s="66">
        <f t="shared" si="168"/>
        <v>-28.252626014305761</v>
      </c>
    </row>
    <row r="205" spans="1:11" x14ac:dyDescent="0.35">
      <c r="A205" s="56" t="s">
        <v>88</v>
      </c>
      <c r="B205" s="56"/>
      <c r="C205" s="56"/>
      <c r="D205" s="56"/>
      <c r="E205" s="56"/>
      <c r="F205" s="56"/>
      <c r="G205" s="56"/>
      <c r="H205" s="56"/>
      <c r="I205" s="56"/>
      <c r="J205" s="16" t="s">
        <v>118</v>
      </c>
      <c r="K205" s="56"/>
    </row>
    <row r="206" spans="1:11" x14ac:dyDescent="0.35">
      <c r="A206" s="64" t="s">
        <v>98</v>
      </c>
      <c r="B206" s="56"/>
      <c r="C206" s="56"/>
      <c r="D206" s="56"/>
      <c r="E206" s="56"/>
      <c r="F206" s="56"/>
      <c r="G206" s="56"/>
      <c r="H206" s="56"/>
      <c r="I206" s="56"/>
      <c r="J206" s="56"/>
      <c r="K206" s="56"/>
    </row>
    <row r="207" spans="1:11" x14ac:dyDescent="0.3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</row>
    <row r="208" spans="1:11" x14ac:dyDescent="0.3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</row>
    <row r="209" spans="1:11" x14ac:dyDescent="0.3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</row>
    <row r="210" spans="1:11" x14ac:dyDescent="0.3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</row>
    <row r="211" spans="1:11" x14ac:dyDescent="0.3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</row>
    <row r="212" spans="1:11" x14ac:dyDescent="0.3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</row>
    <row r="213" spans="1:11" x14ac:dyDescent="0.3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</row>
    <row r="214" spans="1:11" x14ac:dyDescent="0.3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</row>
    <row r="215" spans="1:11" x14ac:dyDescent="0.3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</row>
    <row r="216" spans="1:11" x14ac:dyDescent="0.3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</row>
    <row r="217" spans="1:11" x14ac:dyDescent="0.3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</row>
    <row r="218" spans="1:11" x14ac:dyDescent="0.3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</row>
    <row r="219" spans="1:11" x14ac:dyDescent="0.3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</row>
    <row r="220" spans="1:11" x14ac:dyDescent="0.3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</row>
    <row r="221" spans="1:11" x14ac:dyDescent="0.3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</row>
    <row r="222" spans="1:11" x14ac:dyDescent="0.3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</row>
    <row r="223" spans="1:11" x14ac:dyDescent="0.3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</row>
    <row r="224" spans="1:11" x14ac:dyDescent="0.3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</row>
    <row r="225" spans="1:11" x14ac:dyDescent="0.3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</row>
    <row r="226" spans="1:11" x14ac:dyDescent="0.3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</row>
    <row r="227" spans="1:11" x14ac:dyDescent="0.3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</row>
    <row r="228" spans="1:11" x14ac:dyDescent="0.3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</row>
    <row r="229" spans="1:11" x14ac:dyDescent="0.3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</row>
    <row r="230" spans="1:11" x14ac:dyDescent="0.3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</row>
    <row r="231" spans="1:11" x14ac:dyDescent="0.3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</row>
    <row r="232" spans="1:11" x14ac:dyDescent="0.3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</row>
    <row r="233" spans="1:11" x14ac:dyDescent="0.3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</row>
    <row r="234" spans="1:11" x14ac:dyDescent="0.3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</row>
    <row r="235" spans="1:11" x14ac:dyDescent="0.3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</row>
    <row r="236" spans="1:11" x14ac:dyDescent="0.3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</row>
    <row r="237" spans="1:11" x14ac:dyDescent="0.3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</row>
    <row r="238" spans="1:11" x14ac:dyDescent="0.3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</row>
    <row r="239" spans="1:11" x14ac:dyDescent="0.3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</row>
    <row r="240" spans="1:11" x14ac:dyDescent="0.3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</row>
    <row r="241" spans="1:11" x14ac:dyDescent="0.3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</row>
    <row r="242" spans="1:11" x14ac:dyDescent="0.3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</row>
    <row r="243" spans="1:11" x14ac:dyDescent="0.3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</row>
    <row r="244" spans="1:11" x14ac:dyDescent="0.3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</row>
    <row r="245" spans="1:11" x14ac:dyDescent="0.3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</row>
    <row r="246" spans="1:11" x14ac:dyDescent="0.3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</row>
    <row r="247" spans="1:11" x14ac:dyDescent="0.3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</row>
    <row r="248" spans="1:11" x14ac:dyDescent="0.3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</row>
    <row r="249" spans="1:11" x14ac:dyDescent="0.3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</row>
    <row r="250" spans="1:11" x14ac:dyDescent="0.3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</row>
    <row r="251" spans="1:11" x14ac:dyDescent="0.3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</row>
    <row r="252" spans="1:11" x14ac:dyDescent="0.3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</row>
    <row r="253" spans="1:11" x14ac:dyDescent="0.3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</row>
    <row r="254" spans="1:11" x14ac:dyDescent="0.3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</row>
    <row r="255" spans="1:11" x14ac:dyDescent="0.3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</row>
    <row r="256" spans="1:11" x14ac:dyDescent="0.3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</row>
    <row r="257" spans="1:11" x14ac:dyDescent="0.3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</row>
    <row r="258" spans="1:11" x14ac:dyDescent="0.3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</row>
    <row r="259" spans="1:11" x14ac:dyDescent="0.3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</row>
    <row r="260" spans="1:11" x14ac:dyDescent="0.3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</row>
    <row r="261" spans="1:11" x14ac:dyDescent="0.3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</row>
    <row r="262" spans="1:11" x14ac:dyDescent="0.3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</row>
    <row r="263" spans="1:11" x14ac:dyDescent="0.3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</row>
    <row r="264" spans="1:11" x14ac:dyDescent="0.3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</row>
    <row r="265" spans="1:11" x14ac:dyDescent="0.3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</row>
    <row r="266" spans="1:11" x14ac:dyDescent="0.3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</row>
    <row r="267" spans="1:11" x14ac:dyDescent="0.3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</row>
    <row r="268" spans="1:11" x14ac:dyDescent="0.3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</row>
    <row r="269" spans="1:11" x14ac:dyDescent="0.3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</row>
    <row r="270" spans="1:11" x14ac:dyDescent="0.3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</row>
    <row r="271" spans="1:11" x14ac:dyDescent="0.3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</row>
    <row r="272" spans="1:11" x14ac:dyDescent="0.3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</row>
    <row r="273" spans="1:11" x14ac:dyDescent="0.3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</row>
    <row r="274" spans="1:11" x14ac:dyDescent="0.3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</row>
    <row r="275" spans="1:11" x14ac:dyDescent="0.3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</row>
    <row r="276" spans="1:11" x14ac:dyDescent="0.3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</row>
    <row r="277" spans="1:11" x14ac:dyDescent="0.3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</row>
    <row r="278" spans="1:11" x14ac:dyDescent="0.3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</row>
    <row r="279" spans="1:11" x14ac:dyDescent="0.3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</row>
    <row r="280" spans="1:11" x14ac:dyDescent="0.3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</row>
    <row r="281" spans="1:11" x14ac:dyDescent="0.3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</row>
    <row r="282" spans="1:11" x14ac:dyDescent="0.3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</row>
    <row r="283" spans="1:11" x14ac:dyDescent="0.3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</row>
    <row r="284" spans="1:11" x14ac:dyDescent="0.3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</row>
    <row r="285" spans="1:11" x14ac:dyDescent="0.3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</row>
    <row r="286" spans="1:11" x14ac:dyDescent="0.3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</row>
    <row r="287" spans="1:11" x14ac:dyDescent="0.3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</row>
    <row r="288" spans="1:11" x14ac:dyDescent="0.3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</row>
    <row r="289" spans="1:11" x14ac:dyDescent="0.3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</row>
    <row r="290" spans="1:11" x14ac:dyDescent="0.3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</row>
    <row r="291" spans="1:11" x14ac:dyDescent="0.3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</row>
    <row r="292" spans="1:11" x14ac:dyDescent="0.3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</row>
    <row r="293" spans="1:11" x14ac:dyDescent="0.3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</row>
    <row r="294" spans="1:11" x14ac:dyDescent="0.3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</row>
    <row r="295" spans="1:11" x14ac:dyDescent="0.3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</row>
    <row r="296" spans="1:11" x14ac:dyDescent="0.3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</row>
    <row r="297" spans="1:11" x14ac:dyDescent="0.3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</row>
    <row r="298" spans="1:11" x14ac:dyDescent="0.3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</row>
    <row r="299" spans="1:11" x14ac:dyDescent="0.3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</row>
    <row r="300" spans="1:11" x14ac:dyDescent="0.3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</row>
    <row r="301" spans="1:11" x14ac:dyDescent="0.3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</row>
    <row r="302" spans="1:11" x14ac:dyDescent="0.3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</row>
    <row r="303" spans="1:11" x14ac:dyDescent="0.3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</row>
    <row r="304" spans="1:11" x14ac:dyDescent="0.3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</row>
    <row r="305" spans="1:11" x14ac:dyDescent="0.3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</row>
    <row r="306" spans="1:11" x14ac:dyDescent="0.3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</row>
    <row r="307" spans="1:11" x14ac:dyDescent="0.3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</row>
    <row r="308" spans="1:11" x14ac:dyDescent="0.3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</row>
    <row r="309" spans="1:11" x14ac:dyDescent="0.3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</row>
    <row r="310" spans="1:11" x14ac:dyDescent="0.3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</row>
    <row r="311" spans="1:11" x14ac:dyDescent="0.3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</row>
    <row r="312" spans="1:11" x14ac:dyDescent="0.3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</row>
    <row r="313" spans="1:11" x14ac:dyDescent="0.3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</row>
    <row r="314" spans="1:11" x14ac:dyDescent="0.3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</row>
    <row r="315" spans="1:11" x14ac:dyDescent="0.3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</row>
    <row r="316" spans="1:11" x14ac:dyDescent="0.3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</row>
    <row r="317" spans="1:11" x14ac:dyDescent="0.3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</row>
    <row r="318" spans="1:11" x14ac:dyDescent="0.3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</row>
    <row r="319" spans="1:11" x14ac:dyDescent="0.3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</row>
    <row r="320" spans="1:11" x14ac:dyDescent="0.3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</row>
    <row r="321" spans="1:11" x14ac:dyDescent="0.3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</row>
    <row r="322" spans="1:11" x14ac:dyDescent="0.3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</row>
    <row r="323" spans="1:11" x14ac:dyDescent="0.35">
      <c r="A323" s="62"/>
      <c r="H323" s="62"/>
      <c r="I323" s="62"/>
      <c r="J323" s="62"/>
      <c r="K323" s="62"/>
    </row>
  </sheetData>
  <mergeCells count="44">
    <mergeCell ref="B1:G1"/>
    <mergeCell ref="B104:G104"/>
    <mergeCell ref="B106:C106"/>
    <mergeCell ref="D106:E106"/>
    <mergeCell ref="F106:G106"/>
    <mergeCell ref="B54:G54"/>
    <mergeCell ref="B57:C57"/>
    <mergeCell ref="D57:E57"/>
    <mergeCell ref="F57:G57"/>
    <mergeCell ref="B3:C3"/>
    <mergeCell ref="D3:E3"/>
    <mergeCell ref="F3:G3"/>
    <mergeCell ref="D56:E56"/>
    <mergeCell ref="F56:G56"/>
    <mergeCell ref="B4:C4"/>
    <mergeCell ref="D4:E4"/>
    <mergeCell ref="F4:G4"/>
    <mergeCell ref="B56:C56"/>
    <mergeCell ref="H3:K3"/>
    <mergeCell ref="H5:I5"/>
    <mergeCell ref="J5:K5"/>
    <mergeCell ref="H161:I161"/>
    <mergeCell ref="J161:K161"/>
    <mergeCell ref="H108:I108"/>
    <mergeCell ref="J108:K108"/>
    <mergeCell ref="H58:I58"/>
    <mergeCell ref="J58:K58"/>
    <mergeCell ref="H106:K106"/>
    <mergeCell ref="H57:K57"/>
    <mergeCell ref="H4:K4"/>
    <mergeCell ref="H56:K56"/>
    <mergeCell ref="B160:C160"/>
    <mergeCell ref="D160:E160"/>
    <mergeCell ref="F160:G160"/>
    <mergeCell ref="H160:K160"/>
    <mergeCell ref="B107:C107"/>
    <mergeCell ref="D107:E107"/>
    <mergeCell ref="F107:G107"/>
    <mergeCell ref="H107:K107"/>
    <mergeCell ref="B157:G157"/>
    <mergeCell ref="B159:C159"/>
    <mergeCell ref="D159:E159"/>
    <mergeCell ref="F159:G159"/>
    <mergeCell ref="H159:K159"/>
  </mergeCells>
  <phoneticPr fontId="2" type="noConversion"/>
  <printOptions horizontalCentered="1"/>
  <pageMargins left="0.1" right="0.1" top="0.25" bottom="0" header="0" footer="0"/>
  <pageSetup scale="47" orientation="portrait" r:id="rId1"/>
  <headerFooter alignWithMargins="0"/>
  <rowBreaks count="3" manualBreakCount="3">
    <brk id="53" max="16383" man="1"/>
    <brk id="103" max="16383" man="1"/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2022-05-31T06:16:18Z</cp:lastPrinted>
  <dcterms:created xsi:type="dcterms:W3CDTF">2006-10-13T05:00:31Z</dcterms:created>
  <dcterms:modified xsi:type="dcterms:W3CDTF">2025-09-16T10:40:59Z</dcterms:modified>
</cp:coreProperties>
</file>