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Services Aug, 2025\"/>
    </mc:Choice>
  </mc:AlternateContent>
  <xr:revisionPtr revIDLastSave="0" documentId="13_ncr:1_{13D6F9CE-BDA1-4142-8DEA-2A3C573699BD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summary" sheetId="3" r:id="rId1"/>
    <sheet name="detail" sheetId="2" r:id="rId2"/>
  </sheets>
  <definedNames>
    <definedName name="_xlnm.Print_Area" localSheetId="0">summary!$A$1:$H$85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2" i="2" l="1"/>
  <c r="J142" i="2"/>
  <c r="B73" i="3"/>
  <c r="C73" i="3"/>
  <c r="D73" i="3"/>
  <c r="E73" i="3"/>
  <c r="B72" i="3"/>
  <c r="C72" i="3"/>
  <c r="D72" i="3"/>
  <c r="E72" i="3"/>
  <c r="B71" i="3"/>
  <c r="C71" i="3"/>
  <c r="D71" i="3"/>
  <c r="E71" i="3"/>
  <c r="B70" i="3"/>
  <c r="C70" i="3"/>
  <c r="D70" i="3"/>
  <c r="E70" i="3"/>
  <c r="B69" i="3"/>
  <c r="C69" i="3"/>
  <c r="D69" i="3"/>
  <c r="E69" i="3"/>
  <c r="B68" i="3"/>
  <c r="C68" i="3"/>
  <c r="D68" i="3"/>
  <c r="E68" i="3"/>
  <c r="B63" i="3"/>
  <c r="C63" i="3"/>
  <c r="D63" i="3"/>
  <c r="E63" i="3"/>
  <c r="B56" i="3"/>
  <c r="C56" i="3"/>
  <c r="D56" i="3"/>
  <c r="E56" i="3"/>
  <c r="B52" i="3"/>
  <c r="C52" i="3"/>
  <c r="D52" i="3"/>
  <c r="E52" i="3"/>
  <c r="B50" i="3"/>
  <c r="C50" i="3"/>
  <c r="D50" i="3"/>
  <c r="E50" i="3"/>
  <c r="B35" i="3"/>
  <c r="C35" i="3"/>
  <c r="D35" i="3"/>
  <c r="E35" i="3"/>
  <c r="B29" i="3"/>
  <c r="C29" i="3"/>
  <c r="D29" i="3"/>
  <c r="E29" i="3"/>
  <c r="R193" i="2"/>
  <c r="Q193" i="2"/>
  <c r="P193" i="2"/>
  <c r="O193" i="2"/>
  <c r="G193" i="2"/>
  <c r="F193" i="2"/>
  <c r="E193" i="2"/>
  <c r="D193" i="2"/>
  <c r="C193" i="2"/>
  <c r="B193" i="2"/>
  <c r="T91" i="2"/>
  <c r="S91" i="2"/>
  <c r="T74" i="2"/>
  <c r="S74" i="2"/>
  <c r="K74" i="2"/>
  <c r="J74" i="2"/>
  <c r="I74" i="2"/>
  <c r="H74" i="2"/>
  <c r="K91" i="2"/>
  <c r="J91" i="2"/>
  <c r="I91" i="2"/>
  <c r="H91" i="2"/>
  <c r="T181" i="2"/>
  <c r="S181" i="2"/>
  <c r="K181" i="2"/>
  <c r="J181" i="2"/>
  <c r="I181" i="2"/>
  <c r="H181" i="2"/>
  <c r="T152" i="2"/>
  <c r="S152" i="2"/>
  <c r="T135" i="2"/>
  <c r="S135" i="2"/>
  <c r="T134" i="2"/>
  <c r="S134" i="2"/>
  <c r="K135" i="2"/>
  <c r="J135" i="2"/>
  <c r="I135" i="2"/>
  <c r="H135" i="2"/>
  <c r="K152" i="2"/>
  <c r="J152" i="2"/>
  <c r="I152" i="2"/>
  <c r="H152" i="2"/>
  <c r="T198" i="2"/>
  <c r="S198" i="2"/>
  <c r="K198" i="2"/>
  <c r="J198" i="2"/>
  <c r="I198" i="2"/>
  <c r="H198" i="2"/>
  <c r="R205" i="2" l="1"/>
  <c r="Q205" i="2"/>
  <c r="P205" i="2"/>
  <c r="O205" i="2"/>
  <c r="R201" i="2"/>
  <c r="R200" i="2" s="1"/>
  <c r="Q201" i="2"/>
  <c r="Q200" i="2" s="1"/>
  <c r="P201" i="2"/>
  <c r="P200" i="2" s="1"/>
  <c r="O201" i="2"/>
  <c r="O200" i="2" s="1"/>
  <c r="R188" i="2"/>
  <c r="R187" i="2" s="1"/>
  <c r="R185" i="2" s="1"/>
  <c r="Q188" i="2"/>
  <c r="Q187" i="2" s="1"/>
  <c r="Q185" i="2" s="1"/>
  <c r="P188" i="2"/>
  <c r="P187" i="2" s="1"/>
  <c r="P185" i="2" s="1"/>
  <c r="O188" i="2"/>
  <c r="O187" i="2" s="1"/>
  <c r="O185" i="2" s="1"/>
  <c r="R182" i="2"/>
  <c r="Q182" i="2"/>
  <c r="P182" i="2"/>
  <c r="O182" i="2"/>
  <c r="R175" i="2"/>
  <c r="Q175" i="2"/>
  <c r="P175" i="2"/>
  <c r="O175" i="2"/>
  <c r="R172" i="2"/>
  <c r="Q172" i="2"/>
  <c r="P172" i="2"/>
  <c r="O172" i="2"/>
  <c r="R167" i="2"/>
  <c r="Q167" i="2"/>
  <c r="P167" i="2"/>
  <c r="O167" i="2"/>
  <c r="R151" i="2"/>
  <c r="R150" i="2" s="1"/>
  <c r="E67" i="3" s="1"/>
  <c r="Q151" i="2"/>
  <c r="Q150" i="2" s="1"/>
  <c r="D67" i="3" s="1"/>
  <c r="P151" i="2"/>
  <c r="P150" i="2" s="1"/>
  <c r="C67" i="3" s="1"/>
  <c r="O151" i="2"/>
  <c r="O150" i="2" s="1"/>
  <c r="B67" i="3" s="1"/>
  <c r="R147" i="2"/>
  <c r="E66" i="3" s="1"/>
  <c r="Q147" i="2"/>
  <c r="D66" i="3" s="1"/>
  <c r="P147" i="2"/>
  <c r="C66" i="3" s="1"/>
  <c r="O147" i="2"/>
  <c r="R144" i="2"/>
  <c r="R141" i="2" s="1"/>
  <c r="Q144" i="2"/>
  <c r="Q141" i="2" s="1"/>
  <c r="P144" i="2"/>
  <c r="P141" i="2" s="1"/>
  <c r="O144" i="2"/>
  <c r="O141" i="2" s="1"/>
  <c r="R138" i="2"/>
  <c r="Q138" i="2"/>
  <c r="P138" i="2"/>
  <c r="O138" i="2"/>
  <c r="R130" i="2"/>
  <c r="Q130" i="2"/>
  <c r="P130" i="2"/>
  <c r="O130" i="2"/>
  <c r="R126" i="2"/>
  <c r="Q126" i="2"/>
  <c r="P126" i="2"/>
  <c r="O126" i="2"/>
  <c r="R122" i="2"/>
  <c r="Q122" i="2"/>
  <c r="P122" i="2"/>
  <c r="O122" i="2"/>
  <c r="R118" i="2"/>
  <c r="Q118" i="2"/>
  <c r="P118" i="2"/>
  <c r="O118" i="2"/>
  <c r="R113" i="2"/>
  <c r="E62" i="3" s="1"/>
  <c r="Q113" i="2"/>
  <c r="D62" i="3" s="1"/>
  <c r="P113" i="2"/>
  <c r="C62" i="3" s="1"/>
  <c r="O113" i="2"/>
  <c r="B62" i="3" s="1"/>
  <c r="S206" i="2"/>
  <c r="S197" i="2"/>
  <c r="S194" i="2"/>
  <c r="S193" i="2"/>
  <c r="S190" i="2"/>
  <c r="S189" i="2"/>
  <c r="S186" i="2"/>
  <c r="S178" i="2"/>
  <c r="S177" i="2"/>
  <c r="S174" i="2"/>
  <c r="S173" i="2"/>
  <c r="S170" i="2"/>
  <c r="S169" i="2"/>
  <c r="S157" i="2"/>
  <c r="S153" i="2"/>
  <c r="S146" i="2"/>
  <c r="S142" i="2"/>
  <c r="S140" i="2"/>
  <c r="S133" i="2"/>
  <c r="S129" i="2"/>
  <c r="S128" i="2"/>
  <c r="S124" i="2"/>
  <c r="S123" i="2"/>
  <c r="S119" i="2"/>
  <c r="S116" i="2"/>
  <c r="G205" i="2"/>
  <c r="F205" i="2"/>
  <c r="E205" i="2"/>
  <c r="E39" i="3" s="1"/>
  <c r="D205" i="2"/>
  <c r="D39" i="3" s="1"/>
  <c r="C205" i="2"/>
  <c r="C39" i="3" s="1"/>
  <c r="B205" i="2"/>
  <c r="B39" i="3" s="1"/>
  <c r="G201" i="2"/>
  <c r="G200" i="2" s="1"/>
  <c r="F201" i="2"/>
  <c r="F200" i="2" s="1"/>
  <c r="E201" i="2"/>
  <c r="E200" i="2" s="1"/>
  <c r="E38" i="3" s="1"/>
  <c r="D201" i="2"/>
  <c r="D200" i="2" s="1"/>
  <c r="D38" i="3" s="1"/>
  <c r="C201" i="2"/>
  <c r="C200" i="2" s="1"/>
  <c r="C38" i="3" s="1"/>
  <c r="B201" i="2"/>
  <c r="B200" i="2" s="1"/>
  <c r="B38" i="3" s="1"/>
  <c r="G188" i="2"/>
  <c r="G187" i="2" s="1"/>
  <c r="G185" i="2" s="1"/>
  <c r="F188" i="2"/>
  <c r="F187" i="2" s="1"/>
  <c r="F185" i="2" s="1"/>
  <c r="E188" i="2"/>
  <c r="E187" i="2" s="1"/>
  <c r="E185" i="2" s="1"/>
  <c r="E37" i="3" s="1"/>
  <c r="D188" i="2"/>
  <c r="D187" i="2" s="1"/>
  <c r="D185" i="2" s="1"/>
  <c r="D37" i="3" s="1"/>
  <c r="C188" i="2"/>
  <c r="C187" i="2" s="1"/>
  <c r="C185" i="2" s="1"/>
  <c r="C37" i="3" s="1"/>
  <c r="B188" i="2"/>
  <c r="B187" i="2" s="1"/>
  <c r="B185" i="2" s="1"/>
  <c r="B37" i="3" s="1"/>
  <c r="G182" i="2"/>
  <c r="F182" i="2"/>
  <c r="E182" i="2"/>
  <c r="D182" i="2"/>
  <c r="C182" i="2"/>
  <c r="B182" i="2"/>
  <c r="G175" i="2"/>
  <c r="F175" i="2"/>
  <c r="E175" i="2"/>
  <c r="D175" i="2"/>
  <c r="C175" i="2"/>
  <c r="B175" i="2"/>
  <c r="G172" i="2"/>
  <c r="F172" i="2"/>
  <c r="E172" i="2"/>
  <c r="D172" i="2"/>
  <c r="C172" i="2"/>
  <c r="B172" i="2"/>
  <c r="G167" i="2"/>
  <c r="F167" i="2"/>
  <c r="E167" i="2"/>
  <c r="E34" i="3" s="1"/>
  <c r="D167" i="2"/>
  <c r="D34" i="3" s="1"/>
  <c r="C167" i="2"/>
  <c r="C34" i="3" s="1"/>
  <c r="B167" i="2"/>
  <c r="B34" i="3" s="1"/>
  <c r="G151" i="2"/>
  <c r="G150" i="2" s="1"/>
  <c r="F151" i="2"/>
  <c r="F150" i="2" s="1"/>
  <c r="E151" i="2"/>
  <c r="E150" i="2" s="1"/>
  <c r="E33" i="3" s="1"/>
  <c r="D151" i="2"/>
  <c r="D150" i="2" s="1"/>
  <c r="D33" i="3" s="1"/>
  <c r="C151" i="2"/>
  <c r="C150" i="2" s="1"/>
  <c r="C33" i="3" s="1"/>
  <c r="B151" i="2"/>
  <c r="B150" i="2" s="1"/>
  <c r="B33" i="3" s="1"/>
  <c r="G147" i="2"/>
  <c r="F147" i="2"/>
  <c r="E147" i="2"/>
  <c r="E32" i="3" s="1"/>
  <c r="D147" i="2"/>
  <c r="D32" i="3" s="1"/>
  <c r="C147" i="2"/>
  <c r="C32" i="3" s="1"/>
  <c r="B147" i="2"/>
  <c r="B32" i="3" s="1"/>
  <c r="G144" i="2"/>
  <c r="G141" i="2" s="1"/>
  <c r="F144" i="2"/>
  <c r="F141" i="2" s="1"/>
  <c r="E144" i="2"/>
  <c r="E141" i="2" s="1"/>
  <c r="D144" i="2"/>
  <c r="D141" i="2" s="1"/>
  <c r="C144" i="2"/>
  <c r="C141" i="2" s="1"/>
  <c r="B144" i="2"/>
  <c r="B141" i="2" s="1"/>
  <c r="G138" i="2"/>
  <c r="F138" i="2"/>
  <c r="E138" i="2"/>
  <c r="D138" i="2"/>
  <c r="C138" i="2"/>
  <c r="B138" i="2"/>
  <c r="G130" i="2"/>
  <c r="F130" i="2"/>
  <c r="E130" i="2"/>
  <c r="D130" i="2"/>
  <c r="C130" i="2"/>
  <c r="B130" i="2"/>
  <c r="G126" i="2"/>
  <c r="F126" i="2"/>
  <c r="E126" i="2"/>
  <c r="D126" i="2"/>
  <c r="C126" i="2"/>
  <c r="B126" i="2"/>
  <c r="G122" i="2"/>
  <c r="F122" i="2"/>
  <c r="E122" i="2"/>
  <c r="D122" i="2"/>
  <c r="C122" i="2"/>
  <c r="B122" i="2"/>
  <c r="G118" i="2"/>
  <c r="F118" i="2"/>
  <c r="E118" i="2"/>
  <c r="D118" i="2"/>
  <c r="C118" i="2"/>
  <c r="B118" i="2"/>
  <c r="G113" i="2"/>
  <c r="F113" i="2"/>
  <c r="E113" i="2"/>
  <c r="E28" i="3" s="1"/>
  <c r="D113" i="2"/>
  <c r="D28" i="3" s="1"/>
  <c r="C113" i="2"/>
  <c r="C28" i="3" s="1"/>
  <c r="B113" i="2"/>
  <c r="B28" i="3" s="1"/>
  <c r="R98" i="2"/>
  <c r="E60" i="3" s="1"/>
  <c r="Q98" i="2"/>
  <c r="D60" i="3" s="1"/>
  <c r="P98" i="2"/>
  <c r="C60" i="3" s="1"/>
  <c r="O98" i="2"/>
  <c r="B60" i="3" s="1"/>
  <c r="R94" i="2"/>
  <c r="R93" i="2" s="1"/>
  <c r="E59" i="3" s="1"/>
  <c r="Q94" i="2"/>
  <c r="Q93" i="2" s="1"/>
  <c r="D59" i="3" s="1"/>
  <c r="P94" i="2"/>
  <c r="P93" i="2" s="1"/>
  <c r="C59" i="3" s="1"/>
  <c r="O94" i="2"/>
  <c r="O93" i="2" s="1"/>
  <c r="B59" i="3" s="1"/>
  <c r="R81" i="2"/>
  <c r="R80" i="2" s="1"/>
  <c r="R78" i="2" s="1"/>
  <c r="E58" i="3" s="1"/>
  <c r="Q81" i="2"/>
  <c r="Q80" i="2" s="1"/>
  <c r="Q78" i="2" s="1"/>
  <c r="D58" i="3" s="1"/>
  <c r="P81" i="2"/>
  <c r="P80" i="2" s="1"/>
  <c r="P78" i="2" s="1"/>
  <c r="C58" i="3" s="1"/>
  <c r="O81" i="2"/>
  <c r="O80" i="2" s="1"/>
  <c r="O78" i="2" s="1"/>
  <c r="B58" i="3" s="1"/>
  <c r="R75" i="2"/>
  <c r="Q75" i="2"/>
  <c r="P75" i="2"/>
  <c r="O75" i="2"/>
  <c r="R68" i="2"/>
  <c r="Q68" i="2"/>
  <c r="P68" i="2"/>
  <c r="O68" i="2"/>
  <c r="R65" i="2"/>
  <c r="Q65" i="2"/>
  <c r="P65" i="2"/>
  <c r="O65" i="2"/>
  <c r="R60" i="2"/>
  <c r="E55" i="3" s="1"/>
  <c r="Q60" i="2"/>
  <c r="D55" i="3" s="1"/>
  <c r="P60" i="2"/>
  <c r="C55" i="3" s="1"/>
  <c r="O60" i="2"/>
  <c r="B55" i="3" s="1"/>
  <c r="R46" i="2"/>
  <c r="R45" i="2" s="1"/>
  <c r="E54" i="3" s="1"/>
  <c r="Q46" i="2"/>
  <c r="Q45" i="2" s="1"/>
  <c r="D54" i="3" s="1"/>
  <c r="P46" i="2"/>
  <c r="P45" i="2" s="1"/>
  <c r="C54" i="3" s="1"/>
  <c r="O46" i="2"/>
  <c r="O45" i="2" s="1"/>
  <c r="B54" i="3" s="1"/>
  <c r="R42" i="2"/>
  <c r="E53" i="3" s="1"/>
  <c r="Q42" i="2"/>
  <c r="D53" i="3" s="1"/>
  <c r="P42" i="2"/>
  <c r="C53" i="3" s="1"/>
  <c r="O42" i="2"/>
  <c r="B53" i="3" s="1"/>
  <c r="R39" i="2"/>
  <c r="R36" i="2" s="1"/>
  <c r="Q39" i="2"/>
  <c r="Q36" i="2" s="1"/>
  <c r="P39" i="2"/>
  <c r="P36" i="2" s="1"/>
  <c r="O39" i="2"/>
  <c r="O36" i="2" s="1"/>
  <c r="R25" i="2"/>
  <c r="Q25" i="2"/>
  <c r="P25" i="2"/>
  <c r="O25" i="2"/>
  <c r="R21" i="2"/>
  <c r="Q21" i="2"/>
  <c r="P21" i="2"/>
  <c r="O21" i="2"/>
  <c r="R17" i="2"/>
  <c r="Q17" i="2"/>
  <c r="P17" i="2"/>
  <c r="O17" i="2"/>
  <c r="R13" i="2"/>
  <c r="Q13" i="2"/>
  <c r="P13" i="2"/>
  <c r="O13" i="2"/>
  <c r="R8" i="2"/>
  <c r="E49" i="3" s="1"/>
  <c r="Q8" i="2"/>
  <c r="D49" i="3" s="1"/>
  <c r="P8" i="2"/>
  <c r="C49" i="3" s="1"/>
  <c r="O8" i="2"/>
  <c r="B49" i="3" s="1"/>
  <c r="S101" i="2"/>
  <c r="S97" i="2"/>
  <c r="S96" i="2"/>
  <c r="S90" i="2"/>
  <c r="S89" i="2"/>
  <c r="S86" i="2"/>
  <c r="S85" i="2"/>
  <c r="S82" i="2"/>
  <c r="S79" i="2"/>
  <c r="S73" i="2"/>
  <c r="S72" i="2"/>
  <c r="S69" i="2"/>
  <c r="S67" i="2"/>
  <c r="S62" i="2"/>
  <c r="S61" i="2"/>
  <c r="S51" i="2"/>
  <c r="S50" i="2"/>
  <c r="S47" i="2"/>
  <c r="S41" i="2"/>
  <c r="S38" i="2"/>
  <c r="S37" i="2"/>
  <c r="S34" i="2"/>
  <c r="S30" i="2"/>
  <c r="S26" i="2"/>
  <c r="S18" i="2"/>
  <c r="S14" i="2"/>
  <c r="S10" i="2"/>
  <c r="G98" i="2"/>
  <c r="F98" i="2"/>
  <c r="E98" i="2"/>
  <c r="D98" i="2"/>
  <c r="C98" i="2"/>
  <c r="B98" i="2"/>
  <c r="G94" i="2"/>
  <c r="G93" i="2" s="1"/>
  <c r="F94" i="2"/>
  <c r="F93" i="2" s="1"/>
  <c r="E94" i="2"/>
  <c r="E93" i="2" s="1"/>
  <c r="D94" i="2"/>
  <c r="D93" i="2" s="1"/>
  <c r="C94" i="2"/>
  <c r="C93" i="2" s="1"/>
  <c r="B94" i="2"/>
  <c r="B93" i="2" s="1"/>
  <c r="G81" i="2"/>
  <c r="G80" i="2" s="1"/>
  <c r="G78" i="2" s="1"/>
  <c r="F81" i="2"/>
  <c r="F80" i="2" s="1"/>
  <c r="F78" i="2" s="1"/>
  <c r="E81" i="2"/>
  <c r="E80" i="2" s="1"/>
  <c r="E78" i="2" s="1"/>
  <c r="D81" i="2"/>
  <c r="D80" i="2" s="1"/>
  <c r="D78" i="2" s="1"/>
  <c r="C81" i="2"/>
  <c r="C80" i="2" s="1"/>
  <c r="C78" i="2" s="1"/>
  <c r="B81" i="2"/>
  <c r="B80" i="2" s="1"/>
  <c r="B78" i="2" s="1"/>
  <c r="G75" i="2"/>
  <c r="F75" i="2"/>
  <c r="E75" i="2"/>
  <c r="D75" i="2"/>
  <c r="C75" i="2"/>
  <c r="B75" i="2"/>
  <c r="G68" i="2"/>
  <c r="F68" i="2"/>
  <c r="E68" i="2"/>
  <c r="D68" i="2"/>
  <c r="C68" i="2"/>
  <c r="B68" i="2"/>
  <c r="G65" i="2"/>
  <c r="F65" i="2"/>
  <c r="E65" i="2"/>
  <c r="D65" i="2"/>
  <c r="C65" i="2"/>
  <c r="B65" i="2"/>
  <c r="G60" i="2"/>
  <c r="F60" i="2"/>
  <c r="E60" i="2"/>
  <c r="D60" i="2"/>
  <c r="C60" i="2"/>
  <c r="B60" i="2"/>
  <c r="G46" i="2"/>
  <c r="G45" i="2" s="1"/>
  <c r="F46" i="2"/>
  <c r="F45" i="2" s="1"/>
  <c r="E46" i="2"/>
  <c r="E45" i="2" s="1"/>
  <c r="D46" i="2"/>
  <c r="D45" i="2" s="1"/>
  <c r="C46" i="2"/>
  <c r="C45" i="2" s="1"/>
  <c r="B46" i="2"/>
  <c r="B45" i="2" s="1"/>
  <c r="G42" i="2"/>
  <c r="F42" i="2"/>
  <c r="E42" i="2"/>
  <c r="D42" i="2"/>
  <c r="C42" i="2"/>
  <c r="B42" i="2"/>
  <c r="G39" i="2"/>
  <c r="G36" i="2" s="1"/>
  <c r="F39" i="2"/>
  <c r="F36" i="2" s="1"/>
  <c r="E39" i="2"/>
  <c r="E36" i="2" s="1"/>
  <c r="E32" i="2" s="1"/>
  <c r="D39" i="2"/>
  <c r="D36" i="2" s="1"/>
  <c r="C39" i="2"/>
  <c r="C36" i="2" s="1"/>
  <c r="B39" i="2"/>
  <c r="B36" i="2" s="1"/>
  <c r="G33" i="2"/>
  <c r="F33" i="2"/>
  <c r="E33" i="2"/>
  <c r="D33" i="2"/>
  <c r="C33" i="2"/>
  <c r="B33" i="2"/>
  <c r="G25" i="2"/>
  <c r="F25" i="2"/>
  <c r="E25" i="2"/>
  <c r="D25" i="2"/>
  <c r="C25" i="2"/>
  <c r="B25" i="2"/>
  <c r="G21" i="2"/>
  <c r="F21" i="2"/>
  <c r="E21" i="2"/>
  <c r="D21" i="2"/>
  <c r="C21" i="2"/>
  <c r="B21" i="2"/>
  <c r="G17" i="2"/>
  <c r="F17" i="2"/>
  <c r="E17" i="2"/>
  <c r="D17" i="2"/>
  <c r="C17" i="2"/>
  <c r="B17" i="2"/>
  <c r="G13" i="2"/>
  <c r="F13" i="2"/>
  <c r="E13" i="2"/>
  <c r="D13" i="2"/>
  <c r="C13" i="2"/>
  <c r="B13" i="2"/>
  <c r="G8" i="2"/>
  <c r="F8" i="2"/>
  <c r="E8" i="2"/>
  <c r="D8" i="2"/>
  <c r="C8" i="2"/>
  <c r="B8" i="2"/>
  <c r="T208" i="2"/>
  <c r="S208" i="2"/>
  <c r="T207" i="2"/>
  <c r="S207" i="2"/>
  <c r="T206" i="2"/>
  <c r="T204" i="2"/>
  <c r="S204" i="2"/>
  <c r="T203" i="2"/>
  <c r="S203" i="2"/>
  <c r="T202" i="2"/>
  <c r="S202" i="2"/>
  <c r="T199" i="2"/>
  <c r="S199" i="2"/>
  <c r="T197" i="2"/>
  <c r="T196" i="2"/>
  <c r="S196" i="2"/>
  <c r="T195" i="2"/>
  <c r="S195" i="2"/>
  <c r="T194" i="2"/>
  <c r="T193" i="2"/>
  <c r="T192" i="2"/>
  <c r="S192" i="2"/>
  <c r="T191" i="2"/>
  <c r="S191" i="2"/>
  <c r="T190" i="2"/>
  <c r="T189" i="2"/>
  <c r="T186" i="2"/>
  <c r="T184" i="2"/>
  <c r="S184" i="2"/>
  <c r="T183" i="2"/>
  <c r="S183" i="2"/>
  <c r="T180" i="2"/>
  <c r="S180" i="2"/>
  <c r="T179" i="2"/>
  <c r="S179" i="2"/>
  <c r="T178" i="2"/>
  <c r="T177" i="2"/>
  <c r="T176" i="2"/>
  <c r="S176" i="2"/>
  <c r="S175" i="2"/>
  <c r="T174" i="2"/>
  <c r="T173" i="2"/>
  <c r="T170" i="2"/>
  <c r="T169" i="2"/>
  <c r="T168" i="2"/>
  <c r="S168" i="2"/>
  <c r="T157" i="2"/>
  <c r="T156" i="2"/>
  <c r="S156" i="2"/>
  <c r="T155" i="2"/>
  <c r="S155" i="2"/>
  <c r="T154" i="2"/>
  <c r="S154" i="2"/>
  <c r="T153" i="2"/>
  <c r="T149" i="2"/>
  <c r="S149" i="2"/>
  <c r="T148" i="2"/>
  <c r="S148" i="2"/>
  <c r="T146" i="2"/>
  <c r="T145" i="2"/>
  <c r="S145" i="2"/>
  <c r="T143" i="2"/>
  <c r="S143" i="2"/>
  <c r="T142" i="2"/>
  <c r="T140" i="2"/>
  <c r="T139" i="2"/>
  <c r="S139" i="2"/>
  <c r="T136" i="2"/>
  <c r="S136" i="2"/>
  <c r="T133" i="2"/>
  <c r="T132" i="2"/>
  <c r="S132" i="2"/>
  <c r="T131" i="2"/>
  <c r="S131" i="2"/>
  <c r="T129" i="2"/>
  <c r="T128" i="2"/>
  <c r="T127" i="2"/>
  <c r="S127" i="2"/>
  <c r="T125" i="2"/>
  <c r="S125" i="2"/>
  <c r="T124" i="2"/>
  <c r="T123" i="2"/>
  <c r="T121" i="2"/>
  <c r="S121" i="2"/>
  <c r="T120" i="2"/>
  <c r="S120" i="2"/>
  <c r="T119" i="2"/>
  <c r="T116" i="2"/>
  <c r="T115" i="2"/>
  <c r="S115" i="2"/>
  <c r="T114" i="2"/>
  <c r="S114" i="2"/>
  <c r="T101" i="2"/>
  <c r="T100" i="2"/>
  <c r="S100" i="2"/>
  <c r="T99" i="2"/>
  <c r="S99" i="2"/>
  <c r="T97" i="2"/>
  <c r="T96" i="2"/>
  <c r="T95" i="2"/>
  <c r="S95" i="2"/>
  <c r="T92" i="2"/>
  <c r="S92" i="2"/>
  <c r="T90" i="2"/>
  <c r="T89" i="2"/>
  <c r="T88" i="2"/>
  <c r="S88" i="2"/>
  <c r="T87" i="2"/>
  <c r="S87" i="2"/>
  <c r="T86" i="2"/>
  <c r="T85" i="2"/>
  <c r="T84" i="2"/>
  <c r="S84" i="2"/>
  <c r="T83" i="2"/>
  <c r="S83" i="2"/>
  <c r="T82" i="2"/>
  <c r="T79" i="2"/>
  <c r="T77" i="2"/>
  <c r="S77" i="2"/>
  <c r="T76" i="2"/>
  <c r="S76" i="2"/>
  <c r="T73" i="2"/>
  <c r="T72" i="2"/>
  <c r="T71" i="2"/>
  <c r="S71" i="2"/>
  <c r="T70" i="2"/>
  <c r="S70" i="2"/>
  <c r="T69" i="2"/>
  <c r="T67" i="2"/>
  <c r="T66" i="2"/>
  <c r="S66" i="2"/>
  <c r="T63" i="2"/>
  <c r="S63" i="2"/>
  <c r="T62" i="2"/>
  <c r="T61" i="2"/>
  <c r="T52" i="2"/>
  <c r="S52" i="2"/>
  <c r="T51" i="2"/>
  <c r="T50" i="2"/>
  <c r="T49" i="2"/>
  <c r="S49" i="2"/>
  <c r="T48" i="2"/>
  <c r="S48" i="2"/>
  <c r="T47" i="2"/>
  <c r="T44" i="2"/>
  <c r="S44" i="2"/>
  <c r="T43" i="2"/>
  <c r="S43" i="2"/>
  <c r="T41" i="2"/>
  <c r="T40" i="2"/>
  <c r="S40" i="2"/>
  <c r="T38" i="2"/>
  <c r="T37" i="2"/>
  <c r="T35" i="2"/>
  <c r="S35" i="2"/>
  <c r="T34" i="2"/>
  <c r="T31" i="2"/>
  <c r="S31" i="2"/>
  <c r="T30" i="2"/>
  <c r="T29" i="2"/>
  <c r="S29" i="2"/>
  <c r="T28" i="2"/>
  <c r="S28" i="2"/>
  <c r="T27" i="2"/>
  <c r="S27" i="2"/>
  <c r="T26" i="2"/>
  <c r="T24" i="2"/>
  <c r="S24" i="2"/>
  <c r="T23" i="2"/>
  <c r="S23" i="2"/>
  <c r="T22" i="2"/>
  <c r="S22" i="2"/>
  <c r="T20" i="2"/>
  <c r="S20" i="2"/>
  <c r="T19" i="2"/>
  <c r="S19" i="2"/>
  <c r="T18" i="2"/>
  <c r="T16" i="2"/>
  <c r="S16" i="2"/>
  <c r="T15" i="2"/>
  <c r="S15" i="2"/>
  <c r="T14" i="2"/>
  <c r="T11" i="2"/>
  <c r="S11" i="2"/>
  <c r="T10" i="2"/>
  <c r="T9" i="2"/>
  <c r="S9" i="2"/>
  <c r="D171" i="2" l="1"/>
  <c r="D36" i="3" s="1"/>
  <c r="O64" i="2"/>
  <c r="B57" i="3" s="1"/>
  <c r="B48" i="3" s="1"/>
  <c r="D64" i="2"/>
  <c r="O12" i="2"/>
  <c r="B51" i="3" s="1"/>
  <c r="D137" i="2"/>
  <c r="D31" i="3" s="1"/>
  <c r="Q171" i="2"/>
  <c r="C12" i="2"/>
  <c r="D117" i="2"/>
  <c r="D30" i="3" s="1"/>
  <c r="F117" i="2"/>
  <c r="P137" i="2"/>
  <c r="C65" i="3" s="1"/>
  <c r="G117" i="2"/>
  <c r="Q137" i="2"/>
  <c r="D65" i="3" s="1"/>
  <c r="S147" i="2"/>
  <c r="B66" i="3"/>
  <c r="C32" i="2"/>
  <c r="E64" i="2"/>
  <c r="O137" i="2"/>
  <c r="B65" i="3" s="1"/>
  <c r="S141" i="2"/>
  <c r="T182" i="2"/>
  <c r="J130" i="2"/>
  <c r="H130" i="2"/>
  <c r="I130" i="2"/>
  <c r="K130" i="2"/>
  <c r="E137" i="2"/>
  <c r="E31" i="3" s="1"/>
  <c r="D32" i="2"/>
  <c r="F12" i="2"/>
  <c r="R137" i="2"/>
  <c r="E65" i="3" s="1"/>
  <c r="G12" i="2"/>
  <c r="S46" i="2"/>
  <c r="I141" i="2"/>
  <c r="K141" i="2"/>
  <c r="O117" i="2"/>
  <c r="P171" i="2"/>
  <c r="S8" i="2"/>
  <c r="S17" i="2"/>
  <c r="J141" i="2"/>
  <c r="H141" i="2"/>
  <c r="C171" i="2"/>
  <c r="C36" i="3" s="1"/>
  <c r="S130" i="2"/>
  <c r="T25" i="2"/>
  <c r="T130" i="2"/>
  <c r="O171" i="2"/>
  <c r="S188" i="2"/>
  <c r="R171" i="2"/>
  <c r="T141" i="2"/>
  <c r="P117" i="2"/>
  <c r="R117" i="2"/>
  <c r="E64" i="3" s="1"/>
  <c r="E61" i="3" s="1"/>
  <c r="Q117" i="2"/>
  <c r="D64" i="3" s="1"/>
  <c r="E171" i="2"/>
  <c r="E36" i="3" s="1"/>
  <c r="F171" i="2"/>
  <c r="G171" i="2"/>
  <c r="B171" i="2"/>
  <c r="B36" i="3" s="1"/>
  <c r="F137" i="2"/>
  <c r="G137" i="2"/>
  <c r="B137" i="2"/>
  <c r="B31" i="3" s="1"/>
  <c r="B27" i="3" s="1"/>
  <c r="C137" i="2"/>
  <c r="C31" i="3" s="1"/>
  <c r="C117" i="2"/>
  <c r="C30" i="3" s="1"/>
  <c r="E117" i="2"/>
  <c r="E30" i="3" s="1"/>
  <c r="E27" i="3" s="1"/>
  <c r="B117" i="2"/>
  <c r="B30" i="3" s="1"/>
  <c r="P64" i="2"/>
  <c r="C57" i="3" s="1"/>
  <c r="R64" i="2"/>
  <c r="Q64" i="2"/>
  <c r="D57" i="3" s="1"/>
  <c r="P12" i="2"/>
  <c r="C51" i="3" s="1"/>
  <c r="R12" i="2"/>
  <c r="E51" i="3" s="1"/>
  <c r="Q12" i="2"/>
  <c r="D51" i="3" s="1"/>
  <c r="C64" i="2"/>
  <c r="F64" i="2"/>
  <c r="G64" i="2"/>
  <c r="B64" i="2"/>
  <c r="B32" i="2"/>
  <c r="G32" i="2"/>
  <c r="F32" i="2"/>
  <c r="D12" i="2"/>
  <c r="E12" i="2"/>
  <c r="B12" i="2"/>
  <c r="T98" i="2"/>
  <c r="T144" i="2"/>
  <c r="S113" i="2"/>
  <c r="S13" i="2"/>
  <c r="T151" i="2"/>
  <c r="T17" i="2"/>
  <c r="S98" i="2"/>
  <c r="T75" i="2"/>
  <c r="S205" i="2"/>
  <c r="T113" i="2"/>
  <c r="S182" i="2"/>
  <c r="T39" i="2"/>
  <c r="S118" i="2"/>
  <c r="S167" i="2"/>
  <c r="T60" i="2"/>
  <c r="T118" i="2"/>
  <c r="S21" i="2"/>
  <c r="T33" i="2"/>
  <c r="S42" i="2"/>
  <c r="S94" i="2"/>
  <c r="T126" i="2"/>
  <c r="S138" i="2"/>
  <c r="T172" i="2"/>
  <c r="S151" i="2"/>
  <c r="T167" i="2"/>
  <c r="T65" i="2"/>
  <c r="T21" i="2"/>
  <c r="S33" i="2"/>
  <c r="S172" i="2"/>
  <c r="T8" i="2"/>
  <c r="T13" i="2"/>
  <c r="T36" i="2"/>
  <c r="T46" i="2"/>
  <c r="T94" i="2"/>
  <c r="T138" i="2"/>
  <c r="T150" i="2"/>
  <c r="T175" i="2"/>
  <c r="T188" i="2"/>
  <c r="S25" i="2"/>
  <c r="S39" i="2"/>
  <c r="S60" i="2"/>
  <c r="S65" i="2"/>
  <c r="S75" i="2"/>
  <c r="S126" i="2"/>
  <c r="S144" i="2"/>
  <c r="T205" i="2"/>
  <c r="S201" i="2"/>
  <c r="S68" i="2"/>
  <c r="S81" i="2"/>
  <c r="S122" i="2"/>
  <c r="S150" i="2"/>
  <c r="T42" i="2"/>
  <c r="T68" i="2"/>
  <c r="T81" i="2"/>
  <c r="T122" i="2"/>
  <c r="T147" i="2"/>
  <c r="T201" i="2"/>
  <c r="E7" i="2" l="1"/>
  <c r="O7" i="2"/>
  <c r="C48" i="3"/>
  <c r="D112" i="2"/>
  <c r="D61" i="3"/>
  <c r="D27" i="3"/>
  <c r="D48" i="3"/>
  <c r="C7" i="2"/>
  <c r="C27" i="3"/>
  <c r="S171" i="2"/>
  <c r="O112" i="2"/>
  <c r="B64" i="3"/>
  <c r="B61" i="3" s="1"/>
  <c r="T64" i="2"/>
  <c r="E57" i="3"/>
  <c r="E48" i="3" s="1"/>
  <c r="P112" i="2"/>
  <c r="C64" i="3"/>
  <c r="C61" i="3" s="1"/>
  <c r="F7" i="2"/>
  <c r="T171" i="2"/>
  <c r="D7" i="2"/>
  <c r="E112" i="2"/>
  <c r="C112" i="2"/>
  <c r="S117" i="2"/>
  <c r="R112" i="2"/>
  <c r="Q112" i="2"/>
  <c r="G112" i="2"/>
  <c r="B112" i="2"/>
  <c r="F112" i="2"/>
  <c r="P7" i="2"/>
  <c r="Q7" i="2"/>
  <c r="R7" i="2"/>
  <c r="B7" i="2"/>
  <c r="G7" i="2"/>
  <c r="T117" i="2"/>
  <c r="T93" i="2"/>
  <c r="S200" i="2"/>
  <c r="S36" i="2"/>
  <c r="T200" i="2"/>
  <c r="S187" i="2"/>
  <c r="T45" i="2"/>
  <c r="S137" i="2"/>
  <c r="T137" i="2"/>
  <c r="S93" i="2"/>
  <c r="S80" i="2"/>
  <c r="S64" i="2"/>
  <c r="T32" i="2"/>
  <c r="S45" i="2"/>
  <c r="T187" i="2"/>
  <c r="S12" i="2"/>
  <c r="T80" i="2"/>
  <c r="T12" i="2"/>
  <c r="S78" i="2" l="1"/>
  <c r="S185" i="2"/>
  <c r="T185" i="2"/>
  <c r="S32" i="2"/>
  <c r="S7" i="2"/>
  <c r="T78" i="2"/>
  <c r="K205" i="2"/>
  <c r="K182" i="2"/>
  <c r="I182" i="2"/>
  <c r="K172" i="2"/>
  <c r="I167" i="2"/>
  <c r="H208" i="2"/>
  <c r="H203" i="2"/>
  <c r="J196" i="2"/>
  <c r="J195" i="2"/>
  <c r="J193" i="2"/>
  <c r="J192" i="2"/>
  <c r="H190" i="2"/>
  <c r="H184" i="2"/>
  <c r="J180" i="2"/>
  <c r="H179" i="2"/>
  <c r="J179" i="2"/>
  <c r="J178" i="2"/>
  <c r="H177" i="2"/>
  <c r="J176" i="2"/>
  <c r="J174" i="2"/>
  <c r="H169" i="2"/>
  <c r="J168" i="2"/>
  <c r="H168" i="2"/>
  <c r="K208" i="2"/>
  <c r="J208" i="2"/>
  <c r="I208" i="2"/>
  <c r="K207" i="2"/>
  <c r="J207" i="2"/>
  <c r="I207" i="2"/>
  <c r="H207" i="2"/>
  <c r="K206" i="2"/>
  <c r="J206" i="2"/>
  <c r="I206" i="2"/>
  <c r="H206" i="2"/>
  <c r="K204" i="2"/>
  <c r="J204" i="2"/>
  <c r="I204" i="2"/>
  <c r="H204" i="2"/>
  <c r="K203" i="2"/>
  <c r="J203" i="2"/>
  <c r="I203" i="2"/>
  <c r="K202" i="2"/>
  <c r="J202" i="2"/>
  <c r="I202" i="2"/>
  <c r="H202" i="2"/>
  <c r="K199" i="2"/>
  <c r="J199" i="2"/>
  <c r="I199" i="2"/>
  <c r="H199" i="2"/>
  <c r="K197" i="2"/>
  <c r="J197" i="2"/>
  <c r="I197" i="2"/>
  <c r="H197" i="2"/>
  <c r="K196" i="2"/>
  <c r="I196" i="2"/>
  <c r="H196" i="2"/>
  <c r="K195" i="2"/>
  <c r="I195" i="2"/>
  <c r="K194" i="2"/>
  <c r="J194" i="2"/>
  <c r="I194" i="2"/>
  <c r="H194" i="2"/>
  <c r="K193" i="2"/>
  <c r="I193" i="2"/>
  <c r="H193" i="2"/>
  <c r="K192" i="2"/>
  <c r="I192" i="2"/>
  <c r="H192" i="2"/>
  <c r="K191" i="2"/>
  <c r="J191" i="2"/>
  <c r="I191" i="2"/>
  <c r="H191" i="2"/>
  <c r="K190" i="2"/>
  <c r="J190" i="2"/>
  <c r="I190" i="2"/>
  <c r="K189" i="2"/>
  <c r="J189" i="2"/>
  <c r="I189" i="2"/>
  <c r="H189" i="2"/>
  <c r="K186" i="2"/>
  <c r="J186" i="2"/>
  <c r="I186" i="2"/>
  <c r="H186" i="2"/>
  <c r="K184" i="2"/>
  <c r="J184" i="2"/>
  <c r="I184" i="2"/>
  <c r="K183" i="2"/>
  <c r="J183" i="2"/>
  <c r="I183" i="2"/>
  <c r="H183" i="2"/>
  <c r="K180" i="2"/>
  <c r="I180" i="2"/>
  <c r="K179" i="2"/>
  <c r="I179" i="2"/>
  <c r="K178" i="2"/>
  <c r="I178" i="2"/>
  <c r="H178" i="2"/>
  <c r="K177" i="2"/>
  <c r="J177" i="2"/>
  <c r="I177" i="2"/>
  <c r="K176" i="2"/>
  <c r="I176" i="2"/>
  <c r="H176" i="2"/>
  <c r="K174" i="2"/>
  <c r="I174" i="2"/>
  <c r="K173" i="2"/>
  <c r="J173" i="2"/>
  <c r="I173" i="2"/>
  <c r="H173" i="2"/>
  <c r="K170" i="2"/>
  <c r="J170" i="2"/>
  <c r="I170" i="2"/>
  <c r="H170" i="2"/>
  <c r="K169" i="2"/>
  <c r="I169" i="2"/>
  <c r="K168" i="2"/>
  <c r="I168" i="2"/>
  <c r="T7" i="2" l="1"/>
  <c r="S112" i="2"/>
  <c r="T112" i="2"/>
  <c r="H175" i="2"/>
  <c r="H205" i="2"/>
  <c r="K200" i="2"/>
  <c r="H167" i="2"/>
  <c r="J172" i="2"/>
  <c r="H182" i="2"/>
  <c r="I188" i="2"/>
  <c r="K167" i="2"/>
  <c r="J182" i="2"/>
  <c r="J205" i="2"/>
  <c r="I175" i="2"/>
  <c r="H188" i="2"/>
  <c r="J171" i="2"/>
  <c r="I187" i="2"/>
  <c r="H187" i="2"/>
  <c r="K201" i="2"/>
  <c r="H180" i="2"/>
  <c r="J167" i="2"/>
  <c r="J169" i="2"/>
  <c r="H174" i="2"/>
  <c r="H195" i="2"/>
  <c r="J200" i="2"/>
  <c r="H200" i="2"/>
  <c r="J188" i="2"/>
  <c r="K188" i="2"/>
  <c r="H172" i="2"/>
  <c r="H201" i="2"/>
  <c r="J201" i="2"/>
  <c r="J175" i="2"/>
  <c r="J187" i="2"/>
  <c r="K175" i="2"/>
  <c r="K187" i="2"/>
  <c r="I172" i="2"/>
  <c r="I200" i="2"/>
  <c r="I201" i="2"/>
  <c r="I205" i="2"/>
  <c r="K171" i="2" l="1"/>
  <c r="H171" i="2"/>
  <c r="I171" i="2"/>
  <c r="K185" i="2"/>
  <c r="I185" i="2"/>
  <c r="H185" i="2"/>
  <c r="J185" i="2"/>
  <c r="K89" i="2" l="1"/>
  <c r="I89" i="2"/>
  <c r="I96" i="2"/>
  <c r="I100" i="2"/>
  <c r="I138" i="2"/>
  <c r="H138" i="2"/>
  <c r="I142" i="2"/>
  <c r="H142" i="2"/>
  <c r="K147" i="2"/>
  <c r="J147" i="2"/>
  <c r="K148" i="2"/>
  <c r="J148" i="2"/>
  <c r="I149" i="2"/>
  <c r="H149" i="2"/>
  <c r="H7" i="2" l="1"/>
  <c r="K50" i="2" l="1"/>
  <c r="J50" i="2"/>
  <c r="I50" i="2"/>
  <c r="H50" i="2"/>
  <c r="K62" i="2"/>
  <c r="I62" i="2"/>
  <c r="K96" i="2"/>
  <c r="I140" i="2"/>
  <c r="H140" i="2"/>
  <c r="I148" i="2" l="1"/>
  <c r="H148" i="2"/>
  <c r="I147" i="2"/>
  <c r="H147" i="2"/>
  <c r="K40" i="2" l="1"/>
  <c r="J40" i="2"/>
  <c r="K134" i="2" l="1"/>
  <c r="J134" i="2"/>
  <c r="H157" i="2" l="1"/>
  <c r="H156" i="2"/>
  <c r="H155" i="2"/>
  <c r="H154" i="2"/>
  <c r="H153" i="2"/>
  <c r="H146" i="2"/>
  <c r="H145" i="2"/>
  <c r="H143" i="2"/>
  <c r="H139" i="2"/>
  <c r="H136" i="2"/>
  <c r="H134" i="2"/>
  <c r="H133" i="2"/>
  <c r="H132" i="2"/>
  <c r="H131" i="2"/>
  <c r="H129" i="2"/>
  <c r="H128" i="2"/>
  <c r="H127" i="2"/>
  <c r="H125" i="2"/>
  <c r="H124" i="2"/>
  <c r="H123" i="2"/>
  <c r="H121" i="2"/>
  <c r="H120" i="2"/>
  <c r="H119" i="2"/>
  <c r="H116" i="2"/>
  <c r="H115" i="2"/>
  <c r="H114" i="2"/>
  <c r="H113" i="2"/>
  <c r="I40" i="2"/>
  <c r="H40" i="2"/>
  <c r="H126" i="2"/>
  <c r="H122" i="2" l="1"/>
  <c r="H144" i="2"/>
  <c r="H150" i="2"/>
  <c r="H151" i="2"/>
  <c r="H118" i="2"/>
  <c r="H137" i="2" l="1"/>
  <c r="H117" i="2"/>
  <c r="I145" i="2" l="1"/>
  <c r="H112" i="2" l="1"/>
  <c r="K145" i="2"/>
  <c r="J145" i="2"/>
  <c r="K61" i="2" l="1"/>
  <c r="K24" i="2"/>
  <c r="J24" i="2"/>
  <c r="K48" i="2" l="1"/>
  <c r="J48" i="2"/>
  <c r="I48" i="2"/>
  <c r="H48" i="2"/>
  <c r="K97" i="2" l="1"/>
  <c r="K95" i="2"/>
  <c r="K94" i="2"/>
  <c r="K93" i="2"/>
  <c r="I134" i="2" l="1"/>
  <c r="K44" i="2"/>
  <c r="J44" i="2"/>
  <c r="I44" i="2"/>
  <c r="H44" i="2"/>
  <c r="H25" i="2" l="1"/>
  <c r="H21" i="2"/>
  <c r="H17" i="2"/>
  <c r="H8" i="2"/>
  <c r="H42" i="2"/>
  <c r="H52" i="2"/>
  <c r="H49" i="2"/>
  <c r="H38" i="2"/>
  <c r="H34" i="2"/>
  <c r="H29" i="2"/>
  <c r="H28" i="2"/>
  <c r="H24" i="2"/>
  <c r="H20" i="2"/>
  <c r="H16" i="2"/>
  <c r="H10" i="2"/>
  <c r="H9" i="2"/>
  <c r="H11" i="2"/>
  <c r="H14" i="2"/>
  <c r="H15" i="2"/>
  <c r="H18" i="2"/>
  <c r="H19" i="2"/>
  <c r="H22" i="2"/>
  <c r="H23" i="2"/>
  <c r="H26" i="2"/>
  <c r="H27" i="2"/>
  <c r="H30" i="2"/>
  <c r="H31" i="2"/>
  <c r="H35" i="2"/>
  <c r="H37" i="2"/>
  <c r="H41" i="2"/>
  <c r="H43" i="2"/>
  <c r="H47" i="2"/>
  <c r="H51" i="2"/>
  <c r="H12" i="2" l="1"/>
  <c r="H46" i="2"/>
  <c r="H39" i="2"/>
  <c r="H45" i="2"/>
  <c r="H32" i="2"/>
  <c r="H36" i="2"/>
  <c r="H33" i="2"/>
  <c r="H13" i="2"/>
  <c r="I125" i="2"/>
  <c r="K125" i="2" l="1"/>
  <c r="J125" i="2"/>
  <c r="I97" i="2" l="1"/>
  <c r="I95" i="2"/>
  <c r="I94" i="2"/>
  <c r="I93" i="2"/>
  <c r="G32" i="3" l="1"/>
  <c r="F32" i="3"/>
  <c r="F38" i="3"/>
  <c r="G38" i="3"/>
  <c r="K129" i="2"/>
  <c r="J129" i="2"/>
  <c r="K156" i="2" l="1"/>
  <c r="J156" i="2"/>
  <c r="K63" i="2"/>
  <c r="K157" i="2" l="1"/>
  <c r="J157" i="2"/>
  <c r="I157" i="2"/>
  <c r="I156" i="2"/>
  <c r="K155" i="2"/>
  <c r="J155" i="2"/>
  <c r="I155" i="2"/>
  <c r="K154" i="2"/>
  <c r="J154" i="2"/>
  <c r="I154" i="2"/>
  <c r="K153" i="2"/>
  <c r="J153" i="2"/>
  <c r="I153" i="2"/>
  <c r="K151" i="2"/>
  <c r="J151" i="2"/>
  <c r="I151" i="2"/>
  <c r="K150" i="2"/>
  <c r="J150" i="2"/>
  <c r="I150" i="2"/>
  <c r="K146" i="2"/>
  <c r="J146" i="2"/>
  <c r="I146" i="2"/>
  <c r="K144" i="2"/>
  <c r="J144" i="2"/>
  <c r="I144" i="2"/>
  <c r="K143" i="2"/>
  <c r="J143" i="2"/>
  <c r="I143" i="2"/>
  <c r="K140" i="2"/>
  <c r="J140" i="2"/>
  <c r="K139" i="2"/>
  <c r="J139" i="2"/>
  <c r="I139" i="2"/>
  <c r="K138" i="2"/>
  <c r="J138" i="2"/>
  <c r="K137" i="2"/>
  <c r="J137" i="2"/>
  <c r="I137" i="2"/>
  <c r="K136" i="2"/>
  <c r="J136" i="2"/>
  <c r="I136" i="2"/>
  <c r="K133" i="2"/>
  <c r="J133" i="2"/>
  <c r="I133" i="2"/>
  <c r="K132" i="2"/>
  <c r="J132" i="2"/>
  <c r="I132" i="2"/>
  <c r="K131" i="2"/>
  <c r="J131" i="2"/>
  <c r="I131" i="2"/>
  <c r="I129" i="2"/>
  <c r="K128" i="2"/>
  <c r="J128" i="2"/>
  <c r="I128" i="2"/>
  <c r="K127" i="2"/>
  <c r="J127" i="2"/>
  <c r="I127" i="2"/>
  <c r="K126" i="2"/>
  <c r="J126" i="2"/>
  <c r="I126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00" i="2"/>
  <c r="K99" i="2"/>
  <c r="I99" i="2"/>
  <c r="K98" i="2"/>
  <c r="I98" i="2"/>
  <c r="K92" i="2"/>
  <c r="I92" i="2"/>
  <c r="K90" i="2"/>
  <c r="I90" i="2"/>
  <c r="K88" i="2"/>
  <c r="I88" i="2"/>
  <c r="K87" i="2"/>
  <c r="I87" i="2"/>
  <c r="K86" i="2"/>
  <c r="I86" i="2"/>
  <c r="K85" i="2"/>
  <c r="I85" i="2"/>
  <c r="K84" i="2"/>
  <c r="I84" i="2"/>
  <c r="K83" i="2"/>
  <c r="I83" i="2"/>
  <c r="K82" i="2"/>
  <c r="I82" i="2"/>
  <c r="K81" i="2"/>
  <c r="I81" i="2"/>
  <c r="K80" i="2"/>
  <c r="I80" i="2"/>
  <c r="K79" i="2"/>
  <c r="I79" i="2"/>
  <c r="K78" i="2"/>
  <c r="I78" i="2"/>
  <c r="K77" i="2"/>
  <c r="I77" i="2"/>
  <c r="K76" i="2"/>
  <c r="I76" i="2"/>
  <c r="K75" i="2"/>
  <c r="I75" i="2"/>
  <c r="K73" i="2"/>
  <c r="I73" i="2"/>
  <c r="K72" i="2"/>
  <c r="I72" i="2"/>
  <c r="K71" i="2"/>
  <c r="I71" i="2"/>
  <c r="K70" i="2"/>
  <c r="I70" i="2"/>
  <c r="K69" i="2"/>
  <c r="I69" i="2"/>
  <c r="K68" i="2"/>
  <c r="I68" i="2"/>
  <c r="K67" i="2"/>
  <c r="I67" i="2"/>
  <c r="K66" i="2"/>
  <c r="I66" i="2"/>
  <c r="K65" i="2"/>
  <c r="I65" i="2"/>
  <c r="K64" i="2"/>
  <c r="I64" i="2"/>
  <c r="I63" i="2"/>
  <c r="I61" i="2"/>
  <c r="K51" i="2"/>
  <c r="J51" i="2"/>
  <c r="I51" i="2"/>
  <c r="K49" i="2"/>
  <c r="J49" i="2"/>
  <c r="I49" i="2"/>
  <c r="K47" i="2"/>
  <c r="J47" i="2"/>
  <c r="I47" i="2"/>
  <c r="K46" i="2"/>
  <c r="J46" i="2"/>
  <c r="I46" i="2"/>
  <c r="K45" i="2"/>
  <c r="J45" i="2"/>
  <c r="I45" i="2"/>
  <c r="K43" i="2"/>
  <c r="J43" i="2"/>
  <c r="I43" i="2"/>
  <c r="K42" i="2"/>
  <c r="J42" i="2"/>
  <c r="I42" i="2"/>
  <c r="K41" i="2"/>
  <c r="J41" i="2"/>
  <c r="I41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J112" i="2" l="1"/>
  <c r="K112" i="2" l="1"/>
  <c r="I112" i="2"/>
  <c r="K60" i="2" l="1"/>
  <c r="I60" i="2"/>
  <c r="K101" i="2" l="1"/>
  <c r="I101" i="2"/>
  <c r="K52" i="2"/>
  <c r="J52" i="2"/>
  <c r="I52" i="2"/>
  <c r="K7" i="2" l="1"/>
  <c r="I7" i="2"/>
  <c r="D20" i="3"/>
  <c r="E26" i="3"/>
  <c r="E25" i="3"/>
  <c r="C25" i="3"/>
  <c r="C24" i="3"/>
  <c r="E23" i="3"/>
  <c r="E20" i="3"/>
  <c r="E19" i="3"/>
  <c r="D19" i="3"/>
  <c r="B15" i="3"/>
  <c r="C26" i="3"/>
  <c r="E15" i="3"/>
  <c r="E21" i="3"/>
  <c r="B16" i="3"/>
  <c r="C15" i="3"/>
  <c r="C16" i="3"/>
  <c r="E16" i="3"/>
  <c r="C22" i="3"/>
  <c r="E22" i="3"/>
  <c r="D15" i="3"/>
  <c r="D16" i="3"/>
  <c r="C20" i="3"/>
  <c r="F31" i="3"/>
  <c r="B20" i="3"/>
  <c r="F63" i="3" l="1"/>
  <c r="G25" i="3"/>
  <c r="G72" i="3"/>
  <c r="F70" i="3"/>
  <c r="F66" i="3"/>
  <c r="G67" i="3"/>
  <c r="G15" i="3"/>
  <c r="G66" i="3"/>
  <c r="F33" i="3"/>
  <c r="F29" i="3"/>
  <c r="G56" i="3"/>
  <c r="G20" i="3"/>
  <c r="G68" i="3"/>
  <c r="F30" i="3"/>
  <c r="F73" i="3"/>
  <c r="F65" i="3"/>
  <c r="G73" i="3"/>
  <c r="G71" i="3"/>
  <c r="G33" i="3"/>
  <c r="G30" i="3"/>
  <c r="G53" i="3"/>
  <c r="G22" i="3"/>
  <c r="F16" i="3"/>
  <c r="G16" i="3"/>
  <c r="F64" i="3"/>
  <c r="F15" i="3"/>
  <c r="G39" i="3"/>
  <c r="G70" i="3"/>
  <c r="F67" i="3"/>
  <c r="G65" i="3"/>
  <c r="G35" i="3"/>
  <c r="F49" i="3"/>
  <c r="F53" i="3"/>
  <c r="F62" i="3"/>
  <c r="G50" i="3"/>
  <c r="F28" i="3"/>
  <c r="G49" i="3"/>
  <c r="F72" i="3"/>
  <c r="F71" i="3"/>
  <c r="G69" i="3"/>
  <c r="F69" i="3"/>
  <c r="F68" i="3"/>
  <c r="G64" i="3"/>
  <c r="F39" i="3"/>
  <c r="G37" i="3"/>
  <c r="F36" i="3"/>
  <c r="G36" i="3"/>
  <c r="F35" i="3"/>
  <c r="G31" i="3"/>
  <c r="G29" i="3"/>
  <c r="G63" i="3"/>
  <c r="F50" i="3"/>
  <c r="G26" i="3"/>
  <c r="F20" i="3"/>
  <c r="F37" i="3"/>
  <c r="G34" i="3"/>
  <c r="F34" i="3"/>
  <c r="G28" i="3"/>
  <c r="G60" i="3"/>
  <c r="G59" i="3"/>
  <c r="G58" i="3"/>
  <c r="G57" i="3"/>
  <c r="G55" i="3"/>
  <c r="F54" i="3"/>
  <c r="G54" i="3"/>
  <c r="G52" i="3"/>
  <c r="E24" i="3"/>
  <c r="G24" i="3" s="1"/>
  <c r="C23" i="3"/>
  <c r="G23" i="3" s="1"/>
  <c r="C21" i="3"/>
  <c r="G21" i="3" s="1"/>
  <c r="C19" i="3"/>
  <c r="G19" i="3" s="1"/>
  <c r="B19" i="3"/>
  <c r="F19" i="3" s="1"/>
  <c r="E18" i="3"/>
  <c r="D17" i="3"/>
  <c r="C17" i="3"/>
  <c r="E17" i="3"/>
  <c r="E14" i="3" l="1"/>
  <c r="G61" i="3"/>
  <c r="G62" i="3"/>
  <c r="F61" i="3"/>
  <c r="F52" i="3"/>
  <c r="G17" i="3"/>
  <c r="F27" i="3"/>
  <c r="G27" i="3"/>
  <c r="B18" i="3"/>
  <c r="C18" i="3"/>
  <c r="D18" i="3"/>
  <c r="B17" i="3"/>
  <c r="F17" i="3" l="1"/>
  <c r="G18" i="3"/>
  <c r="C14" i="3"/>
  <c r="G14" i="3" s="1"/>
  <c r="G48" i="3"/>
  <c r="G51" i="3"/>
  <c r="F51" i="3"/>
  <c r="F18" i="3"/>
  <c r="J7" i="2" l="1"/>
  <c r="F48" i="3" l="1"/>
  <c r="D26" i="3" l="1"/>
  <c r="D24" i="3"/>
  <c r="D21" i="3"/>
  <c r="D25" i="3"/>
  <c r="D22" i="3"/>
  <c r="D23" i="3"/>
  <c r="D14" i="3" l="1"/>
  <c r="F55" i="3"/>
  <c r="F59" i="3"/>
  <c r="F57" i="3"/>
  <c r="F60" i="3"/>
  <c r="F58" i="3"/>
  <c r="F56" i="3"/>
  <c r="J98" i="2"/>
  <c r="H98" i="2"/>
  <c r="J60" i="2"/>
  <c r="H60" i="2"/>
  <c r="J87" i="2"/>
  <c r="H87" i="2"/>
  <c r="J62" i="2"/>
  <c r="H62" i="2"/>
  <c r="H65" i="2"/>
  <c r="J65" i="2"/>
  <c r="J80" i="2"/>
  <c r="H80" i="2"/>
  <c r="J85" i="2"/>
  <c r="H85" i="2"/>
  <c r="H69" i="2"/>
  <c r="J69" i="2"/>
  <c r="H75" i="2"/>
  <c r="J75" i="2"/>
  <c r="J90" i="2"/>
  <c r="H90" i="2"/>
  <c r="H93" i="2"/>
  <c r="J93" i="2"/>
  <c r="J92" i="2"/>
  <c r="H92" i="2"/>
  <c r="J96" i="2"/>
  <c r="H96" i="2"/>
  <c r="H77" i="2"/>
  <c r="J77" i="2"/>
  <c r="J94" i="2"/>
  <c r="H94" i="2"/>
  <c r="J78" i="2"/>
  <c r="H78" i="2"/>
  <c r="H83" i="2"/>
  <c r="J83" i="2"/>
  <c r="J84" i="2"/>
  <c r="H84" i="2"/>
  <c r="H88" i="2"/>
  <c r="J88" i="2"/>
  <c r="H63" i="2"/>
  <c r="J63" i="2"/>
  <c r="J100" i="2"/>
  <c r="H100" i="2"/>
  <c r="B26" i="3"/>
  <c r="F26" i="3" s="1"/>
  <c r="J71" i="2"/>
  <c r="H71" i="2"/>
  <c r="H68" i="2"/>
  <c r="J68" i="2"/>
  <c r="H61" i="2"/>
  <c r="J61" i="2"/>
  <c r="H73" i="2"/>
  <c r="J73" i="2"/>
  <c r="H95" i="2"/>
  <c r="J95" i="2"/>
  <c r="H97" i="2"/>
  <c r="J97" i="2"/>
  <c r="J99" i="2"/>
  <c r="H99" i="2"/>
  <c r="J70" i="2"/>
  <c r="H70" i="2"/>
  <c r="J101" i="2"/>
  <c r="H101" i="2"/>
  <c r="B25" i="3"/>
  <c r="F25" i="3" s="1"/>
  <c r="J64" i="2"/>
  <c r="H64" i="2"/>
  <c r="H81" i="2"/>
  <c r="J81" i="2"/>
  <c r="J67" i="2"/>
  <c r="H67" i="2"/>
  <c r="J86" i="2"/>
  <c r="H86" i="2"/>
  <c r="J66" i="2"/>
  <c r="H66" i="2"/>
  <c r="B24" i="3"/>
  <c r="F24" i="3" s="1"/>
  <c r="J89" i="2"/>
  <c r="H89" i="2"/>
  <c r="H79" i="2"/>
  <c r="J79" i="2"/>
  <c r="J82" i="2"/>
  <c r="H82" i="2"/>
  <c r="H76" i="2"/>
  <c r="J76" i="2"/>
  <c r="B23" i="3"/>
  <c r="F23" i="3" s="1"/>
  <c r="H72" i="2"/>
  <c r="J72" i="2"/>
  <c r="B22" i="3"/>
  <c r="F22" i="3" s="1"/>
  <c r="B21" i="3"/>
  <c r="F21" i="3" l="1"/>
  <c r="B14" i="3"/>
  <c r="F14" i="3" s="1"/>
</calcChain>
</file>

<file path=xl/sharedStrings.xml><?xml version="1.0" encoding="utf-8"?>
<sst xmlns="http://schemas.openxmlformats.org/spreadsheetml/2006/main" count="594" uniqueCount="130">
  <si>
    <t>Description</t>
  </si>
  <si>
    <t>Rs</t>
  </si>
  <si>
    <t>$</t>
  </si>
  <si>
    <t>over</t>
  </si>
  <si>
    <t xml:space="preserve">GOVERNMENT OF PAKISTAN </t>
  </si>
  <si>
    <t>TRADE IN SERVICES (SUMMARY)</t>
  </si>
  <si>
    <t>Export of Services   (TOTAL)</t>
  </si>
  <si>
    <t>Import of Services   (TOTAL)</t>
  </si>
  <si>
    <t>Dollars in Thousands</t>
  </si>
  <si>
    <t>Rs. in Millions</t>
  </si>
  <si>
    <t xml:space="preserve">             Rs. In Million</t>
  </si>
  <si>
    <t xml:space="preserve">             Dollars in Thousands</t>
  </si>
  <si>
    <t>P-2</t>
  </si>
  <si>
    <t>PAKISTAN BUREAU OF STATISTICS</t>
  </si>
  <si>
    <t>1.Manufacturing services on physical inputs owned by others</t>
  </si>
  <si>
    <t xml:space="preserve">1.1 Goods for processing in reporting economy </t>
  </si>
  <si>
    <t xml:space="preserve">1.2 Goods for processing abroad </t>
  </si>
  <si>
    <t>2.Maintenance and repair services n.i.e.</t>
  </si>
  <si>
    <t>3. Transport</t>
  </si>
  <si>
    <t>3.1 Sea transport</t>
  </si>
  <si>
    <t>3.1.1 Passenger</t>
  </si>
  <si>
    <t>3.1.2 Freight</t>
  </si>
  <si>
    <t>3.1.3 Other</t>
  </si>
  <si>
    <t>3.2 Air transport</t>
  </si>
  <si>
    <t>3.3 Road transport</t>
  </si>
  <si>
    <t>3.3.1 Passenger</t>
  </si>
  <si>
    <t>3.3.2 Freight</t>
  </si>
  <si>
    <t>3.3.3 Other</t>
  </si>
  <si>
    <t>3.4 Rail transport</t>
  </si>
  <si>
    <t>3.4.1 Passenger</t>
  </si>
  <si>
    <t>3.4.2 Freight</t>
  </si>
  <si>
    <t>3.4.3 Other</t>
  </si>
  <si>
    <t>3.5 Postal and courier services</t>
  </si>
  <si>
    <t>3.6 Electricity transmission</t>
  </si>
  <si>
    <t>3.7 Other supporting and auxiliary transport service</t>
  </si>
  <si>
    <t> 4. Travel</t>
  </si>
  <si>
    <t>4.1 Business</t>
  </si>
  <si>
    <t>4.1.2 Other</t>
  </si>
  <si>
    <t>4.2 Personal</t>
  </si>
  <si>
    <t>4.2.3 Other</t>
  </si>
  <si>
    <t xml:space="preserve">4.2.3.1 Religious travel  </t>
  </si>
  <si>
    <t>4.2.3.2 Other</t>
  </si>
  <si>
    <t>5.Construction services</t>
  </si>
  <si>
    <t>5.1 Construction abroad</t>
  </si>
  <si>
    <t>5.2 Construction in the compiling economy</t>
  </si>
  <si>
    <t>6. Insurance and Pension services</t>
  </si>
  <si>
    <t>6.1 Direct Insurance</t>
  </si>
  <si>
    <t>6.1.1 Life insurance</t>
  </si>
  <si>
    <t>6.1.2 Freight insurance</t>
  </si>
  <si>
    <t>6.1.3 Other direct insurance</t>
  </si>
  <si>
    <t>6.2 Reinsurance</t>
  </si>
  <si>
    <t>6.3 Auxiliary insurance services</t>
  </si>
  <si>
    <t>6.4 Pension and standardized guarantee services</t>
  </si>
  <si>
    <t>7. Financial services</t>
  </si>
  <si>
    <t>7.1   Explicitly charged and other financial services</t>
  </si>
  <si>
    <t>7.2   Financial intermediation service charges indirectly measured (FISIM)</t>
  </si>
  <si>
    <t>8. Charges for the use of intellectual services</t>
  </si>
  <si>
    <t>9. Telecommunication, Computer and information services</t>
  </si>
  <si>
    <t>9.1   Telecommunications services</t>
  </si>
  <si>
    <t>9.1.1 Call centres</t>
  </si>
  <si>
    <t xml:space="preserve">9.1.2 Telecommunication services </t>
  </si>
  <si>
    <t>9.2 Computer services</t>
  </si>
  <si>
    <t xml:space="preserve">9.2.1 Hardware consultancy services  </t>
  </si>
  <si>
    <t xml:space="preserve">9.2.2 Software consultancy services  </t>
  </si>
  <si>
    <t>9.2.3 Maintenance &amp; repairs of computer</t>
  </si>
  <si>
    <t xml:space="preserve">9.2.4 Export / Import  of Computer Software </t>
  </si>
  <si>
    <t>9.3 Information services</t>
  </si>
  <si>
    <t>9.3.1 News agency services</t>
  </si>
  <si>
    <t>9.3.2 Other information services</t>
  </si>
  <si>
    <t>10. Other business services</t>
  </si>
  <si>
    <t>10.1 Research and development services</t>
  </si>
  <si>
    <t>10.2 Professional and management consulting services</t>
  </si>
  <si>
    <t>10.2.1   Legal, accounting, management consulting, and public relations</t>
  </si>
  <si>
    <t>10.2.1.1   Legal services</t>
  </si>
  <si>
    <t>10.2.1.2   Accounting, auditing, bookkeeping, and tax consulting services</t>
  </si>
  <si>
    <t>10.2.1.3   Business and management consulting and public relations services</t>
  </si>
  <si>
    <t>10.2.2   Advertising, market research, and public opinion polling</t>
  </si>
  <si>
    <t>10.3.1   Architectural, engineering, scientific and other technical services</t>
  </si>
  <si>
    <t>10.3.3   Operating leasing services</t>
  </si>
  <si>
    <t>11. Personal, cultural, and recreational services</t>
  </si>
  <si>
    <t>11.1   Audiovisual and related services</t>
  </si>
  <si>
    <t>11.1.1 Audiovisual services</t>
  </si>
  <si>
    <t>11.1.2 Artistic related services</t>
  </si>
  <si>
    <t>11.2   Other personal, cultural, and recreational services</t>
  </si>
  <si>
    <t>12. Government services, n.i.e.</t>
  </si>
  <si>
    <t>12.1 Embassies and consulates</t>
  </si>
  <si>
    <t>12.2 Military units and agencies</t>
  </si>
  <si>
    <t>12.3  Other</t>
  </si>
  <si>
    <t>Note:</t>
  </si>
  <si>
    <t>EXPORTS OF SERVICES</t>
  </si>
  <si>
    <t>IMPORTS OF SERVICES</t>
  </si>
  <si>
    <t>Services</t>
  </si>
  <si>
    <t>4.1.1 Acquisition of goods and services by border, seasonal, and other short-term workers</t>
  </si>
  <si>
    <t>4.2.1 Health-related expenditure</t>
  </si>
  <si>
    <t>4.2.2 Education-related expenditure</t>
  </si>
  <si>
    <t>10.3 Technical, trade-related and other business services</t>
  </si>
  <si>
    <t>10.3.2   Waste treatment and de-pollution, agricultural and mining services</t>
  </si>
  <si>
    <t>10.3.4   Trade-related services</t>
  </si>
  <si>
    <t>P-6</t>
  </si>
  <si>
    <t>1. The data are  presented as per BPM6(EBOPS 2010) classification aligned with IMTS 2010 classification</t>
  </si>
  <si>
    <t xml:space="preserve">            Dollar value converted into Rupees on the basis of monthly Banks' Floating Average exchange rate provided by SBP. </t>
  </si>
  <si>
    <t xml:space="preserve">  Provisional figures based on figures provided by the State Bank of Pakistan.</t>
  </si>
  <si>
    <t xml:space="preserve">  Revised by SBP</t>
  </si>
  <si>
    <t>9.2.5 Freelance of Computer and Information Services</t>
  </si>
  <si>
    <t>9.2.6 Other Computer services</t>
  </si>
  <si>
    <t>10.3.5   Other Freelance Services</t>
  </si>
  <si>
    <t>10.3.6   Other business services n.i.e.</t>
  </si>
  <si>
    <t xml:space="preserve"> August, 2025 (P )</t>
  </si>
  <si>
    <t>July, 2025 (R )</t>
  </si>
  <si>
    <t>August, 2024</t>
  </si>
  <si>
    <t>% Change in August, 2025</t>
  </si>
  <si>
    <t>July, 2025</t>
  </si>
  <si>
    <t>August, 2025</t>
  </si>
  <si>
    <t>July, 2025  (P )</t>
  </si>
  <si>
    <t xml:space="preserve"> over July, 2025</t>
  </si>
  <si>
    <t>Note:-  SBP has swiched over from BPM-5  to BPM 6th addition from July, 2014.</t>
  </si>
  <si>
    <t>July - August, 2025</t>
  </si>
  <si>
    <t>July - August, 2024</t>
  </si>
  <si>
    <t>% Change in July - August, 2025</t>
  </si>
  <si>
    <t>July - August,   2024</t>
  </si>
  <si>
    <t>July - August,2025 (P )</t>
  </si>
  <si>
    <t xml:space="preserve">    July - August, 2024 (F )</t>
  </si>
  <si>
    <t>% Change in July - August,    2025</t>
  </si>
  <si>
    <t xml:space="preserve">      August, 2025 (1$=Rs.282.244732) , July, 2025 (1$=Rs.284.213295) and August, 2024 (1$=Rs.278.540312)</t>
  </si>
  <si>
    <t>P-3</t>
  </si>
  <si>
    <t>P-4</t>
  </si>
  <si>
    <t>P-5</t>
  </si>
  <si>
    <t>P-7</t>
  </si>
  <si>
    <t>P-9</t>
  </si>
  <si>
    <t>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</si>
</sst>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;\-#,##0;&quot;-&quot;"/>
    <numFmt numFmtId="167" formatCode="mm/dd/yy"/>
  </numFmts>
  <fonts count="40" x14ac:knownFonts="1">
    <font>
      <sz val="12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2"/>
      <name val="Arial"/>
      <family val="2"/>
    </font>
    <font>
      <sz val="12"/>
      <name val="Tms Rmn"/>
    </font>
    <font>
      <b/>
      <sz val="9"/>
      <color indexed="12"/>
      <name val="Arial"/>
      <family val="2"/>
    </font>
    <font>
      <sz val="10"/>
      <name val="MS Serif"/>
      <family val="1"/>
    </font>
    <font>
      <i/>
      <sz val="9"/>
      <color indexed="8"/>
      <name val="Arial"/>
      <family val="2"/>
    </font>
    <font>
      <sz val="10"/>
      <color indexed="16"/>
      <name val="MS Serif"/>
      <family val="1"/>
    </font>
    <font>
      <b/>
      <sz val="9"/>
      <color indexed="20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8"/>
      <color indexed="18"/>
      <name val="Arial"/>
      <family val="2"/>
    </font>
    <font>
      <sz val="8"/>
      <name val="Helv"/>
    </font>
    <font>
      <b/>
      <sz val="8"/>
      <color indexed="8"/>
      <name val="Helv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color theme="3"/>
      <name val="Times New Roman"/>
      <family val="1"/>
    </font>
    <font>
      <b/>
      <sz val="14"/>
      <color theme="3"/>
      <name val="Arial"/>
      <family val="2"/>
    </font>
    <font>
      <sz val="12"/>
      <color theme="9" tint="-0.249977111117893"/>
      <name val="Times New Roman"/>
      <family val="1"/>
    </font>
    <font>
      <sz val="12"/>
      <color theme="9" tint="-0.249977111117893"/>
      <name val="Arial"/>
      <family val="2"/>
    </font>
    <font>
      <sz val="12"/>
      <color rgb="FF00B050"/>
      <name val="Times New Roman"/>
      <family val="1"/>
    </font>
    <font>
      <sz val="12"/>
      <color rgb="FF00B05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1" fillId="0" borderId="0" applyNumberFormat="0" applyFill="0" applyBorder="0" applyAlignment="0" applyProtection="0"/>
    <xf numFmtId="166" fontId="5" fillId="0" borderId="0" applyFill="0" applyBorder="0" applyAlignment="0"/>
    <xf numFmtId="43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2" fillId="2" borderId="0" applyFill="0" applyBorder="0"/>
    <xf numFmtId="0" fontId="13" fillId="0" borderId="0" applyNumberFormat="0" applyAlignment="0">
      <alignment horizontal="left"/>
    </xf>
    <xf numFmtId="0" fontId="14" fillId="2" borderId="0"/>
    <xf numFmtId="0" fontId="15" fillId="0" borderId="0" applyNumberFormat="0" applyAlignment="0">
      <alignment horizontal="left"/>
    </xf>
    <xf numFmtId="0" fontId="16" fillId="0" borderId="0" applyFill="0" applyAlignment="0"/>
    <xf numFmtId="38" fontId="2" fillId="2" borderId="0" applyNumberFormat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10" fontId="2" fillId="3" borderId="3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18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>
      <alignment wrapText="1"/>
    </xf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67" fontId="20" fillId="0" borderId="0" applyNumberFormat="0" applyFill="0" applyBorder="0" applyAlignment="0" applyProtection="0">
      <alignment horizontal="left"/>
    </xf>
    <xf numFmtId="40" fontId="21" fillId="0" borderId="0" applyBorder="0">
      <alignment horizontal="right"/>
    </xf>
    <xf numFmtId="0" fontId="22" fillId="2" borderId="0" applyFont="0" applyFill="0">
      <alignment horizontal="center"/>
    </xf>
  </cellStyleXfs>
  <cellXfs count="97">
    <xf numFmtId="0" fontId="0" fillId="0" borderId="0" xfId="0"/>
    <xf numFmtId="0" fontId="25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5" xfId="0" applyFont="1" applyBorder="1"/>
    <xf numFmtId="0" fontId="26" fillId="0" borderId="5" xfId="0" applyFont="1" applyBorder="1" applyAlignment="1">
      <alignment horizontal="center"/>
    </xf>
    <xf numFmtId="0" fontId="26" fillId="0" borderId="6" xfId="0" applyFont="1" applyBorder="1"/>
    <xf numFmtId="0" fontId="26" fillId="0" borderId="4" xfId="0" applyFont="1" applyBorder="1"/>
    <xf numFmtId="0" fontId="26" fillId="0" borderId="7" xfId="0" applyFont="1" applyBorder="1"/>
    <xf numFmtId="0" fontId="26" fillId="0" borderId="8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5" fillId="0" borderId="5" xfId="0" applyFont="1" applyBorder="1"/>
    <xf numFmtId="2" fontId="25" fillId="0" borderId="0" xfId="0" applyNumberFormat="1" applyFont="1"/>
    <xf numFmtId="0" fontId="25" fillId="0" borderId="5" xfId="0" applyFont="1" applyBorder="1" applyAlignment="1">
      <alignment horizontal="left"/>
    </xf>
    <xf numFmtId="4" fontId="25" fillId="0" borderId="0" xfId="3" applyNumberFormat="1" applyFont="1"/>
    <xf numFmtId="0" fontId="25" fillId="0" borderId="6" xfId="0" applyFont="1" applyBorder="1"/>
    <xf numFmtId="4" fontId="0" fillId="0" borderId="0" xfId="0" applyNumberFormat="1"/>
    <xf numFmtId="4" fontId="0" fillId="0" borderId="4" xfId="0" applyNumberFormat="1" applyBorder="1"/>
    <xf numFmtId="0" fontId="27" fillId="0" borderId="5" xfId="0" applyFont="1" applyBorder="1"/>
    <xf numFmtId="4" fontId="25" fillId="0" borderId="4" xfId="3" applyNumberFormat="1" applyFont="1" applyBorder="1"/>
    <xf numFmtId="4" fontId="28" fillId="0" borderId="0" xfId="3" applyNumberFormat="1" applyFont="1"/>
    <xf numFmtId="2" fontId="29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left"/>
    </xf>
    <xf numFmtId="2" fontId="26" fillId="0" borderId="0" xfId="0" applyNumberFormat="1" applyFont="1"/>
    <xf numFmtId="2" fontId="26" fillId="0" borderId="4" xfId="3" applyNumberFormat="1" applyFont="1" applyBorder="1"/>
    <xf numFmtId="2" fontId="30" fillId="0" borderId="0" xfId="0" applyNumberFormat="1" applyFont="1"/>
    <xf numFmtId="2" fontId="26" fillId="0" borderId="4" xfId="0" applyNumberFormat="1" applyFont="1" applyBorder="1"/>
    <xf numFmtId="2" fontId="26" fillId="0" borderId="10" xfId="0" applyNumberFormat="1" applyFont="1" applyBorder="1"/>
    <xf numFmtId="2" fontId="26" fillId="0" borderId="12" xfId="0" applyNumberFormat="1" applyFont="1" applyBorder="1"/>
    <xf numFmtId="2" fontId="26" fillId="0" borderId="12" xfId="0" applyNumberFormat="1" applyFont="1" applyBorder="1" applyAlignment="1">
      <alignment horizontal="center"/>
    </xf>
    <xf numFmtId="2" fontId="26" fillId="0" borderId="6" xfId="3" applyNumberFormat="1" applyFont="1" applyBorder="1"/>
    <xf numFmtId="2" fontId="26" fillId="0" borderId="7" xfId="3" applyNumberFormat="1" applyFont="1" applyBorder="1"/>
    <xf numFmtId="2" fontId="26" fillId="0" borderId="8" xfId="3" applyNumberFormat="1" applyFont="1" applyBorder="1" applyAlignment="1">
      <alignment horizontal="center"/>
    </xf>
    <xf numFmtId="2" fontId="26" fillId="0" borderId="2" xfId="3" applyNumberFormat="1" applyFont="1" applyBorder="1" applyAlignment="1">
      <alignment horizontal="center"/>
    </xf>
    <xf numFmtId="2" fontId="26" fillId="0" borderId="13" xfId="3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0" fontId="6" fillId="0" borderId="10" xfId="23" applyFont="1" applyBorder="1" applyAlignment="1">
      <alignment wrapText="1"/>
    </xf>
    <xf numFmtId="4" fontId="7" fillId="0" borderId="0" xfId="0" applyNumberFormat="1" applyFont="1"/>
    <xf numFmtId="0" fontId="31" fillId="0" borderId="0" xfId="23" applyFont="1" applyAlignment="1">
      <alignment horizontal="left" wrapText="1" indent="1"/>
    </xf>
    <xf numFmtId="4" fontId="32" fillId="0" borderId="0" xfId="0" applyNumberFormat="1" applyFont="1"/>
    <xf numFmtId="0" fontId="8" fillId="0" borderId="0" xfId="23" applyFont="1" applyAlignment="1">
      <alignment horizontal="left" wrapText="1" indent="3"/>
    </xf>
    <xf numFmtId="4" fontId="9" fillId="0" borderId="0" xfId="0" applyNumberFormat="1" applyFont="1"/>
    <xf numFmtId="0" fontId="33" fillId="0" borderId="0" xfId="23" applyFont="1" applyAlignment="1">
      <alignment horizontal="left" wrapText="1" indent="3"/>
    </xf>
    <xf numFmtId="4" fontId="34" fillId="0" borderId="0" xfId="0" applyNumberFormat="1" applyFont="1"/>
    <xf numFmtId="0" fontId="8" fillId="0" borderId="0" xfId="23" applyFont="1" applyAlignment="1">
      <alignment horizontal="left" wrapText="1" indent="5"/>
    </xf>
    <xf numFmtId="4" fontId="10" fillId="0" borderId="0" xfId="0" applyNumberFormat="1" applyFont="1"/>
    <xf numFmtId="0" fontId="35" fillId="0" borderId="0" xfId="23" applyFont="1" applyAlignment="1">
      <alignment horizontal="left" wrapText="1" indent="5"/>
    </xf>
    <xf numFmtId="4" fontId="36" fillId="0" borderId="0" xfId="0" applyNumberFormat="1" applyFont="1"/>
    <xf numFmtId="0" fontId="8" fillId="0" borderId="0" xfId="23" applyFont="1" applyAlignment="1">
      <alignment horizontal="left" wrapText="1" indent="6"/>
    </xf>
    <xf numFmtId="0" fontId="33" fillId="0" borderId="4" xfId="23" applyFont="1" applyBorder="1" applyAlignment="1">
      <alignment horizontal="left" wrapText="1" indent="3"/>
    </xf>
    <xf numFmtId="4" fontId="34" fillId="0" borderId="4" xfId="0" applyNumberFormat="1" applyFont="1" applyBorder="1"/>
    <xf numFmtId="0" fontId="10" fillId="0" borderId="0" xfId="0" applyFont="1"/>
    <xf numFmtId="0" fontId="31" fillId="0" borderId="10" xfId="23" applyFont="1" applyBorder="1" applyAlignment="1">
      <alignment horizontal="left" wrapText="1" indent="1"/>
    </xf>
    <xf numFmtId="0" fontId="8" fillId="0" borderId="0" xfId="23" applyFont="1" applyAlignment="1">
      <alignment horizontal="left" wrapText="1" indent="7"/>
    </xf>
    <xf numFmtId="0" fontId="8" fillId="0" borderId="4" xfId="23" applyFont="1" applyBorder="1" applyAlignment="1">
      <alignment horizontal="left" wrapText="1" indent="3"/>
    </xf>
    <xf numFmtId="4" fontId="9" fillId="0" borderId="4" xfId="0" applyNumberFormat="1" applyFont="1" applyBorder="1"/>
    <xf numFmtId="2" fontId="38" fillId="0" borderId="0" xfId="3" applyNumberFormat="1" applyFont="1"/>
    <xf numFmtId="0" fontId="9" fillId="0" borderId="0" xfId="0" applyFont="1"/>
    <xf numFmtId="2" fontId="25" fillId="0" borderId="0" xfId="3" applyNumberFormat="1" applyFont="1"/>
    <xf numFmtId="0" fontId="4" fillId="0" borderId="0" xfId="0" applyFont="1"/>
    <xf numFmtId="2" fontId="25" fillId="0" borderId="0" xfId="0" applyNumberFormat="1" applyFont="1" applyAlignment="1">
      <alignment horizontal="right"/>
    </xf>
    <xf numFmtId="2" fontId="25" fillId="0" borderId="4" xfId="0" applyNumberFormat="1" applyFont="1" applyBorder="1" applyAlignment="1">
      <alignment horizontal="right"/>
    </xf>
    <xf numFmtId="2" fontId="25" fillId="0" borderId="12" xfId="0" applyNumberFormat="1" applyFont="1" applyBorder="1" applyAlignment="1">
      <alignment horizontal="right"/>
    </xf>
    <xf numFmtId="2" fontId="25" fillId="0" borderId="7" xfId="0" applyNumberFormat="1" applyFont="1" applyBorder="1" applyAlignment="1">
      <alignment horizontal="right"/>
    </xf>
    <xf numFmtId="4" fontId="8" fillId="0" borderId="0" xfId="3" applyNumberFormat="1" applyFont="1" applyAlignment="1">
      <alignment wrapText="1"/>
    </xf>
    <xf numFmtId="4" fontId="37" fillId="0" borderId="0" xfId="3" applyNumberFormat="1" applyFont="1"/>
    <xf numFmtId="0" fontId="8" fillId="0" borderId="0" xfId="23" applyFont="1" applyAlignment="1">
      <alignment horizontal="left" indent="3"/>
    </xf>
    <xf numFmtId="4" fontId="1" fillId="0" borderId="0" xfId="23" applyNumberFormat="1" applyFont="1" applyAlignment="1">
      <alignment wrapText="1"/>
    </xf>
    <xf numFmtId="4" fontId="1" fillId="0" borderId="4" xfId="23" applyNumberFormat="1" applyFont="1" applyBorder="1" applyAlignment="1">
      <alignment wrapText="1"/>
    </xf>
    <xf numFmtId="0" fontId="39" fillId="0" borderId="0" xfId="0" applyFont="1"/>
    <xf numFmtId="0" fontId="29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2" fontId="26" fillId="0" borderId="9" xfId="0" applyNumberFormat="1" applyFont="1" applyBorder="1" applyAlignment="1">
      <alignment horizontal="center"/>
    </xf>
    <xf numFmtId="2" fontId="26" fillId="0" borderId="11" xfId="0" applyNumberFormat="1" applyFont="1" applyBorder="1" applyAlignment="1">
      <alignment horizontal="center"/>
    </xf>
    <xf numFmtId="2" fontId="26" fillId="0" borderId="5" xfId="0" applyNumberFormat="1" applyFont="1" applyBorder="1" applyAlignment="1">
      <alignment horizontal="center"/>
    </xf>
    <xf numFmtId="2" fontId="26" fillId="0" borderId="12" xfId="0" applyNumberFormat="1" applyFont="1" applyBorder="1" applyAlignment="1">
      <alignment horizontal="center"/>
    </xf>
    <xf numFmtId="1" fontId="26" fillId="0" borderId="6" xfId="3" applyNumberFormat="1" applyFont="1" applyBorder="1" applyAlignment="1">
      <alignment horizontal="center"/>
    </xf>
    <xf numFmtId="1" fontId="26" fillId="0" borderId="7" xfId="3" applyNumberFormat="1" applyFont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0" xfId="0" applyNumberFormat="1" applyFont="1" applyBorder="1" applyAlignment="1">
      <alignment horizontal="center"/>
    </xf>
    <xf numFmtId="2" fontId="26" fillId="0" borderId="4" xfId="0" applyNumberFormat="1" applyFont="1" applyBorder="1" applyAlignment="1">
      <alignment horizontal="center"/>
    </xf>
    <xf numFmtId="2" fontId="29" fillId="0" borderId="0" xfId="3" applyNumberFormat="1" applyFont="1" applyAlignment="1">
      <alignment horizontal="center"/>
    </xf>
    <xf numFmtId="2" fontId="26" fillId="0" borderId="8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</cellXfs>
  <cellStyles count="39">
    <cellStyle name="Body" xfId="1" xr:uid="{00000000-0005-0000-0000-000000000000}"/>
    <cellStyle name="Calc Currency (0)" xfId="2" xr:uid="{00000000-0005-0000-0000-000001000000}"/>
    <cellStyle name="Comma" xfId="3" builtinId="3"/>
    <cellStyle name="Comma [0] 2" xfId="4" xr:uid="{00000000-0005-0000-0000-000003000000}"/>
    <cellStyle name="Comma 2" xfId="5" xr:uid="{00000000-0005-0000-0000-000004000000}"/>
    <cellStyle name="Comma 2 2" xfId="6" xr:uid="{00000000-0005-0000-0000-000005000000}"/>
    <cellStyle name="Comma 2 3" xfId="7" xr:uid="{00000000-0005-0000-0000-000006000000}"/>
    <cellStyle name="Comma 3" xfId="8" xr:uid="{00000000-0005-0000-0000-000007000000}"/>
    <cellStyle name="Comma 4" xfId="9" xr:uid="{00000000-0005-0000-0000-000008000000}"/>
    <cellStyle name="Comma 4 2" xfId="10" xr:uid="{00000000-0005-0000-0000-000009000000}"/>
    <cellStyle name="Component" xfId="11" xr:uid="{00000000-0005-0000-0000-00000A000000}"/>
    <cellStyle name="Copied" xfId="12" xr:uid="{00000000-0005-0000-0000-00000B000000}"/>
    <cellStyle name="Description" xfId="13" xr:uid="{00000000-0005-0000-0000-00000C000000}"/>
    <cellStyle name="Entered" xfId="14" xr:uid="{00000000-0005-0000-0000-00000D000000}"/>
    <cellStyle name="Feature" xfId="15" xr:uid="{00000000-0005-0000-0000-00000E000000}"/>
    <cellStyle name="Grey" xfId="16" xr:uid="{00000000-0005-0000-0000-00000F000000}"/>
    <cellStyle name="Header1" xfId="17" xr:uid="{00000000-0005-0000-0000-000010000000}"/>
    <cellStyle name="Header2" xfId="18" xr:uid="{00000000-0005-0000-0000-000011000000}"/>
    <cellStyle name="Hyperlink 2" xfId="19" xr:uid="{00000000-0005-0000-0000-000012000000}"/>
    <cellStyle name="Input [yellow]" xfId="20" xr:uid="{00000000-0005-0000-0000-000013000000}"/>
    <cellStyle name="Normal" xfId="0" builtinId="0"/>
    <cellStyle name="Normal - Style1" xfId="21" xr:uid="{00000000-0005-0000-0000-000015000000}"/>
    <cellStyle name="Normal 10" xfId="22" xr:uid="{00000000-0005-0000-0000-000016000000}"/>
    <cellStyle name="Normal 2" xfId="23" xr:uid="{00000000-0005-0000-0000-000017000000}"/>
    <cellStyle name="Normal 2 2 2" xfId="24" xr:uid="{00000000-0005-0000-0000-000018000000}"/>
    <cellStyle name="Normal 3" xfId="25" xr:uid="{00000000-0005-0000-0000-000019000000}"/>
    <cellStyle name="Normal 4" xfId="26" xr:uid="{00000000-0005-0000-0000-00001A000000}"/>
    <cellStyle name="Normal 5" xfId="27" xr:uid="{00000000-0005-0000-0000-00001B000000}"/>
    <cellStyle name="Normal 5 2" xfId="28" xr:uid="{00000000-0005-0000-0000-00001C000000}"/>
    <cellStyle name="Normal 6" xfId="29" xr:uid="{00000000-0005-0000-0000-00001D000000}"/>
    <cellStyle name="Normal 7" xfId="30" xr:uid="{00000000-0005-0000-0000-00001E000000}"/>
    <cellStyle name="Normal 8" xfId="31" xr:uid="{00000000-0005-0000-0000-00001F000000}"/>
    <cellStyle name="Normal 9" xfId="32" xr:uid="{00000000-0005-0000-0000-000020000000}"/>
    <cellStyle name="Option" xfId="33" xr:uid="{00000000-0005-0000-0000-000021000000}"/>
    <cellStyle name="Percent [2]" xfId="34" xr:uid="{00000000-0005-0000-0000-000022000000}"/>
    <cellStyle name="Percent 2" xfId="35" xr:uid="{00000000-0005-0000-0000-000023000000}"/>
    <cellStyle name="RevList" xfId="36" xr:uid="{00000000-0005-0000-0000-000024000000}"/>
    <cellStyle name="Subtotal" xfId="37" xr:uid="{00000000-0005-0000-0000-000025000000}"/>
    <cellStyle name="Value" xfId="38" xr:uid="{00000000-0005-0000-0000-00002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79"/>
  <sheetViews>
    <sheetView topLeftCell="A65" zoomScale="90" zoomScaleNormal="90" workbookViewId="0">
      <selection activeCell="G84" sqref="G84"/>
    </sheetView>
  </sheetViews>
  <sheetFormatPr defaultColWidth="8.765625" defaultRowHeight="15.5" x14ac:dyDescent="0.35"/>
  <cols>
    <col min="1" max="1" width="46.07421875" style="1" customWidth="1"/>
    <col min="2" max="2" width="12.84375" style="1" customWidth="1"/>
    <col min="3" max="3" width="13.84375" style="1" customWidth="1"/>
    <col min="4" max="4" width="12.765625" style="1" customWidth="1"/>
    <col min="5" max="5" width="13.84375" style="1" bestFit="1" customWidth="1"/>
    <col min="6" max="6" width="14.23046875" style="1" customWidth="1"/>
    <col min="7" max="7" width="18.53515625" style="1" customWidth="1"/>
    <col min="8" max="8" width="3.3046875" style="1" customWidth="1"/>
    <col min="9" max="16384" width="8.765625" style="1"/>
  </cols>
  <sheetData>
    <row r="2" spans="1:8" x14ac:dyDescent="0.35">
      <c r="A2" s="85" t="s">
        <v>4</v>
      </c>
      <c r="B2" s="85"/>
      <c r="C2" s="85"/>
      <c r="D2" s="85"/>
      <c r="E2" s="85"/>
      <c r="F2" s="85"/>
      <c r="G2" s="85"/>
    </row>
    <row r="3" spans="1:8" x14ac:dyDescent="0.35">
      <c r="A3" s="86" t="s">
        <v>13</v>
      </c>
      <c r="B3" s="86"/>
      <c r="C3" s="86"/>
      <c r="D3" s="86"/>
      <c r="E3" s="86"/>
      <c r="F3" s="86"/>
      <c r="G3" s="86"/>
    </row>
    <row r="4" spans="1:8" x14ac:dyDescent="0.35">
      <c r="A4" s="86"/>
      <c r="B4" s="86"/>
      <c r="C4" s="86"/>
      <c r="D4" s="86"/>
      <c r="E4" s="86"/>
      <c r="F4" s="86"/>
      <c r="G4" s="86"/>
    </row>
    <row r="5" spans="1:8" x14ac:dyDescent="0.35">
      <c r="A5" s="75"/>
      <c r="B5" s="75"/>
      <c r="C5" s="75"/>
      <c r="D5" s="75"/>
      <c r="E5" s="75"/>
      <c r="F5" s="75"/>
      <c r="G5" s="75"/>
    </row>
    <row r="6" spans="1:8" x14ac:dyDescent="0.35">
      <c r="A6" s="86" t="s">
        <v>5</v>
      </c>
      <c r="B6" s="86"/>
      <c r="C6" s="86"/>
      <c r="D6" s="86"/>
      <c r="E6" s="86"/>
      <c r="F6" s="86"/>
      <c r="G6" s="86"/>
    </row>
    <row r="7" spans="1:8" x14ac:dyDescent="0.35">
      <c r="A7" s="85" t="s">
        <v>112</v>
      </c>
      <c r="B7" s="85"/>
      <c r="C7" s="85"/>
      <c r="D7" s="85"/>
      <c r="E7" s="85"/>
      <c r="F7" s="85"/>
      <c r="G7" s="85"/>
    </row>
    <row r="8" spans="1:8" x14ac:dyDescent="0.35">
      <c r="A8" s="2"/>
      <c r="B8" s="2"/>
      <c r="C8" s="2"/>
      <c r="D8" s="2"/>
      <c r="E8" s="2"/>
      <c r="F8" s="3" t="s">
        <v>10</v>
      </c>
      <c r="G8" s="2"/>
    </row>
    <row r="9" spans="1:8" x14ac:dyDescent="0.35">
      <c r="A9" s="4"/>
      <c r="B9" s="4"/>
      <c r="C9" s="4"/>
      <c r="D9" s="4"/>
      <c r="E9" s="4"/>
      <c r="F9" s="3" t="s">
        <v>11</v>
      </c>
      <c r="G9" s="2"/>
    </row>
    <row r="10" spans="1:8" x14ac:dyDescent="0.35">
      <c r="A10" s="5"/>
      <c r="B10" s="77" t="s">
        <v>107</v>
      </c>
      <c r="C10" s="78"/>
      <c r="D10" s="77" t="s">
        <v>113</v>
      </c>
      <c r="E10" s="78"/>
      <c r="F10" s="87" t="s">
        <v>110</v>
      </c>
      <c r="G10" s="88"/>
    </row>
    <row r="11" spans="1:8" x14ac:dyDescent="0.35">
      <c r="A11" s="6" t="s">
        <v>0</v>
      </c>
      <c r="B11" s="7"/>
      <c r="C11" s="8"/>
      <c r="D11" s="7"/>
      <c r="E11" s="9"/>
      <c r="F11" s="89" t="s">
        <v>114</v>
      </c>
      <c r="G11" s="90"/>
    </row>
    <row r="12" spans="1:8" x14ac:dyDescent="0.35">
      <c r="A12" s="7"/>
      <c r="B12" s="10" t="s">
        <v>1</v>
      </c>
      <c r="C12" s="10" t="s">
        <v>2</v>
      </c>
      <c r="D12" s="10" t="s">
        <v>1</v>
      </c>
      <c r="E12" s="10" t="s">
        <v>2</v>
      </c>
      <c r="F12" s="10" t="s">
        <v>1</v>
      </c>
      <c r="G12" s="11" t="s">
        <v>2</v>
      </c>
    </row>
    <row r="13" spans="1:8" x14ac:dyDescent="0.35">
      <c r="A13" s="12"/>
      <c r="B13" s="13"/>
      <c r="C13" s="13"/>
      <c r="D13" s="13"/>
      <c r="E13" s="13"/>
      <c r="F13" s="13"/>
      <c r="G13" s="14"/>
      <c r="H13" s="15"/>
    </row>
    <row r="14" spans="1:8" ht="18.5" x14ac:dyDescent="0.45">
      <c r="A14" s="22" t="s">
        <v>6</v>
      </c>
      <c r="B14" s="24">
        <f>SUM(B15:B26)</f>
        <v>189662.73828767592</v>
      </c>
      <c r="C14" s="24">
        <f t="shared" ref="C14:E14" si="0">SUM(C15:C26)</f>
        <v>671979.72817319399</v>
      </c>
      <c r="D14" s="24">
        <f t="shared" si="0"/>
        <v>206026.84451381591</v>
      </c>
      <c r="E14" s="24">
        <f t="shared" si="0"/>
        <v>724902.20597814012</v>
      </c>
      <c r="F14" s="16">
        <f>IFERROR(B14/D14*100-100,"0.00")</f>
        <v>-7.9427058472677032</v>
      </c>
      <c r="G14" s="16">
        <f>IFERROR(C14/E14*100-100,"0.00")</f>
        <v>-7.3006368815688205</v>
      </c>
      <c r="H14" s="15"/>
    </row>
    <row r="15" spans="1:8" x14ac:dyDescent="0.35">
      <c r="A15" s="17" t="s">
        <v>14</v>
      </c>
      <c r="B15" s="18">
        <f>detail!$B$8</f>
        <v>0</v>
      </c>
      <c r="C15" s="20">
        <f>detail!$C$8</f>
        <v>0</v>
      </c>
      <c r="D15" s="18">
        <f>detail!$D$8</f>
        <v>0</v>
      </c>
      <c r="E15" s="18">
        <f>detail!$E$8</f>
        <v>0</v>
      </c>
      <c r="F15" s="65" t="str">
        <f t="shared" ref="F15" si="1">IFERROR(B15/D15*100-100,"0.00")</f>
        <v>0.00</v>
      </c>
      <c r="G15" s="65" t="str">
        <f t="shared" ref="G15" si="2">IFERROR(C15/E15*100-100,"0.00")</f>
        <v>0.00</v>
      </c>
      <c r="H15" s="15"/>
    </row>
    <row r="16" spans="1:8" x14ac:dyDescent="0.35">
      <c r="A16" s="17" t="s">
        <v>17</v>
      </c>
      <c r="B16" s="18">
        <f>detail!$B$11</f>
        <v>97.665474275806972</v>
      </c>
      <c r="C16" s="20">
        <f>detail!$C$11</f>
        <v>346.03116799999998</v>
      </c>
      <c r="D16" s="18">
        <f>detail!$D$11</f>
        <v>103.13386190697007</v>
      </c>
      <c r="E16" s="18">
        <f>detail!$E$11</f>
        <v>362.87486799999999</v>
      </c>
      <c r="F16" s="65">
        <f t="shared" ref="F16" si="3">IFERROR(B16/D16*100-100,"0.00")</f>
        <v>-5.3022232757033265</v>
      </c>
      <c r="G16" s="65">
        <f t="shared" ref="G16" si="4">IFERROR(C16/E16*100-100,"0.00")</f>
        <v>-4.6417378235188238</v>
      </c>
      <c r="H16" s="15"/>
    </row>
    <row r="17" spans="1:8" x14ac:dyDescent="0.35">
      <c r="A17" s="17" t="s">
        <v>18</v>
      </c>
      <c r="B17" s="18">
        <f>detail!$B$12</f>
        <v>17631.103104982907</v>
      </c>
      <c r="C17" s="20">
        <f>detail!$C$12</f>
        <v>62467.430233500003</v>
      </c>
      <c r="D17" s="18">
        <f>detail!$D$12</f>
        <v>17746.064629264965</v>
      </c>
      <c r="E17" s="18">
        <f>detail!$E$12</f>
        <v>62439.248766546822</v>
      </c>
      <c r="F17" s="65">
        <f t="shared" ref="F17:F39" si="5">IFERROR(B17/D17*100-100,"0.00")</f>
        <v>-0.64781418688443182</v>
      </c>
      <c r="G17" s="65">
        <f t="shared" ref="G17:G39" si="6">IFERROR(C17/E17*100-100,"0.00")</f>
        <v>4.5134218476178489E-2</v>
      </c>
      <c r="H17" s="15"/>
    </row>
    <row r="18" spans="1:8" x14ac:dyDescent="0.35">
      <c r="A18" s="17" t="s">
        <v>35</v>
      </c>
      <c r="B18" s="18">
        <f>detail!$B$32</f>
        <v>12102.687028818622</v>
      </c>
      <c r="C18" s="20">
        <f>detail!$C$32</f>
        <v>42880.116638699998</v>
      </c>
      <c r="D18" s="18">
        <f>detail!$D$32</f>
        <v>13247.406207600408</v>
      </c>
      <c r="E18" s="18">
        <f>detail!$E$32</f>
        <v>46610.789997</v>
      </c>
      <c r="F18" s="65">
        <f t="shared" si="5"/>
        <v>-8.6410815886737851</v>
      </c>
      <c r="G18" s="65">
        <f t="shared" si="6"/>
        <v>-8.0038835611671004</v>
      </c>
      <c r="H18" s="15"/>
    </row>
    <row r="19" spans="1:8" x14ac:dyDescent="0.35">
      <c r="A19" s="17" t="s">
        <v>42</v>
      </c>
      <c r="B19" s="18">
        <f>detail!$B$42</f>
        <v>2553.8838114922096</v>
      </c>
      <c r="C19" s="20">
        <f>detail!$C$42</f>
        <v>9048.4729099999986</v>
      </c>
      <c r="D19" s="18">
        <f>detail!$D$42</f>
        <v>2029.7936007484561</v>
      </c>
      <c r="E19" s="18">
        <f>detail!$E$42</f>
        <v>7141.7968000000001</v>
      </c>
      <c r="F19" s="65">
        <f t="shared" si="5"/>
        <v>25.81987698406887</v>
      </c>
      <c r="G19" s="65">
        <f t="shared" si="6"/>
        <v>26.697428719898596</v>
      </c>
      <c r="H19" s="15"/>
    </row>
    <row r="20" spans="1:8" x14ac:dyDescent="0.35">
      <c r="A20" s="17" t="s">
        <v>45</v>
      </c>
      <c r="B20" s="18">
        <f>detail!$B$45</f>
        <v>1197.6792432574507</v>
      </c>
      <c r="C20" s="20">
        <f>detail!$C$45</f>
        <v>4243.4069</v>
      </c>
      <c r="D20" s="18">
        <f>detail!$D$45</f>
        <v>5236.7941788168509</v>
      </c>
      <c r="E20" s="18">
        <f>detail!$E$45</f>
        <v>18425.577799999999</v>
      </c>
      <c r="F20" s="65">
        <f t="shared" si="5"/>
        <v>-77.129533788016033</v>
      </c>
      <c r="G20" s="65">
        <f t="shared" si="6"/>
        <v>-76.970019903527799</v>
      </c>
      <c r="H20" s="15"/>
    </row>
    <row r="21" spans="1:8" x14ac:dyDescent="0.35">
      <c r="A21" s="17" t="s">
        <v>53</v>
      </c>
      <c r="B21" s="18">
        <f>detail!$B$60</f>
        <v>1142.0959668525209</v>
      </c>
      <c r="C21" s="20">
        <f>detail!$C$60</f>
        <v>4046.4739900000004</v>
      </c>
      <c r="D21" s="18">
        <f>detail!$D$60</f>
        <v>1314.7219600899075</v>
      </c>
      <c r="E21" s="18">
        <f>detail!$E$60</f>
        <v>4625.8284999999996</v>
      </c>
      <c r="F21" s="65">
        <f t="shared" si="5"/>
        <v>-13.130228175817621</v>
      </c>
      <c r="G21" s="65">
        <f t="shared" si="6"/>
        <v>-12.524340450580894</v>
      </c>
      <c r="H21" s="15"/>
    </row>
    <row r="22" spans="1:8" x14ac:dyDescent="0.35">
      <c r="A22" s="17" t="s">
        <v>56</v>
      </c>
      <c r="B22" s="18">
        <f>detail!$B$63</f>
        <v>202.02231182364</v>
      </c>
      <c r="C22" s="20">
        <f>detail!$C$63</f>
        <v>715.77</v>
      </c>
      <c r="D22" s="18">
        <f>detail!$D$63</f>
        <v>257.79450395524054</v>
      </c>
      <c r="E22" s="18">
        <f>detail!$E$63</f>
        <v>907.04590000000007</v>
      </c>
      <c r="F22" s="65">
        <f t="shared" si="5"/>
        <v>-21.634360421153104</v>
      </c>
      <c r="G22" s="65">
        <f t="shared" si="6"/>
        <v>-21.087786185903056</v>
      </c>
      <c r="H22" s="15"/>
    </row>
    <row r="23" spans="1:8" x14ac:dyDescent="0.35">
      <c r="A23" s="17" t="s">
        <v>57</v>
      </c>
      <c r="B23" s="18">
        <f>detail!$B$64</f>
        <v>95133.48938430284</v>
      </c>
      <c r="C23" s="20">
        <f>detail!$C$64</f>
        <v>337060.28350000479</v>
      </c>
      <c r="D23" s="18">
        <f>detail!$D$64</f>
        <v>100792.10772197238</v>
      </c>
      <c r="E23" s="18">
        <f>detail!$E$64</f>
        <v>354635.44280000124</v>
      </c>
      <c r="F23" s="65">
        <f t="shared" si="5"/>
        <v>-5.6141482359694521</v>
      </c>
      <c r="G23" s="65">
        <f t="shared" si="6"/>
        <v>-4.9558383564916539</v>
      </c>
      <c r="H23" s="15"/>
    </row>
    <row r="24" spans="1:8" x14ac:dyDescent="0.35">
      <c r="A24" s="17" t="s">
        <v>69</v>
      </c>
      <c r="B24" s="18">
        <f>detail!$B$78</f>
        <v>43216.588945196774</v>
      </c>
      <c r="C24" s="20">
        <f>detail!$C$78</f>
        <v>153117.43336699999</v>
      </c>
      <c r="D24" s="18">
        <f>detail!$D$78</f>
        <v>42042.996044978034</v>
      </c>
      <c r="E24" s="18">
        <f>detail!$E$78</f>
        <v>147927.61909669999</v>
      </c>
      <c r="F24" s="65">
        <f t="shared" si="5"/>
        <v>2.791411199533016</v>
      </c>
      <c r="G24" s="65">
        <f t="shared" si="6"/>
        <v>3.5083470564800052</v>
      </c>
      <c r="H24" s="15"/>
    </row>
    <row r="25" spans="1:8" x14ac:dyDescent="0.35">
      <c r="A25" s="17" t="s">
        <v>79</v>
      </c>
      <c r="B25" s="18">
        <f>detail!$B$93</f>
        <v>1398.0209743786963</v>
      </c>
      <c r="C25" s="20">
        <f>detail!$C$93</f>
        <v>4953.222561399999</v>
      </c>
      <c r="D25" s="18">
        <f>detail!$D$93</f>
        <v>5122.3227592431958</v>
      </c>
      <c r="E25" s="18">
        <f>detail!$E$93</f>
        <v>18022.811913999998</v>
      </c>
      <c r="F25" s="65">
        <f t="shared" ref="F25" si="7">IFERROR(B25/D25*100-100,"0.00")</f>
        <v>-72.707284564293076</v>
      </c>
      <c r="G25" s="65">
        <f t="shared" ref="G25" si="8">IFERROR(C25/E25*100-100,"0.00")</f>
        <v>-72.516926964363591</v>
      </c>
      <c r="H25" s="15"/>
    </row>
    <row r="26" spans="1:8" x14ac:dyDescent="0.35">
      <c r="A26" s="15" t="s">
        <v>84</v>
      </c>
      <c r="B26" s="18">
        <f>detail!$B$98</f>
        <v>14987.502042294487</v>
      </c>
      <c r="C26" s="20">
        <f>detail!$C$98</f>
        <v>53101.086904589203</v>
      </c>
      <c r="D26" s="18">
        <f>detail!$D$98</f>
        <v>18133.709045239517</v>
      </c>
      <c r="E26" s="18">
        <f>detail!$E$98</f>
        <v>63803.169535892099</v>
      </c>
      <c r="F26" s="65">
        <f t="shared" si="5"/>
        <v>-17.350046783567279</v>
      </c>
      <c r="G26" s="65">
        <f t="shared" si="6"/>
        <v>-16.773590887647842</v>
      </c>
      <c r="H26" s="15"/>
    </row>
    <row r="27" spans="1:8" ht="18.5" x14ac:dyDescent="0.45">
      <c r="A27" s="22" t="s">
        <v>7</v>
      </c>
      <c r="B27" s="24">
        <f>SUM(B28:B39)</f>
        <v>312984.96375414147</v>
      </c>
      <c r="C27" s="24">
        <f t="shared" ref="C27:E27" si="9">SUM(C28:C39)</f>
        <v>1108913.3941892013</v>
      </c>
      <c r="D27" s="24">
        <f t="shared" si="9"/>
        <v>282848.81467661558</v>
      </c>
      <c r="E27" s="24">
        <f t="shared" si="9"/>
        <v>995199.0974828098</v>
      </c>
      <c r="F27" s="65">
        <f t="shared" si="5"/>
        <v>10.654507819656558</v>
      </c>
      <c r="G27" s="65">
        <f t="shared" si="6"/>
        <v>11.426286156610558</v>
      </c>
      <c r="H27" s="15"/>
    </row>
    <row r="28" spans="1:8" x14ac:dyDescent="0.35">
      <c r="A28" s="17" t="s">
        <v>14</v>
      </c>
      <c r="B28" s="18">
        <f>detail!B113</f>
        <v>0</v>
      </c>
      <c r="C28" s="20">
        <f>detail!C113</f>
        <v>0</v>
      </c>
      <c r="D28" s="18">
        <f>detail!D113</f>
        <v>0</v>
      </c>
      <c r="E28" s="18">
        <f>detail!E113</f>
        <v>0</v>
      </c>
      <c r="F28" s="65" t="str">
        <f t="shared" si="5"/>
        <v>0.00</v>
      </c>
      <c r="G28" s="65" t="str">
        <f t="shared" si="6"/>
        <v>0.00</v>
      </c>
      <c r="H28" s="15"/>
    </row>
    <row r="29" spans="1:8" x14ac:dyDescent="0.35">
      <c r="A29" s="17" t="s">
        <v>17</v>
      </c>
      <c r="B29" s="18">
        <f>detail!B116</f>
        <v>3132.3446126995477</v>
      </c>
      <c r="C29" s="20">
        <f>detail!C116</f>
        <v>11097.973699999999</v>
      </c>
      <c r="D29" s="18">
        <f>detail!D116</f>
        <v>3154.7241523927905</v>
      </c>
      <c r="E29" s="18">
        <f>detail!E116</f>
        <v>11099.847220000001</v>
      </c>
      <c r="F29" s="65">
        <f t="shared" si="5"/>
        <v>-0.7093976719412467</v>
      </c>
      <c r="G29" s="65">
        <f t="shared" si="6"/>
        <v>-1.6878790877655092E-2</v>
      </c>
      <c r="H29" s="15"/>
    </row>
    <row r="30" spans="1:8" x14ac:dyDescent="0.35">
      <c r="A30" s="17" t="s">
        <v>18</v>
      </c>
      <c r="B30" s="18">
        <f>detail!B117</f>
        <v>101925.90718738432</v>
      </c>
      <c r="C30" s="20">
        <f>detail!C117</f>
        <v>361125.98617920111</v>
      </c>
      <c r="D30" s="18">
        <f>detail!D117</f>
        <v>115033.18043583784</v>
      </c>
      <c r="E30" s="18">
        <f>detail!E117</f>
        <v>404742.43274171191</v>
      </c>
      <c r="F30" s="65">
        <f t="shared" si="5"/>
        <v>-11.394341353331868</v>
      </c>
      <c r="G30" s="65">
        <f t="shared" si="6"/>
        <v>-10.776346395670558</v>
      </c>
      <c r="H30" s="15"/>
    </row>
    <row r="31" spans="1:8" x14ac:dyDescent="0.35">
      <c r="A31" s="17" t="s">
        <v>35</v>
      </c>
      <c r="B31" s="18">
        <f>detail!B137</f>
        <v>119373.20418461711</v>
      </c>
      <c r="C31" s="20">
        <f>detail!C137</f>
        <v>422942.18687000015</v>
      </c>
      <c r="D31" s="18">
        <f>detail!D137</f>
        <v>88687.635943149391</v>
      </c>
      <c r="E31" s="18">
        <f>detail!E137</f>
        <v>312046.04958100006</v>
      </c>
      <c r="F31" s="65">
        <f t="shared" si="5"/>
        <v>34.599601077581781</v>
      </c>
      <c r="G31" s="65">
        <f t="shared" si="6"/>
        <v>35.538388464749318</v>
      </c>
      <c r="H31" s="15"/>
    </row>
    <row r="32" spans="1:8" x14ac:dyDescent="0.35">
      <c r="A32" s="17" t="s">
        <v>42</v>
      </c>
      <c r="B32" s="18">
        <f>detail!B147</f>
        <v>547.8627090826119</v>
      </c>
      <c r="C32" s="20">
        <f>detail!C147</f>
        <v>1941.0909999999999</v>
      </c>
      <c r="D32" s="18">
        <f>detail!D147</f>
        <v>2543.0817315079353</v>
      </c>
      <c r="E32" s="18">
        <f>detail!E147</f>
        <v>8947.7929999999997</v>
      </c>
      <c r="F32" s="65">
        <f t="shared" ref="F32" si="10">IFERROR(B32/D32*100-100,"0.00")</f>
        <v>-78.456740013709521</v>
      </c>
      <c r="G32" s="65">
        <f t="shared" ref="G32" si="11">IFERROR(C32/E32*100-100,"0.00")</f>
        <v>-78.306482950600213</v>
      </c>
      <c r="H32" s="15"/>
    </row>
    <row r="33" spans="1:8" x14ac:dyDescent="0.35">
      <c r="A33" s="17" t="s">
        <v>45</v>
      </c>
      <c r="B33" s="18">
        <f>detail!B150</f>
        <v>8014.855136734569</v>
      </c>
      <c r="C33" s="20">
        <f>detail!C150</f>
        <v>28396.828099999999</v>
      </c>
      <c r="D33" s="18">
        <f>detail!D150</f>
        <v>10533.273089898908</v>
      </c>
      <c r="E33" s="18">
        <f>detail!E150</f>
        <v>37061.15539</v>
      </c>
      <c r="F33" s="65">
        <f t="shared" si="5"/>
        <v>-23.909167944951761</v>
      </c>
      <c r="G33" s="65">
        <f t="shared" si="6"/>
        <v>-23.378459734522593</v>
      </c>
      <c r="H33" s="15"/>
    </row>
    <row r="34" spans="1:8" x14ac:dyDescent="0.35">
      <c r="A34" s="17" t="s">
        <v>53</v>
      </c>
      <c r="B34" s="18">
        <f>detail!B167</f>
        <v>19153.180694072405</v>
      </c>
      <c r="C34" s="20">
        <f>detail!C167</f>
        <v>67860.188420000006</v>
      </c>
      <c r="D34" s="18">
        <f>detail!D167</f>
        <v>19140.048996587837</v>
      </c>
      <c r="E34" s="18">
        <f>detail!E167</f>
        <v>67343.960797427979</v>
      </c>
      <c r="F34" s="65">
        <f t="shared" si="5"/>
        <v>6.8608484162766104E-2</v>
      </c>
      <c r="G34" s="65">
        <f t="shared" si="6"/>
        <v>0.76655369903895121</v>
      </c>
      <c r="H34" s="15"/>
    </row>
    <row r="35" spans="1:8" x14ac:dyDescent="0.35">
      <c r="A35" s="17" t="s">
        <v>56</v>
      </c>
      <c r="B35" s="18">
        <f>detail!B170</f>
        <v>6257.8680476140134</v>
      </c>
      <c r="C35" s="20">
        <f>detail!C170</f>
        <v>22171.7798</v>
      </c>
      <c r="D35" s="18">
        <f>detail!D170</f>
        <v>2747.6472064024533</v>
      </c>
      <c r="E35" s="18">
        <f>detail!E170</f>
        <v>9667.5534000000007</v>
      </c>
      <c r="F35" s="65">
        <f t="shared" si="5"/>
        <v>127.75369534459116</v>
      </c>
      <c r="G35" s="65">
        <f t="shared" si="6"/>
        <v>129.34220151294946</v>
      </c>
      <c r="H35" s="15"/>
    </row>
    <row r="36" spans="1:8" x14ac:dyDescent="0.35">
      <c r="A36" s="17" t="s">
        <v>57</v>
      </c>
      <c r="B36" s="18">
        <f>detail!B171</f>
        <v>8762.1987131759997</v>
      </c>
      <c r="C36" s="20">
        <f>detail!C171</f>
        <v>31044.684699999998</v>
      </c>
      <c r="D36" s="18">
        <f>detail!D171</f>
        <v>10502.771088866743</v>
      </c>
      <c r="E36" s="18">
        <f>detail!E171</f>
        <v>36953.834580000002</v>
      </c>
      <c r="F36" s="65">
        <f t="shared" si="5"/>
        <v>-16.572506064954638</v>
      </c>
      <c r="G36" s="65">
        <f t="shared" si="6"/>
        <v>-15.990627081494083</v>
      </c>
      <c r="H36" s="15"/>
    </row>
    <row r="37" spans="1:8" x14ac:dyDescent="0.35">
      <c r="A37" s="17" t="s">
        <v>69</v>
      </c>
      <c r="B37" s="18">
        <f>detail!B185</f>
        <v>22899.287241250888</v>
      </c>
      <c r="C37" s="20">
        <f>detail!C185</f>
        <v>81132.735690000001</v>
      </c>
      <c r="D37" s="18">
        <f>detail!D185</f>
        <v>21330.171490786808</v>
      </c>
      <c r="E37" s="18">
        <f>detail!E185</f>
        <v>75049.872282669981</v>
      </c>
      <c r="F37" s="65">
        <f t="shared" si="5"/>
        <v>7.3563203706160181</v>
      </c>
      <c r="G37" s="65">
        <f t="shared" si="6"/>
        <v>8.10509494862211</v>
      </c>
      <c r="H37" s="15"/>
    </row>
    <row r="38" spans="1:8" x14ac:dyDescent="0.35">
      <c r="A38" s="17" t="s">
        <v>79</v>
      </c>
      <c r="B38" s="18">
        <f>detail!B200</f>
        <v>593.53611610431597</v>
      </c>
      <c r="C38" s="20">
        <f>detail!C200</f>
        <v>2102.913</v>
      </c>
      <c r="D38" s="18">
        <f>detail!D200</f>
        <v>63.27895327857</v>
      </c>
      <c r="E38" s="18">
        <f>detail!E200</f>
        <v>222.64599999999999</v>
      </c>
      <c r="F38" s="65">
        <f t="shared" ref="F38" si="12">IFERROR(B38/D38*100-100,"0.00")</f>
        <v>837.96765804803931</v>
      </c>
      <c r="G38" s="67">
        <f t="shared" ref="G38" si="13">IFERROR(C38/E38*100-100,"0.00")</f>
        <v>844.50967005919711</v>
      </c>
    </row>
    <row r="39" spans="1:8" x14ac:dyDescent="0.35">
      <c r="A39" s="19" t="s">
        <v>84</v>
      </c>
      <c r="B39" s="23">
        <f>detail!B205</f>
        <v>22324.719111405684</v>
      </c>
      <c r="C39" s="21">
        <f>detail!C205</f>
        <v>79097.026729999983</v>
      </c>
      <c r="D39" s="23">
        <f>detail!D205</f>
        <v>9113.001587906354</v>
      </c>
      <c r="E39" s="23">
        <f>detail!E205</f>
        <v>32063.95249</v>
      </c>
      <c r="F39" s="66">
        <f t="shared" si="5"/>
        <v>144.97657435978377</v>
      </c>
      <c r="G39" s="68">
        <f t="shared" si="6"/>
        <v>146.68520437294342</v>
      </c>
    </row>
    <row r="40" spans="1:8" x14ac:dyDescent="0.35">
      <c r="B40" s="18"/>
      <c r="C40" s="20"/>
      <c r="D40" s="18"/>
      <c r="E40" s="18"/>
      <c r="F40" s="16"/>
      <c r="G40" s="16"/>
    </row>
    <row r="41" spans="1:8" x14ac:dyDescent="0.35">
      <c r="B41" s="18"/>
      <c r="C41" s="20"/>
      <c r="D41" s="18"/>
      <c r="E41" s="18"/>
      <c r="F41" s="16"/>
      <c r="G41" s="16"/>
    </row>
    <row r="42" spans="1:8" x14ac:dyDescent="0.35">
      <c r="A42" s="2"/>
      <c r="B42" s="2"/>
      <c r="C42" s="2"/>
      <c r="D42" s="2"/>
      <c r="E42" s="2"/>
      <c r="F42" s="3" t="s">
        <v>10</v>
      </c>
      <c r="G42" s="2"/>
    </row>
    <row r="43" spans="1:8" x14ac:dyDescent="0.35">
      <c r="A43" s="4"/>
      <c r="B43" s="4"/>
      <c r="C43" s="4"/>
      <c r="D43" s="4"/>
      <c r="E43" s="4"/>
      <c r="F43" s="3" t="s">
        <v>11</v>
      </c>
      <c r="G43" s="2"/>
    </row>
    <row r="44" spans="1:8" x14ac:dyDescent="0.35">
      <c r="A44" s="5"/>
      <c r="B44" s="77"/>
      <c r="C44" s="78"/>
      <c r="D44" s="91"/>
      <c r="E44" s="91"/>
      <c r="F44" s="77" t="s">
        <v>122</v>
      </c>
      <c r="G44" s="78"/>
    </row>
    <row r="45" spans="1:8" x14ac:dyDescent="0.35">
      <c r="A45" s="6" t="s">
        <v>0</v>
      </c>
      <c r="B45" s="79" t="s">
        <v>120</v>
      </c>
      <c r="C45" s="80"/>
      <c r="D45" s="79" t="s">
        <v>121</v>
      </c>
      <c r="E45" s="80"/>
      <c r="F45" s="79" t="s">
        <v>3</v>
      </c>
      <c r="G45" s="80"/>
    </row>
    <row r="46" spans="1:8" x14ac:dyDescent="0.35">
      <c r="A46" s="7"/>
      <c r="B46" s="81"/>
      <c r="C46" s="82"/>
      <c r="D46" s="81"/>
      <c r="E46" s="82"/>
      <c r="F46" s="83" t="s">
        <v>117</v>
      </c>
      <c r="G46" s="84"/>
    </row>
    <row r="47" spans="1:8" x14ac:dyDescent="0.35">
      <c r="A47" s="12"/>
      <c r="B47" s="13"/>
      <c r="C47" s="13"/>
      <c r="D47" s="13"/>
      <c r="E47" s="13"/>
      <c r="F47" s="13"/>
      <c r="G47" s="14"/>
    </row>
    <row r="48" spans="1:8" ht="18.5" x14ac:dyDescent="0.45">
      <c r="A48" s="22" t="s">
        <v>6</v>
      </c>
      <c r="B48" s="24">
        <f>SUM(B49:B60)</f>
        <v>395637.49218565435</v>
      </c>
      <c r="C48" s="24">
        <f t="shared" ref="C48:E48" si="14">SUM(C49:C60)</f>
        <v>1396881.9341513345</v>
      </c>
      <c r="D48" s="24">
        <f t="shared" si="14"/>
        <v>348145.12859621528</v>
      </c>
      <c r="E48" s="24">
        <f t="shared" si="14"/>
        <v>1250225.9114104398</v>
      </c>
      <c r="F48" s="65">
        <f t="shared" ref="F48:F73" si="15">IFERROR(B48/D48*100-100,"0.00")</f>
        <v>13.641541899763737</v>
      </c>
      <c r="G48" s="67">
        <f t="shared" ref="G48:G73" si="16">IFERROR(C48/E48*100-100,"0.00")</f>
        <v>11.730361801207991</v>
      </c>
    </row>
    <row r="49" spans="1:7" x14ac:dyDescent="0.35">
      <c r="A49" s="17" t="s">
        <v>14</v>
      </c>
      <c r="B49" s="18">
        <f>detail!O8</f>
        <v>0</v>
      </c>
      <c r="C49" s="18">
        <f>detail!P8</f>
        <v>0</v>
      </c>
      <c r="D49" s="18">
        <f>detail!Q8</f>
        <v>0</v>
      </c>
      <c r="E49" s="18">
        <f>detail!R8</f>
        <v>0</v>
      </c>
      <c r="F49" s="65" t="str">
        <f t="shared" si="15"/>
        <v>0.00</v>
      </c>
      <c r="G49" s="67" t="str">
        <f t="shared" si="16"/>
        <v>0.00</v>
      </c>
    </row>
    <row r="50" spans="1:7" x14ac:dyDescent="0.35">
      <c r="A50" s="17" t="s">
        <v>17</v>
      </c>
      <c r="B50" s="18">
        <f>detail!O11</f>
        <v>200.78275724047546</v>
      </c>
      <c r="C50" s="18">
        <f>detail!P11</f>
        <v>708.90603599999997</v>
      </c>
      <c r="D50" s="18">
        <f>detail!Q11</f>
        <v>504.02928587220936</v>
      </c>
      <c r="E50" s="18">
        <f>detail!R11</f>
        <v>1810.0223773000002</v>
      </c>
      <c r="F50" s="65">
        <f t="shared" si="15"/>
        <v>-60.164466060136526</v>
      </c>
      <c r="G50" s="67">
        <f t="shared" si="16"/>
        <v>-60.83440487307837</v>
      </c>
    </row>
    <row r="51" spans="1:7" x14ac:dyDescent="0.35">
      <c r="A51" s="17" t="s">
        <v>18</v>
      </c>
      <c r="B51" s="18">
        <f>detail!O12</f>
        <v>35377.195472744432</v>
      </c>
      <c r="C51" s="18">
        <f>detail!P12</f>
        <v>124906.67900004682</v>
      </c>
      <c r="D51" s="18">
        <f>detail!Q12</f>
        <v>36094.994858434053</v>
      </c>
      <c r="E51" s="18">
        <f>detail!R12</f>
        <v>129620.93718272241</v>
      </c>
      <c r="F51" s="65">
        <f t="shared" si="15"/>
        <v>-1.9886396673690001</v>
      </c>
      <c r="G51" s="67">
        <f t="shared" si="16"/>
        <v>-3.6369573350870468</v>
      </c>
    </row>
    <row r="52" spans="1:7" x14ac:dyDescent="0.35">
      <c r="A52" s="17" t="s">
        <v>35</v>
      </c>
      <c r="B52" s="18">
        <f>detail!O32</f>
        <v>25346.421203649916</v>
      </c>
      <c r="C52" s="18">
        <f>detail!P32</f>
        <v>89490.906635699997</v>
      </c>
      <c r="D52" s="18">
        <f>detail!Q32</f>
        <v>30992.673204213505</v>
      </c>
      <c r="E52" s="18">
        <f>detail!R32</f>
        <v>111297.96145654001</v>
      </c>
      <c r="F52" s="65">
        <f t="shared" si="15"/>
        <v>-18.218021928472993</v>
      </c>
      <c r="G52" s="67">
        <f t="shared" si="16"/>
        <v>-19.593400036671198</v>
      </c>
    </row>
    <row r="53" spans="1:7" x14ac:dyDescent="0.35">
      <c r="A53" s="17" t="s">
        <v>42</v>
      </c>
      <c r="B53" s="18">
        <f>detail!O42</f>
        <v>4585.5541182622301</v>
      </c>
      <c r="C53" s="18">
        <f>detail!P42</f>
        <v>16190.269709999999</v>
      </c>
      <c r="D53" s="18">
        <f>detail!Q42</f>
        <v>2920.088281368453</v>
      </c>
      <c r="E53" s="18">
        <f>detail!R42</f>
        <v>10486.345300000001</v>
      </c>
      <c r="F53" s="65">
        <f t="shared" si="15"/>
        <v>57.034776911377605</v>
      </c>
      <c r="G53" s="67">
        <f t="shared" si="16"/>
        <v>54.393825940482799</v>
      </c>
    </row>
    <row r="54" spans="1:7" x14ac:dyDescent="0.35">
      <c r="A54" s="17" t="s">
        <v>45</v>
      </c>
      <c r="B54" s="18">
        <f>detail!O45</f>
        <v>6420.5141736275928</v>
      </c>
      <c r="C54" s="18">
        <f>detail!P45</f>
        <v>22668.984699999997</v>
      </c>
      <c r="D54" s="18">
        <f>detail!Q45</f>
        <v>4191.7274903950474</v>
      </c>
      <c r="E54" s="18">
        <f>detail!R45</f>
        <v>15052.935950000003</v>
      </c>
      <c r="F54" s="65">
        <f t="shared" si="15"/>
        <v>53.171077755879935</v>
      </c>
      <c r="G54" s="67">
        <f t="shared" si="16"/>
        <v>50.595105003419576</v>
      </c>
    </row>
    <row r="55" spans="1:7" x14ac:dyDescent="0.35">
      <c r="A55" s="17" t="s">
        <v>53</v>
      </c>
      <c r="B55" s="18">
        <f>detail!O60</f>
        <v>2456.2476790162937</v>
      </c>
      <c r="C55" s="18">
        <f>detail!P60</f>
        <v>8672.30249</v>
      </c>
      <c r="D55" s="18">
        <f>detail!Q60</f>
        <v>2775.8412872845543</v>
      </c>
      <c r="E55" s="18">
        <f>detail!R60</f>
        <v>9968.3391157000005</v>
      </c>
      <c r="F55" s="65">
        <f t="shared" si="15"/>
        <v>-11.51339630735518</v>
      </c>
      <c r="G55" s="67">
        <f t="shared" si="16"/>
        <v>-13.001530251501578</v>
      </c>
    </row>
    <row r="56" spans="1:7" x14ac:dyDescent="0.35">
      <c r="A56" s="17" t="s">
        <v>56</v>
      </c>
      <c r="B56" s="18">
        <f>detail!O63</f>
        <v>459.62854644911471</v>
      </c>
      <c r="C56" s="18">
        <f>detail!P63</f>
        <v>1622.8159000000001</v>
      </c>
      <c r="D56" s="18">
        <f>detail!Q63</f>
        <v>713.84640415129286</v>
      </c>
      <c r="E56" s="18">
        <f>detail!R63</f>
        <v>2563.4978000000001</v>
      </c>
      <c r="F56" s="65">
        <f t="shared" ref="F56" si="17">IFERROR(B56/D56*100-100,"0.00")</f>
        <v>-35.612402923626576</v>
      </c>
      <c r="G56" s="67">
        <f t="shared" ref="G56" si="18">IFERROR(C56/E56*100-100,"0.00")</f>
        <v>-36.695248968031102</v>
      </c>
    </row>
    <row r="57" spans="1:7" x14ac:dyDescent="0.35">
      <c r="A57" s="17" t="s">
        <v>57</v>
      </c>
      <c r="B57" s="18">
        <f>detail!O64</f>
        <v>195908.29820211677</v>
      </c>
      <c r="C57" s="18">
        <f>detail!P64</f>
        <v>691695.72630000603</v>
      </c>
      <c r="D57" s="18">
        <f>detail!Q64</f>
        <v>162757.96514956091</v>
      </c>
      <c r="E57" s="18">
        <f>detail!R64</f>
        <v>584481.03564999998</v>
      </c>
      <c r="F57" s="65">
        <f t="shared" si="15"/>
        <v>20.367871410836003</v>
      </c>
      <c r="G57" s="67">
        <f t="shared" si="16"/>
        <v>18.343570468590627</v>
      </c>
    </row>
    <row r="58" spans="1:7" x14ac:dyDescent="0.35">
      <c r="A58" s="17" t="s">
        <v>69</v>
      </c>
      <c r="B58" s="18">
        <f>detail!O78</f>
        <v>85264.693228349497</v>
      </c>
      <c r="C58" s="18">
        <f>detail!P78</f>
        <v>301045.05246369995</v>
      </c>
      <c r="D58" s="18">
        <f>detail!Q78</f>
        <v>71844.645624265395</v>
      </c>
      <c r="E58" s="18">
        <f>detail!R78</f>
        <v>258001.70727000001</v>
      </c>
      <c r="F58" s="65">
        <f t="shared" si="15"/>
        <v>18.679259237032838</v>
      </c>
      <c r="G58" s="67">
        <f t="shared" si="16"/>
        <v>16.683356730137788</v>
      </c>
    </row>
    <row r="59" spans="1:7" x14ac:dyDescent="0.35">
      <c r="A59" s="17" t="s">
        <v>79</v>
      </c>
      <c r="B59" s="18">
        <f>detail!O93</f>
        <v>6507.4795786095319</v>
      </c>
      <c r="C59" s="18">
        <f>detail!P93</f>
        <v>22976.0344754</v>
      </c>
      <c r="D59" s="18">
        <f>detail!Q93</f>
        <v>1302.8719521830849</v>
      </c>
      <c r="E59" s="18">
        <f>detail!R93</f>
        <v>4678.750728</v>
      </c>
      <c r="F59" s="65">
        <f>IFERROR(B59/D59*100-100,"0.00")</f>
        <v>399.47192183434731</v>
      </c>
      <c r="G59" s="67">
        <f t="shared" si="16"/>
        <v>391.07199359649235</v>
      </c>
    </row>
    <row r="60" spans="1:7" x14ac:dyDescent="0.35">
      <c r="A60" s="15" t="s">
        <v>84</v>
      </c>
      <c r="B60" s="18">
        <f>detail!O98</f>
        <v>33110.677225588544</v>
      </c>
      <c r="C60" s="18">
        <f>detail!P98</f>
        <v>116904.2564404813</v>
      </c>
      <c r="D60" s="18">
        <f>detail!Q98</f>
        <v>34046.445058486795</v>
      </c>
      <c r="E60" s="18">
        <f>detail!R98</f>
        <v>122264.3785801771</v>
      </c>
      <c r="F60" s="65">
        <f t="shared" si="15"/>
        <v>-2.7485037903097975</v>
      </c>
      <c r="G60" s="67">
        <f t="shared" si="16"/>
        <v>-4.3840423530888017</v>
      </c>
    </row>
    <row r="61" spans="1:7" ht="18.5" x14ac:dyDescent="0.45">
      <c r="A61" s="22" t="s">
        <v>7</v>
      </c>
      <c r="B61" s="24">
        <f>SUM(B62:B73)</f>
        <v>595945.70530929079</v>
      </c>
      <c r="C61" s="24">
        <f t="shared" ref="C61:E61" si="19">SUM(C62:C73)</f>
        <v>2104112.4916720111</v>
      </c>
      <c r="D61" s="24">
        <f t="shared" si="19"/>
        <v>516559.05948553688</v>
      </c>
      <c r="E61" s="24">
        <f t="shared" si="19"/>
        <v>1855018.1171474978</v>
      </c>
      <c r="F61" s="65">
        <f t="shared" si="15"/>
        <v>15.368358054317824</v>
      </c>
      <c r="G61" s="67">
        <f t="shared" si="16"/>
        <v>13.428137020437902</v>
      </c>
    </row>
    <row r="62" spans="1:7" x14ac:dyDescent="0.35">
      <c r="A62" s="17" t="s">
        <v>14</v>
      </c>
      <c r="B62" s="18">
        <f>detail!O113</f>
        <v>0</v>
      </c>
      <c r="C62" s="18">
        <f>detail!P113</f>
        <v>0</v>
      </c>
      <c r="D62" s="18">
        <f>detail!Q113</f>
        <v>0</v>
      </c>
      <c r="E62" s="18">
        <f>detail!R113</f>
        <v>0</v>
      </c>
      <c r="F62" s="65" t="str">
        <f t="shared" si="15"/>
        <v>0.00</v>
      </c>
      <c r="G62" s="67" t="str">
        <f t="shared" si="16"/>
        <v>0.00</v>
      </c>
    </row>
    <row r="63" spans="1:7" x14ac:dyDescent="0.35">
      <c r="A63" s="17" t="s">
        <v>17</v>
      </c>
      <c r="B63" s="18">
        <f>detail!O116</f>
        <v>6287.0669210212618</v>
      </c>
      <c r="C63" s="18">
        <f>detail!P116</f>
        <v>22197.820919999998</v>
      </c>
      <c r="D63" s="18">
        <f>detail!Q116</f>
        <v>1886.9030374131301</v>
      </c>
      <c r="E63" s="18">
        <f>detail!R116</f>
        <v>6776.0680128000004</v>
      </c>
      <c r="F63" s="65">
        <f t="shared" si="15"/>
        <v>233.19501831109369</v>
      </c>
      <c r="G63" s="67">
        <f t="shared" si="16"/>
        <v>227.59147160371305</v>
      </c>
    </row>
    <row r="64" spans="1:7" x14ac:dyDescent="0.35">
      <c r="A64" s="17" t="s">
        <v>18</v>
      </c>
      <c r="B64" s="18">
        <f>detail!O117</f>
        <v>216916.15676177494</v>
      </c>
      <c r="C64" s="18">
        <f>detail!P117</f>
        <v>765868.41892091301</v>
      </c>
      <c r="D64" s="18">
        <f>detail!Q117</f>
        <v>229367.56684237576</v>
      </c>
      <c r="E64" s="18">
        <f>detail!R117</f>
        <v>823683.14748443558</v>
      </c>
      <c r="F64" s="65">
        <f t="shared" si="15"/>
        <v>-5.4285835839892655</v>
      </c>
      <c r="G64" s="67">
        <f t="shared" si="16"/>
        <v>-7.0190495872218861</v>
      </c>
    </row>
    <row r="65" spans="1:7" x14ac:dyDescent="0.35">
      <c r="A65" s="17" t="s">
        <v>35</v>
      </c>
      <c r="B65" s="18">
        <f>detail!O137</f>
        <v>208169.99314412152</v>
      </c>
      <c r="C65" s="18">
        <f>detail!P137</f>
        <v>734988.23645100009</v>
      </c>
      <c r="D65" s="18">
        <f>detail!Q137</f>
        <v>100523.86197810381</v>
      </c>
      <c r="E65" s="18">
        <f>detail!R137</f>
        <v>360991.80093895562</v>
      </c>
      <c r="F65" s="65">
        <f t="shared" si="15"/>
        <v>107.08515276647975</v>
      </c>
      <c r="G65" s="67">
        <f t="shared" si="16"/>
        <v>103.60247366817282</v>
      </c>
    </row>
    <row r="66" spans="1:7" x14ac:dyDescent="0.35">
      <c r="A66" s="17" t="s">
        <v>42</v>
      </c>
      <c r="B66" s="18">
        <f>detail!O147</f>
        <v>3084.047873435934</v>
      </c>
      <c r="C66" s="18">
        <f>detail!P147</f>
        <v>10888.884</v>
      </c>
      <c r="D66" s="18">
        <f>detail!Q147</f>
        <v>1374.9455648241519</v>
      </c>
      <c r="E66" s="18">
        <f>detail!R147</f>
        <v>4937.5746800000006</v>
      </c>
      <c r="F66" s="65">
        <f t="shared" ref="F66" si="20">IFERROR(B66/D66*100-100,"0.00")</f>
        <v>124.30327078660505</v>
      </c>
      <c r="G66" s="67">
        <f t="shared" ref="G66" si="21">IFERROR(C66/E66*100-100,"0.00")</f>
        <v>120.531023947976</v>
      </c>
    </row>
    <row r="67" spans="1:7" x14ac:dyDescent="0.35">
      <c r="A67" s="17" t="s">
        <v>45</v>
      </c>
      <c r="B67" s="18">
        <f>detail!O150</f>
        <v>18539.600089571984</v>
      </c>
      <c r="C67" s="18">
        <f>detail!P150</f>
        <v>65457.983489999984</v>
      </c>
      <c r="D67" s="18">
        <f>detail!Q150</f>
        <v>25031.853314298052</v>
      </c>
      <c r="E67" s="18">
        <f>detail!R150</f>
        <v>89892.027931999997</v>
      </c>
      <c r="F67" s="65">
        <f t="shared" si="15"/>
        <v>-25.93596703851621</v>
      </c>
      <c r="G67" s="67">
        <f t="shared" si="16"/>
        <v>-27.181547690172778</v>
      </c>
    </row>
    <row r="68" spans="1:7" x14ac:dyDescent="0.35">
      <c r="A68" s="17" t="s">
        <v>53</v>
      </c>
      <c r="B68" s="18">
        <f>detail!O167</f>
        <v>38293.737803958931</v>
      </c>
      <c r="C68" s="18">
        <f>detail!P167</f>
        <v>135204.149217428</v>
      </c>
      <c r="D68" s="18">
        <f>detail!Q167</f>
        <v>33037.500345568398</v>
      </c>
      <c r="E68" s="18">
        <f>detail!R167</f>
        <v>118641.15159906904</v>
      </c>
      <c r="F68" s="65">
        <f t="shared" si="15"/>
        <v>15.909912685314879</v>
      </c>
      <c r="G68" s="67">
        <f t="shared" si="16"/>
        <v>13.960583992248559</v>
      </c>
    </row>
    <row r="69" spans="1:7" x14ac:dyDescent="0.35">
      <c r="A69" s="17" t="s">
        <v>56</v>
      </c>
      <c r="B69" s="18">
        <f>detail!O170</f>
        <v>9017.8229327337976</v>
      </c>
      <c r="C69" s="18">
        <f>detail!P170</f>
        <v>31839.333200000001</v>
      </c>
      <c r="D69" s="18">
        <f>detail!Q170</f>
        <v>14335.256114814263</v>
      </c>
      <c r="E69" s="18">
        <f>detail!R170</f>
        <v>51479.418120000002</v>
      </c>
      <c r="F69" s="65">
        <f t="shared" si="15"/>
        <v>-37.093395049882318</v>
      </c>
      <c r="G69" s="67">
        <f t="shared" si="16"/>
        <v>-38.151334333691182</v>
      </c>
    </row>
    <row r="70" spans="1:7" x14ac:dyDescent="0.35">
      <c r="A70" s="17" t="s">
        <v>57</v>
      </c>
      <c r="B70" s="18">
        <f>detail!O171</f>
        <v>19259.15353513513</v>
      </c>
      <c r="C70" s="18">
        <f>detail!P171</f>
        <v>67998.519280000008</v>
      </c>
      <c r="D70" s="18">
        <f>detail!Q171</f>
        <v>21016.149698780246</v>
      </c>
      <c r="E70" s="18">
        <f>detail!R171</f>
        <v>75471.212299999985</v>
      </c>
      <c r="F70" s="65">
        <f t="shared" si="15"/>
        <v>-8.3602191116248576</v>
      </c>
      <c r="G70" s="67">
        <f t="shared" si="16"/>
        <v>-9.9013819869433632</v>
      </c>
    </row>
    <row r="71" spans="1:7" x14ac:dyDescent="0.35">
      <c r="A71" s="17" t="s">
        <v>69</v>
      </c>
      <c r="B71" s="18">
        <f>detail!O185</f>
        <v>44235.445981956553</v>
      </c>
      <c r="C71" s="18">
        <f>detail!P185</f>
        <v>156182.60797267</v>
      </c>
      <c r="D71" s="18">
        <f>detail!Q185</f>
        <v>60466.524262678278</v>
      </c>
      <c r="E71" s="18">
        <f>detail!R185</f>
        <v>217141.67224154063</v>
      </c>
      <c r="F71" s="65">
        <f t="shared" si="15"/>
        <v>-26.843081322502982</v>
      </c>
      <c r="G71" s="67">
        <f t="shared" si="16"/>
        <v>-28.073406472186477</v>
      </c>
    </row>
    <row r="72" spans="1:7" x14ac:dyDescent="0.35">
      <c r="A72" s="17" t="s">
        <v>79</v>
      </c>
      <c r="B72" s="18">
        <f>detail!O200</f>
        <v>658.66578140604656</v>
      </c>
      <c r="C72" s="18">
        <f>detail!P200</f>
        <v>2325.5590000000002</v>
      </c>
      <c r="D72" s="18">
        <f>detail!Q200</f>
        <v>393.82687904004644</v>
      </c>
      <c r="E72" s="18">
        <f>detail!R200</f>
        <v>1414.2739000000001</v>
      </c>
      <c r="F72" s="65">
        <f t="shared" si="15"/>
        <v>67.247543644442288</v>
      </c>
      <c r="G72" s="67">
        <f t="shared" si="16"/>
        <v>64.434838258699415</v>
      </c>
    </row>
    <row r="73" spans="1:7" x14ac:dyDescent="0.35">
      <c r="A73" s="19" t="s">
        <v>84</v>
      </c>
      <c r="B73" s="23">
        <f>detail!O205</f>
        <v>31484.014484174597</v>
      </c>
      <c r="C73" s="23">
        <f>detail!P205</f>
        <v>111160.97921999998</v>
      </c>
      <c r="D73" s="23">
        <f>detail!Q205</f>
        <v>29124.671447640729</v>
      </c>
      <c r="E73" s="23">
        <f>detail!R205</f>
        <v>104589.76993869699</v>
      </c>
      <c r="F73" s="66">
        <f t="shared" si="15"/>
        <v>8.1008400069865445</v>
      </c>
      <c r="G73" s="68">
        <f t="shared" si="16"/>
        <v>6.2828413191410277</v>
      </c>
    </row>
    <row r="74" spans="1:7" x14ac:dyDescent="0.35">
      <c r="B74" s="18"/>
      <c r="C74" s="20"/>
      <c r="D74" s="18"/>
      <c r="E74" s="18"/>
      <c r="F74" s="16"/>
      <c r="G74" s="16"/>
    </row>
    <row r="75" spans="1:7" x14ac:dyDescent="0.35">
      <c r="A75" s="1" t="s">
        <v>101</v>
      </c>
    </row>
    <row r="76" spans="1:7" x14ac:dyDescent="0.35">
      <c r="A76" s="1" t="s">
        <v>102</v>
      </c>
    </row>
    <row r="77" spans="1:7" x14ac:dyDescent="0.35">
      <c r="A77" s="1" t="s">
        <v>115</v>
      </c>
    </row>
    <row r="78" spans="1:7" x14ac:dyDescent="0.35">
      <c r="A78" s="1" t="s">
        <v>100</v>
      </c>
    </row>
    <row r="79" spans="1:7" s="74" customFormat="1" ht="18.5" x14ac:dyDescent="0.45">
      <c r="A79" s="1" t="s">
        <v>123</v>
      </c>
    </row>
  </sheetData>
  <mergeCells count="18">
    <mergeCell ref="B10:C10"/>
    <mergeCell ref="D10:E10"/>
    <mergeCell ref="F10:G10"/>
    <mergeCell ref="F11:G11"/>
    <mergeCell ref="B45:C45"/>
    <mergeCell ref="D45:E45"/>
    <mergeCell ref="B44:C44"/>
    <mergeCell ref="D44:E44"/>
    <mergeCell ref="A2:G2"/>
    <mergeCell ref="A3:G3"/>
    <mergeCell ref="A4:G4"/>
    <mergeCell ref="A6:G6"/>
    <mergeCell ref="A7:G7"/>
    <mergeCell ref="F44:G44"/>
    <mergeCell ref="F45:G45"/>
    <mergeCell ref="B46:C46"/>
    <mergeCell ref="D46:E46"/>
    <mergeCell ref="F46:G46"/>
  </mergeCells>
  <phoneticPr fontId="2" type="noConversion"/>
  <pageMargins left="0.5" right="0.25" top="0.25" bottom="0.25" header="0" footer="0"/>
  <pageSetup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27"/>
  <sheetViews>
    <sheetView tabSelected="1" topLeftCell="B130" zoomScale="80" zoomScaleNormal="80" workbookViewId="0">
      <selection activeCell="J142" sqref="J142:K142"/>
    </sheetView>
  </sheetViews>
  <sheetFormatPr defaultColWidth="15.765625" defaultRowHeight="15.5" x14ac:dyDescent="0.35"/>
  <cols>
    <col min="1" max="1" width="34.3046875" style="16" customWidth="1"/>
    <col min="2" max="2" width="16.765625" style="63" customWidth="1"/>
    <col min="3" max="3" width="16.3046875" style="63" customWidth="1"/>
    <col min="4" max="4" width="17.53515625" style="63" customWidth="1"/>
    <col min="5" max="5" width="17.69140625" style="63" customWidth="1"/>
    <col min="6" max="7" width="18.765625" style="63" customWidth="1"/>
    <col min="8" max="8" width="11.69140625" style="16" customWidth="1"/>
    <col min="9" max="9" width="9.69140625" style="16" customWidth="1"/>
    <col min="10" max="11" width="9.23046875" style="16" customWidth="1"/>
    <col min="12" max="13" width="15.765625" style="16" customWidth="1"/>
    <col min="14" max="14" width="34.3046875" style="16" customWidth="1"/>
    <col min="15" max="15" width="16.765625" style="63" customWidth="1"/>
    <col min="16" max="16" width="16.3046875" style="63" customWidth="1"/>
    <col min="17" max="17" width="17.53515625" style="63" customWidth="1"/>
    <col min="18" max="18" width="17.69140625" style="63" customWidth="1"/>
    <col min="19" max="19" width="11.69140625" style="16" customWidth="1"/>
    <col min="20" max="20" width="16.921875" style="16" bestFit="1" customWidth="1"/>
    <col min="21" max="16384" width="15.765625" style="16"/>
  </cols>
  <sheetData>
    <row r="1" spans="1:20" x14ac:dyDescent="0.35">
      <c r="A1" s="25"/>
      <c r="B1" s="94" t="s">
        <v>89</v>
      </c>
      <c r="C1" s="94"/>
      <c r="D1" s="94"/>
      <c r="E1" s="94"/>
      <c r="F1" s="94"/>
      <c r="G1" s="94"/>
      <c r="H1" s="26"/>
      <c r="I1" s="27" t="s">
        <v>9</v>
      </c>
      <c r="J1" s="28"/>
      <c r="K1" s="28"/>
      <c r="N1" s="25"/>
      <c r="O1" s="94" t="s">
        <v>89</v>
      </c>
      <c r="P1" s="94"/>
      <c r="Q1" s="94"/>
      <c r="R1" s="94"/>
      <c r="S1" s="26"/>
      <c r="T1" s="27" t="s">
        <v>9</v>
      </c>
    </row>
    <row r="2" spans="1:20" x14ac:dyDescent="0.35">
      <c r="A2" s="28"/>
      <c r="B2" s="29"/>
      <c r="C2" s="29"/>
      <c r="D2" s="29"/>
      <c r="E2" s="29"/>
      <c r="F2" s="29"/>
      <c r="G2" s="29"/>
      <c r="H2" s="30"/>
      <c r="I2" s="28" t="s">
        <v>8</v>
      </c>
      <c r="J2" s="31"/>
      <c r="K2" s="31"/>
      <c r="N2" s="28"/>
      <c r="O2" s="29"/>
      <c r="P2" s="29"/>
      <c r="Q2" s="29"/>
      <c r="R2" s="29"/>
      <c r="S2" s="30"/>
      <c r="T2" s="28" t="s">
        <v>8</v>
      </c>
    </row>
    <row r="3" spans="1:20" x14ac:dyDescent="0.35">
      <c r="A3" s="32"/>
      <c r="B3" s="77"/>
      <c r="C3" s="78"/>
      <c r="D3" s="91"/>
      <c r="E3" s="91"/>
      <c r="F3" s="77"/>
      <c r="G3" s="78"/>
      <c r="H3" s="77" t="s">
        <v>110</v>
      </c>
      <c r="I3" s="92"/>
      <c r="J3" s="92"/>
      <c r="K3" s="92"/>
      <c r="N3" s="32"/>
      <c r="O3" s="77"/>
      <c r="P3" s="78"/>
      <c r="Q3" s="91"/>
      <c r="R3" s="91"/>
      <c r="S3" s="77" t="s">
        <v>118</v>
      </c>
      <c r="T3" s="92"/>
    </row>
    <row r="4" spans="1:20" x14ac:dyDescent="0.35">
      <c r="A4" s="33"/>
      <c r="B4" s="91" t="s">
        <v>107</v>
      </c>
      <c r="C4" s="91"/>
      <c r="D4" s="79" t="s">
        <v>108</v>
      </c>
      <c r="E4" s="80"/>
      <c r="F4" s="91" t="s">
        <v>109</v>
      </c>
      <c r="G4" s="91"/>
      <c r="H4" s="83" t="s">
        <v>3</v>
      </c>
      <c r="I4" s="93"/>
      <c r="J4" s="93"/>
      <c r="K4" s="93"/>
      <c r="N4" s="33"/>
      <c r="O4" s="79" t="s">
        <v>116</v>
      </c>
      <c r="P4" s="80"/>
      <c r="Q4" s="79" t="s">
        <v>117</v>
      </c>
      <c r="R4" s="80"/>
      <c r="S4" s="83" t="s">
        <v>3</v>
      </c>
      <c r="T4" s="93"/>
    </row>
    <row r="5" spans="1:20" x14ac:dyDescent="0.35">
      <c r="A5" s="34" t="s">
        <v>0</v>
      </c>
      <c r="B5" s="35"/>
      <c r="C5" s="29"/>
      <c r="D5" s="35"/>
      <c r="E5" s="36"/>
      <c r="F5" s="35"/>
      <c r="G5" s="36"/>
      <c r="H5" s="83" t="s">
        <v>111</v>
      </c>
      <c r="I5" s="93"/>
      <c r="J5" s="95" t="s">
        <v>109</v>
      </c>
      <c r="K5" s="96"/>
      <c r="N5" s="34" t="s">
        <v>0</v>
      </c>
      <c r="O5" s="81"/>
      <c r="P5" s="82"/>
      <c r="Q5" s="81"/>
      <c r="R5" s="82"/>
      <c r="S5" s="95" t="s">
        <v>119</v>
      </c>
      <c r="T5" s="96"/>
    </row>
    <row r="6" spans="1:20" x14ac:dyDescent="0.35">
      <c r="A6" s="33"/>
      <c r="B6" s="37" t="s">
        <v>1</v>
      </c>
      <c r="C6" s="38" t="s">
        <v>2</v>
      </c>
      <c r="D6" s="37" t="s">
        <v>1</v>
      </c>
      <c r="E6" s="39" t="s">
        <v>2</v>
      </c>
      <c r="F6" s="37" t="s">
        <v>1</v>
      </c>
      <c r="G6" s="39" t="s">
        <v>2</v>
      </c>
      <c r="H6" s="40" t="s">
        <v>1</v>
      </c>
      <c r="I6" s="40" t="s">
        <v>2</v>
      </c>
      <c r="J6" s="40" t="s">
        <v>1</v>
      </c>
      <c r="K6" s="40" t="s">
        <v>2</v>
      </c>
      <c r="N6" s="33"/>
      <c r="O6" s="37" t="s">
        <v>1</v>
      </c>
      <c r="P6" s="38" t="s">
        <v>2</v>
      </c>
      <c r="Q6" s="37" t="s">
        <v>1</v>
      </c>
      <c r="R6" s="39" t="s">
        <v>2</v>
      </c>
      <c r="S6" s="40" t="s">
        <v>1</v>
      </c>
      <c r="T6" s="40" t="s">
        <v>2</v>
      </c>
    </row>
    <row r="7" spans="1:20" ht="20" x14ac:dyDescent="0.4">
      <c r="A7" s="41" t="s">
        <v>91</v>
      </c>
      <c r="B7" s="42">
        <f t="shared" ref="B7:G7" si="0">B8+B11+B12+B32+B42+B45+B60+B63+B64+B78+B93+B98</f>
        <v>189662.73828767592</v>
      </c>
      <c r="C7" s="42">
        <f t="shared" si="0"/>
        <v>671979.72817319399</v>
      </c>
      <c r="D7" s="42">
        <f t="shared" si="0"/>
        <v>206026.84451381591</v>
      </c>
      <c r="E7" s="42">
        <f t="shared" si="0"/>
        <v>724902.20597814012</v>
      </c>
      <c r="F7" s="42">
        <f t="shared" si="0"/>
        <v>172651.69143308364</v>
      </c>
      <c r="G7" s="42">
        <f t="shared" si="0"/>
        <v>619844.53953323513</v>
      </c>
      <c r="H7" s="65">
        <f>IFERROR(B7/D7*100-100,"0.00")</f>
        <v>-7.9427058472677032</v>
      </c>
      <c r="I7" s="65">
        <f t="shared" ref="I7" si="1">IFERROR(C7/E7*100-100,"0.00")</f>
        <v>-7.3006368815688205</v>
      </c>
      <c r="J7" s="65">
        <f t="shared" ref="J7" si="2">IFERROR(B7/F7*100-100,"0.00")</f>
        <v>9.8528121638387915</v>
      </c>
      <c r="K7" s="65">
        <f t="shared" ref="K7" si="3">IFERROR(C7/G7*100-100,"0.00")</f>
        <v>8.411010392899243</v>
      </c>
      <c r="N7" s="41" t="s">
        <v>91</v>
      </c>
      <c r="O7" s="42">
        <f t="shared" ref="O7:R7" si="4">O8+O11+O12+O32+O42+O45+O60+O63+O64+O78+O93+O98</f>
        <v>395637.49218565435</v>
      </c>
      <c r="P7" s="42">
        <f t="shared" si="4"/>
        <v>1396881.9341513345</v>
      </c>
      <c r="Q7" s="42">
        <f t="shared" si="4"/>
        <v>348145.12859621528</v>
      </c>
      <c r="R7" s="42">
        <f t="shared" si="4"/>
        <v>1250225.9114104398</v>
      </c>
      <c r="S7" s="65">
        <f t="shared" ref="S7:S52" si="5">IFERROR(O7/Q7*100-100,"0.00")</f>
        <v>13.641541899763737</v>
      </c>
      <c r="T7" s="65">
        <f t="shared" ref="T7:T52" si="6">IFERROR(P7/R7*100-100,"0.00")</f>
        <v>11.730361801207991</v>
      </c>
    </row>
    <row r="8" spans="1:20" ht="35.5" x14ac:dyDescent="0.4">
      <c r="A8" s="43" t="s">
        <v>14</v>
      </c>
      <c r="B8" s="44">
        <f t="shared" ref="B8:G8" si="7">SUM(B9:B10)</f>
        <v>0</v>
      </c>
      <c r="C8" s="44">
        <f t="shared" si="7"/>
        <v>0</v>
      </c>
      <c r="D8" s="44">
        <f t="shared" si="7"/>
        <v>0</v>
      </c>
      <c r="E8" s="44">
        <f t="shared" si="7"/>
        <v>0</v>
      </c>
      <c r="F8" s="44">
        <f t="shared" si="7"/>
        <v>0</v>
      </c>
      <c r="G8" s="44">
        <f t="shared" si="7"/>
        <v>0</v>
      </c>
      <c r="H8" s="65" t="str">
        <f t="shared" ref="H8:H51" si="8">IFERROR(B8/D8*100-100,"0.00")</f>
        <v>0.00</v>
      </c>
      <c r="I8" s="65" t="str">
        <f t="shared" ref="I8:I51" si="9">IFERROR(C8/E8*100-100,"0.00")</f>
        <v>0.00</v>
      </c>
      <c r="J8" s="65" t="str">
        <f t="shared" ref="J8:J51" si="10">IFERROR(B8/F8*100-100,"0.00")</f>
        <v>0.00</v>
      </c>
      <c r="K8" s="65" t="str">
        <f t="shared" ref="K8:K51" si="11">IFERROR(C8/G8*100-100,"0.00")</f>
        <v>0.00</v>
      </c>
      <c r="N8" s="43" t="s">
        <v>14</v>
      </c>
      <c r="O8" s="44">
        <f t="shared" ref="O8:R8" si="12">SUM(O9:O10)</f>
        <v>0</v>
      </c>
      <c r="P8" s="44">
        <f t="shared" si="12"/>
        <v>0</v>
      </c>
      <c r="Q8" s="44">
        <f t="shared" si="12"/>
        <v>0</v>
      </c>
      <c r="R8" s="44">
        <f t="shared" si="12"/>
        <v>0</v>
      </c>
      <c r="S8" s="65" t="str">
        <f t="shared" si="5"/>
        <v>0.00</v>
      </c>
      <c r="T8" s="65" t="str">
        <f t="shared" si="6"/>
        <v>0.00</v>
      </c>
    </row>
    <row r="9" spans="1:20" ht="31" x14ac:dyDescent="0.35">
      <c r="A9" s="45" t="s">
        <v>15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65" t="str">
        <f t="shared" si="8"/>
        <v>0.00</v>
      </c>
      <c r="I9" s="65" t="str">
        <f t="shared" si="9"/>
        <v>0.00</v>
      </c>
      <c r="J9" s="65" t="str">
        <f t="shared" si="10"/>
        <v>0.00</v>
      </c>
      <c r="K9" s="65" t="str">
        <f t="shared" si="11"/>
        <v>0.00</v>
      </c>
      <c r="N9" s="45" t="s">
        <v>15</v>
      </c>
      <c r="O9" s="46">
        <v>0</v>
      </c>
      <c r="P9" s="46">
        <v>0</v>
      </c>
      <c r="Q9" s="46">
        <v>0</v>
      </c>
      <c r="R9" s="46">
        <v>0</v>
      </c>
      <c r="S9" s="65" t="str">
        <f t="shared" si="5"/>
        <v>0.00</v>
      </c>
      <c r="T9" s="65" t="str">
        <f t="shared" si="6"/>
        <v>0.00</v>
      </c>
    </row>
    <row r="10" spans="1:20" x14ac:dyDescent="0.35">
      <c r="A10" s="45" t="s">
        <v>16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65" t="str">
        <f t="shared" si="8"/>
        <v>0.00</v>
      </c>
      <c r="I10" s="65" t="str">
        <f t="shared" si="9"/>
        <v>0.00</v>
      </c>
      <c r="J10" s="65" t="str">
        <f t="shared" si="10"/>
        <v>0.00</v>
      </c>
      <c r="K10" s="65" t="str">
        <f t="shared" si="11"/>
        <v>0.00</v>
      </c>
      <c r="N10" s="45" t="s">
        <v>16</v>
      </c>
      <c r="O10" s="46">
        <v>0</v>
      </c>
      <c r="P10" s="46">
        <v>0</v>
      </c>
      <c r="Q10" s="46">
        <v>0</v>
      </c>
      <c r="R10" s="46">
        <v>0</v>
      </c>
      <c r="S10" s="65" t="str">
        <f t="shared" si="5"/>
        <v>0.00</v>
      </c>
      <c r="T10" s="65" t="str">
        <f t="shared" si="6"/>
        <v>0.00</v>
      </c>
    </row>
    <row r="11" spans="1:20" ht="35.5" x14ac:dyDescent="0.4">
      <c r="A11" s="43" t="s">
        <v>17</v>
      </c>
      <c r="B11" s="44">
        <v>97.665474275806972</v>
      </c>
      <c r="C11" s="44">
        <v>346.03116799999998</v>
      </c>
      <c r="D11" s="44">
        <v>103.13386190697007</v>
      </c>
      <c r="E11" s="44">
        <v>362.87486799999999</v>
      </c>
      <c r="F11" s="44">
        <v>251.68381089650055</v>
      </c>
      <c r="G11" s="44">
        <v>903.58127730000012</v>
      </c>
      <c r="H11" s="65">
        <f t="shared" si="8"/>
        <v>-5.3022232757033265</v>
      </c>
      <c r="I11" s="65">
        <f t="shared" si="9"/>
        <v>-4.6417378235188238</v>
      </c>
      <c r="J11" s="65">
        <f t="shared" si="10"/>
        <v>-61.195170270220615</v>
      </c>
      <c r="K11" s="65">
        <f t="shared" si="11"/>
        <v>-61.704477871212752</v>
      </c>
      <c r="N11" s="43" t="s">
        <v>17</v>
      </c>
      <c r="O11" s="44">
        <v>200.78275724047546</v>
      </c>
      <c r="P11" s="44">
        <v>708.90603599999997</v>
      </c>
      <c r="Q11" s="44">
        <v>504.02928587220936</v>
      </c>
      <c r="R11" s="44">
        <v>1810.0223773000002</v>
      </c>
      <c r="S11" s="65">
        <f t="shared" si="5"/>
        <v>-60.164466060136526</v>
      </c>
      <c r="T11" s="65">
        <f t="shared" si="6"/>
        <v>-60.83440487307837</v>
      </c>
    </row>
    <row r="12" spans="1:20" ht="18" x14ac:dyDescent="0.4">
      <c r="A12" s="43" t="s">
        <v>18</v>
      </c>
      <c r="B12" s="44">
        <f t="shared" ref="B12:G12" si="13">B13+B17+B21+B25+B29+B30+B31</f>
        <v>17631.103104982907</v>
      </c>
      <c r="C12" s="44">
        <f t="shared" si="13"/>
        <v>62467.430233500003</v>
      </c>
      <c r="D12" s="44">
        <f t="shared" si="13"/>
        <v>17746.064629264965</v>
      </c>
      <c r="E12" s="44">
        <f t="shared" si="13"/>
        <v>62439.248766546822</v>
      </c>
      <c r="F12" s="44">
        <f t="shared" si="13"/>
        <v>18083.692016701101</v>
      </c>
      <c r="G12" s="44">
        <f t="shared" si="13"/>
        <v>64923.069436000005</v>
      </c>
      <c r="H12" s="65">
        <f t="shared" si="8"/>
        <v>-0.64781418688443182</v>
      </c>
      <c r="I12" s="65">
        <f t="shared" si="9"/>
        <v>4.5134218476178489E-2</v>
      </c>
      <c r="J12" s="65">
        <f t="shared" si="10"/>
        <v>-2.5027461831367646</v>
      </c>
      <c r="K12" s="65">
        <f t="shared" si="11"/>
        <v>-3.7823830940721734</v>
      </c>
      <c r="N12" s="43" t="s">
        <v>18</v>
      </c>
      <c r="O12" s="44">
        <f t="shared" ref="O12:R12" si="14">O13+O17+O21+O25+O29+O30+O31</f>
        <v>35377.195472744432</v>
      </c>
      <c r="P12" s="44">
        <f t="shared" si="14"/>
        <v>124906.67900004682</v>
      </c>
      <c r="Q12" s="44">
        <f t="shared" si="14"/>
        <v>36094.994858434053</v>
      </c>
      <c r="R12" s="44">
        <f t="shared" si="14"/>
        <v>129620.93718272241</v>
      </c>
      <c r="S12" s="65">
        <f t="shared" si="5"/>
        <v>-1.9886396673690001</v>
      </c>
      <c r="T12" s="65">
        <f t="shared" si="6"/>
        <v>-3.6369573350870468</v>
      </c>
    </row>
    <row r="13" spans="1:20" x14ac:dyDescent="0.35">
      <c r="A13" s="47" t="s">
        <v>19</v>
      </c>
      <c r="B13" s="48">
        <f t="shared" ref="B13:G13" si="15">SUM(B14:B16)</f>
        <v>2677.2539778506202</v>
      </c>
      <c r="C13" s="48">
        <f t="shared" si="15"/>
        <v>9485.5764317706398</v>
      </c>
      <c r="D13" s="48">
        <f t="shared" si="15"/>
        <v>2626.4032250392975</v>
      </c>
      <c r="E13" s="48">
        <f t="shared" si="15"/>
        <v>9240.9583620614849</v>
      </c>
      <c r="F13" s="48">
        <f t="shared" si="15"/>
        <v>3187.0165017249565</v>
      </c>
      <c r="G13" s="48">
        <f t="shared" si="15"/>
        <v>11441.850118</v>
      </c>
      <c r="H13" s="65">
        <f t="shared" si="8"/>
        <v>1.9361365507979826</v>
      </c>
      <c r="I13" s="65">
        <f t="shared" si="9"/>
        <v>2.6471071519316354</v>
      </c>
      <c r="J13" s="65">
        <f t="shared" si="10"/>
        <v>-15.99497597826776</v>
      </c>
      <c r="K13" s="65">
        <f t="shared" si="11"/>
        <v>-17.097529386019531</v>
      </c>
      <c r="N13" s="47" t="s">
        <v>19</v>
      </c>
      <c r="O13" s="48">
        <f t="shared" ref="O13:R13" si="16">SUM(O14:O16)</f>
        <v>5303.8979759304984</v>
      </c>
      <c r="P13" s="48">
        <f t="shared" si="16"/>
        <v>18726.534793832125</v>
      </c>
      <c r="Q13" s="48">
        <f t="shared" si="16"/>
        <v>5800.2284194434978</v>
      </c>
      <c r="R13" s="48">
        <f t="shared" si="16"/>
        <v>20829.232600000003</v>
      </c>
      <c r="S13" s="65">
        <f t="shared" si="5"/>
        <v>-8.5570844391093743</v>
      </c>
      <c r="T13" s="65">
        <f t="shared" si="6"/>
        <v>-10.094936508452449</v>
      </c>
    </row>
    <row r="14" spans="1:20" x14ac:dyDescent="0.35">
      <c r="A14" s="49" t="s">
        <v>20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65" t="str">
        <f t="shared" si="8"/>
        <v>0.00</v>
      </c>
      <c r="I14" s="65" t="str">
        <f t="shared" si="9"/>
        <v>0.00</v>
      </c>
      <c r="J14" s="65" t="str">
        <f t="shared" si="10"/>
        <v>0.00</v>
      </c>
      <c r="K14" s="65" t="str">
        <f t="shared" si="11"/>
        <v>0.00</v>
      </c>
      <c r="N14" s="49" t="s">
        <v>20</v>
      </c>
      <c r="O14" s="50">
        <v>0</v>
      </c>
      <c r="P14" s="50">
        <v>0</v>
      </c>
      <c r="Q14" s="50">
        <v>0</v>
      </c>
      <c r="R14" s="50">
        <v>0</v>
      </c>
      <c r="S14" s="65" t="str">
        <f t="shared" si="5"/>
        <v>0.00</v>
      </c>
      <c r="T14" s="65" t="str">
        <f t="shared" si="6"/>
        <v>0.00</v>
      </c>
    </row>
    <row r="15" spans="1:20" x14ac:dyDescent="0.35">
      <c r="A15" s="49" t="s">
        <v>21</v>
      </c>
      <c r="B15" s="50">
        <v>2245.2081940281832</v>
      </c>
      <c r="C15" s="50">
        <v>7954.8276352884532</v>
      </c>
      <c r="D15" s="50">
        <v>2047.6050048965258</v>
      </c>
      <c r="E15" s="50">
        <v>7204.4659448338816</v>
      </c>
      <c r="F15" s="50">
        <v>2894.5093743353955</v>
      </c>
      <c r="G15" s="50">
        <v>10391.707231</v>
      </c>
      <c r="H15" s="65">
        <f t="shared" si="8"/>
        <v>9.6504544899587756</v>
      </c>
      <c r="I15" s="65">
        <f t="shared" si="9"/>
        <v>10.415229889352659</v>
      </c>
      <c r="J15" s="65">
        <f t="shared" si="10"/>
        <v>-22.432167125259255</v>
      </c>
      <c r="K15" s="65">
        <f t="shared" si="11"/>
        <v>-23.450233359557842</v>
      </c>
      <c r="N15" s="49" t="s">
        <v>21</v>
      </c>
      <c r="O15" s="50">
        <v>4293.5517660549322</v>
      </c>
      <c r="P15" s="50">
        <v>15159.293580122336</v>
      </c>
      <c r="Q15" s="50">
        <v>5223.2217572746304</v>
      </c>
      <c r="R15" s="50">
        <v>18757.140760000002</v>
      </c>
      <c r="S15" s="65">
        <f t="shared" si="5"/>
        <v>-17.798784627991381</v>
      </c>
      <c r="T15" s="65">
        <f t="shared" si="6"/>
        <v>-19.18121330917424</v>
      </c>
    </row>
    <row r="16" spans="1:20" x14ac:dyDescent="0.35">
      <c r="A16" s="49" t="s">
        <v>22</v>
      </c>
      <c r="B16" s="72">
        <v>432.0457838224371</v>
      </c>
      <c r="C16" s="50">
        <v>1530.748796482186</v>
      </c>
      <c r="D16" s="50">
        <v>578.79822014277181</v>
      </c>
      <c r="E16" s="50">
        <v>2036.492417227603</v>
      </c>
      <c r="F16" s="50">
        <v>292.50712738956076</v>
      </c>
      <c r="G16" s="50">
        <v>1050.1428870000002</v>
      </c>
      <c r="H16" s="65">
        <f t="shared" si="8"/>
        <v>-25.354679958092362</v>
      </c>
      <c r="I16" s="65">
        <f t="shared" si="9"/>
        <v>-24.834053712506105</v>
      </c>
      <c r="J16" s="65">
        <f t="shared" si="10"/>
        <v>47.704361147767486</v>
      </c>
      <c r="K16" s="65">
        <f t="shared" si="11"/>
        <v>45.765763443407081</v>
      </c>
      <c r="N16" s="49" t="s">
        <v>22</v>
      </c>
      <c r="O16" s="72">
        <v>1010.3462098755662</v>
      </c>
      <c r="P16" s="50">
        <v>3567.241213709789</v>
      </c>
      <c r="Q16" s="50">
        <v>577.00666216886793</v>
      </c>
      <c r="R16" s="50">
        <v>2072.09184</v>
      </c>
      <c r="S16" s="65">
        <f t="shared" si="5"/>
        <v>75.101307509665503</v>
      </c>
      <c r="T16" s="65">
        <f t="shared" si="6"/>
        <v>72.156520519369877</v>
      </c>
    </row>
    <row r="17" spans="1:20" x14ac:dyDescent="0.35">
      <c r="A17" s="47" t="s">
        <v>23</v>
      </c>
      <c r="B17" s="48">
        <f t="shared" ref="B17:G17" si="17">SUM(B18:B20)</f>
        <v>13839.998225440944</v>
      </c>
      <c r="C17" s="48">
        <f t="shared" si="17"/>
        <v>49035.452769552292</v>
      </c>
      <c r="D17" s="48">
        <f t="shared" si="17"/>
        <v>14299.194163128421</v>
      </c>
      <c r="E17" s="48">
        <f t="shared" si="17"/>
        <v>50311.489345100548</v>
      </c>
      <c r="F17" s="48">
        <f t="shared" si="17"/>
        <v>13924.127420518595</v>
      </c>
      <c r="G17" s="48">
        <f t="shared" si="17"/>
        <v>49989.631018</v>
      </c>
      <c r="H17" s="65">
        <f t="shared" si="8"/>
        <v>-3.2113413696524873</v>
      </c>
      <c r="I17" s="65">
        <f t="shared" si="9"/>
        <v>-2.536272712571801</v>
      </c>
      <c r="J17" s="65">
        <f t="shared" si="10"/>
        <v>-0.60419725083582421</v>
      </c>
      <c r="K17" s="65">
        <f t="shared" si="11"/>
        <v>-1.9087523332671452</v>
      </c>
      <c r="N17" s="47" t="s">
        <v>23</v>
      </c>
      <c r="O17" s="48">
        <f t="shared" ref="O17:R17" si="18">SUM(O18:O20)</f>
        <v>28137.936409374732</v>
      </c>
      <c r="P17" s="48">
        <f t="shared" si="18"/>
        <v>99346.942114652833</v>
      </c>
      <c r="Q17" s="48">
        <f t="shared" si="18"/>
        <v>27808.293591219328</v>
      </c>
      <c r="R17" s="48">
        <f t="shared" si="18"/>
        <v>99862.518082722396</v>
      </c>
      <c r="S17" s="65">
        <f t="shared" si="5"/>
        <v>1.185411888270238</v>
      </c>
      <c r="T17" s="65">
        <f t="shared" si="6"/>
        <v>-0.51628576764154843</v>
      </c>
    </row>
    <row r="18" spans="1:20" x14ac:dyDescent="0.35">
      <c r="A18" s="49" t="s">
        <v>20</v>
      </c>
      <c r="B18" s="50">
        <v>7392.3951993118581</v>
      </c>
      <c r="C18" s="50">
        <v>26191.437292483668</v>
      </c>
      <c r="D18" s="50">
        <v>7498.0601392758572</v>
      </c>
      <c r="E18" s="50">
        <v>26381.806450243141</v>
      </c>
      <c r="F18" s="50">
        <v>7357.6026135538386</v>
      </c>
      <c r="G18" s="50">
        <v>26414.857370999998</v>
      </c>
      <c r="H18" s="65">
        <f t="shared" si="8"/>
        <v>-1.4092303609371157</v>
      </c>
      <c r="I18" s="65">
        <f t="shared" si="9"/>
        <v>-0.72159257978984215</v>
      </c>
      <c r="J18" s="65">
        <f t="shared" si="10"/>
        <v>0.47287938185090184</v>
      </c>
      <c r="K18" s="65">
        <f t="shared" si="11"/>
        <v>-0.84581217069759873</v>
      </c>
      <c r="N18" s="49" t="s">
        <v>20</v>
      </c>
      <c r="O18" s="50">
        <v>14890.267961747562</v>
      </c>
      <c r="P18" s="50">
        <v>52573.243742726809</v>
      </c>
      <c r="Q18" s="50">
        <v>17008.993627738917</v>
      </c>
      <c r="R18" s="50">
        <v>61081.091802602401</v>
      </c>
      <c r="S18" s="65">
        <f t="shared" si="5"/>
        <v>-12.456502203258253</v>
      </c>
      <c r="T18" s="65">
        <f t="shared" si="6"/>
        <v>-13.928775352232833</v>
      </c>
    </row>
    <row r="19" spans="1:20" x14ac:dyDescent="0.35">
      <c r="A19" s="49" t="s">
        <v>21</v>
      </c>
      <c r="B19" s="50">
        <v>544.22433931592013</v>
      </c>
      <c r="C19" s="50">
        <v>1928.2001667826351</v>
      </c>
      <c r="D19" s="50">
        <v>836.92818281602194</v>
      </c>
      <c r="E19" s="50">
        <v>2944.7186234409687</v>
      </c>
      <c r="F19" s="50">
        <v>652.61527153875841</v>
      </c>
      <c r="G19" s="50">
        <v>2342.9832000000001</v>
      </c>
      <c r="H19" s="65">
        <f t="shared" si="8"/>
        <v>-34.973591463396275</v>
      </c>
      <c r="I19" s="65">
        <f t="shared" si="9"/>
        <v>-34.520053921841594</v>
      </c>
      <c r="J19" s="65">
        <f t="shared" si="10"/>
        <v>-16.608703006178587</v>
      </c>
      <c r="K19" s="65">
        <f t="shared" si="11"/>
        <v>-17.70320133824967</v>
      </c>
      <c r="N19" s="49" t="s">
        <v>21</v>
      </c>
      <c r="O19" s="50">
        <v>1380.1519818206448</v>
      </c>
      <c r="P19" s="50">
        <v>4872.9187902236035</v>
      </c>
      <c r="Q19" s="50">
        <v>1423.3967218501905</v>
      </c>
      <c r="R19" s="50">
        <v>5111.5679</v>
      </c>
      <c r="S19" s="65">
        <f t="shared" si="5"/>
        <v>-3.038136829016608</v>
      </c>
      <c r="T19" s="65">
        <f t="shared" si="6"/>
        <v>-4.6688044538427533</v>
      </c>
    </row>
    <row r="20" spans="1:20" x14ac:dyDescent="0.35">
      <c r="A20" s="49" t="s">
        <v>22</v>
      </c>
      <c r="B20" s="50">
        <v>5903.3786868131665</v>
      </c>
      <c r="C20" s="50">
        <v>20915.815310285991</v>
      </c>
      <c r="D20" s="50">
        <v>5964.2058410365416</v>
      </c>
      <c r="E20" s="50">
        <v>20984.96427141644</v>
      </c>
      <c r="F20" s="50">
        <v>5913.909535425998</v>
      </c>
      <c r="G20" s="50">
        <v>21231.790446999999</v>
      </c>
      <c r="H20" s="65">
        <f t="shared" si="8"/>
        <v>-1.0198701360180422</v>
      </c>
      <c r="I20" s="65">
        <f t="shared" si="9"/>
        <v>-0.32951669698402952</v>
      </c>
      <c r="J20" s="65">
        <f t="shared" si="10"/>
        <v>-0.17806915289706637</v>
      </c>
      <c r="K20" s="65">
        <f t="shared" si="11"/>
        <v>-1.4882171030406681</v>
      </c>
      <c r="N20" s="49" t="s">
        <v>22</v>
      </c>
      <c r="O20" s="50">
        <v>11867.516465806524</v>
      </c>
      <c r="P20" s="50">
        <v>41900.779581702431</v>
      </c>
      <c r="Q20" s="50">
        <v>9375.9032416302198</v>
      </c>
      <c r="R20" s="50">
        <v>33669.85838012</v>
      </c>
      <c r="S20" s="65">
        <f t="shared" si="5"/>
        <v>26.574647369580575</v>
      </c>
      <c r="T20" s="65">
        <f t="shared" si="6"/>
        <v>24.445963237084143</v>
      </c>
    </row>
    <row r="21" spans="1:20" x14ac:dyDescent="0.35">
      <c r="A21" s="47" t="s">
        <v>24</v>
      </c>
      <c r="B21" s="48">
        <f t="shared" ref="B21:G21" si="19">SUM(B22:B24)</f>
        <v>848.24871641902473</v>
      </c>
      <c r="C21" s="48">
        <f t="shared" si="19"/>
        <v>3005.3659829478229</v>
      </c>
      <c r="D21" s="48">
        <f t="shared" si="19"/>
        <v>657.55092811212501</v>
      </c>
      <c r="E21" s="48">
        <f t="shared" si="19"/>
        <v>2313.5825792812575</v>
      </c>
      <c r="F21" s="48">
        <f t="shared" si="19"/>
        <v>819.26479819307906</v>
      </c>
      <c r="G21" s="48">
        <f t="shared" si="19"/>
        <v>2941.2790999999997</v>
      </c>
      <c r="H21" s="65">
        <f t="shared" si="8"/>
        <v>29.001219548789408</v>
      </c>
      <c r="I21" s="65">
        <f t="shared" si="9"/>
        <v>29.900960089415804</v>
      </c>
      <c r="J21" s="65">
        <f t="shared" si="10"/>
        <v>3.537796117918262</v>
      </c>
      <c r="K21" s="65">
        <f t="shared" si="11"/>
        <v>2.1788779904573943</v>
      </c>
      <c r="N21" s="47" t="s">
        <v>24</v>
      </c>
      <c r="O21" s="48">
        <f t="shared" ref="O21:R21" si="20">SUM(O22:O24)</f>
        <v>1506.4805541373858</v>
      </c>
      <c r="P21" s="48">
        <f t="shared" si="20"/>
        <v>5318.9485622290804</v>
      </c>
      <c r="Q21" s="48">
        <f t="shared" si="20"/>
        <v>1491.2363871198449</v>
      </c>
      <c r="R21" s="48">
        <f t="shared" si="20"/>
        <v>5355.1872999999996</v>
      </c>
      <c r="S21" s="65">
        <f t="shared" si="5"/>
        <v>1.0222502045422317</v>
      </c>
      <c r="T21" s="65">
        <f t="shared" si="6"/>
        <v>-0.67670346041714424</v>
      </c>
    </row>
    <row r="22" spans="1:20" x14ac:dyDescent="0.35">
      <c r="A22" s="49" t="s">
        <v>25</v>
      </c>
      <c r="B22" s="50">
        <v>0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65" t="str">
        <f t="shared" si="8"/>
        <v>0.00</v>
      </c>
      <c r="I22" s="65" t="str">
        <f t="shared" si="9"/>
        <v>0.00</v>
      </c>
      <c r="J22" s="65" t="str">
        <f t="shared" si="10"/>
        <v>0.00</v>
      </c>
      <c r="K22" s="65" t="str">
        <f t="shared" si="11"/>
        <v>0.00</v>
      </c>
      <c r="N22" s="49" t="s">
        <v>25</v>
      </c>
      <c r="O22" s="50">
        <v>0</v>
      </c>
      <c r="P22" s="50">
        <v>0</v>
      </c>
      <c r="Q22" s="50">
        <v>0</v>
      </c>
      <c r="R22" s="50">
        <v>0</v>
      </c>
      <c r="S22" s="65" t="str">
        <f t="shared" si="5"/>
        <v>0.00</v>
      </c>
      <c r="T22" s="65" t="str">
        <f t="shared" si="6"/>
        <v>0.00</v>
      </c>
    </row>
    <row r="23" spans="1:20" x14ac:dyDescent="0.35">
      <c r="A23" s="49" t="s">
        <v>26</v>
      </c>
      <c r="B23" s="50">
        <v>117.97564563864283</v>
      </c>
      <c r="C23" s="50">
        <v>417.99060270376572</v>
      </c>
      <c r="D23" s="50">
        <v>74.806893354779305</v>
      </c>
      <c r="E23" s="50">
        <v>263.20687550798527</v>
      </c>
      <c r="F23" s="50">
        <v>196.76368965395113</v>
      </c>
      <c r="G23" s="50">
        <v>706.41009999999983</v>
      </c>
      <c r="H23" s="65">
        <f t="shared" si="8"/>
        <v>57.706917568587329</v>
      </c>
      <c r="I23" s="65">
        <f t="shared" si="9"/>
        <v>58.806870792052905</v>
      </c>
      <c r="J23" s="65">
        <f t="shared" si="10"/>
        <v>-40.041963105018539</v>
      </c>
      <c r="K23" s="65">
        <f t="shared" si="11"/>
        <v>-40.828903394251327</v>
      </c>
      <c r="N23" s="49" t="s">
        <v>26</v>
      </c>
      <c r="O23" s="50">
        <v>192.93488975260198</v>
      </c>
      <c r="P23" s="50">
        <v>681.19747821175099</v>
      </c>
      <c r="Q23" s="50">
        <v>347.7324948319216</v>
      </c>
      <c r="R23" s="50">
        <v>1248.7440999999999</v>
      </c>
      <c r="S23" s="65">
        <f t="shared" si="5"/>
        <v>-44.516289785957994</v>
      </c>
      <c r="T23" s="65">
        <f t="shared" si="6"/>
        <v>-45.449393657855843</v>
      </c>
    </row>
    <row r="24" spans="1:20" x14ac:dyDescent="0.35">
      <c r="A24" s="49" t="s">
        <v>27</v>
      </c>
      <c r="B24" s="50">
        <v>730.27307078038189</v>
      </c>
      <c r="C24" s="50">
        <v>2587.3753802440569</v>
      </c>
      <c r="D24" s="50">
        <v>582.74403475734573</v>
      </c>
      <c r="E24" s="50">
        <v>2050.3757037732721</v>
      </c>
      <c r="F24" s="50">
        <v>622.50110853912793</v>
      </c>
      <c r="G24" s="50">
        <v>2234.8690000000001</v>
      </c>
      <c r="H24" s="65">
        <f t="shared" si="8"/>
        <v>25.316267044152085</v>
      </c>
      <c r="I24" s="65">
        <f t="shared" si="9"/>
        <v>26.190306268385527</v>
      </c>
      <c r="J24" s="65">
        <f t="shared" ref="J24" si="21">IFERROR(B24/F24*100-100,"0.00")</f>
        <v>17.312734188405045</v>
      </c>
      <c r="K24" s="65">
        <f t="shared" ref="K24" si="22">IFERROR(C24/G24*100-100,"0.00")</f>
        <v>15.773022053823141</v>
      </c>
      <c r="N24" s="49" t="s">
        <v>27</v>
      </c>
      <c r="O24" s="50">
        <v>1313.5456643847838</v>
      </c>
      <c r="P24" s="50">
        <v>4637.751084017329</v>
      </c>
      <c r="Q24" s="50">
        <v>1143.5038922879232</v>
      </c>
      <c r="R24" s="50">
        <v>4106.4431999999997</v>
      </c>
      <c r="S24" s="65">
        <f t="shared" si="5"/>
        <v>14.870239904180906</v>
      </c>
      <c r="T24" s="65">
        <f t="shared" si="6"/>
        <v>12.938396031322895</v>
      </c>
    </row>
    <row r="25" spans="1:20" x14ac:dyDescent="0.35">
      <c r="A25" s="47" t="s">
        <v>28</v>
      </c>
      <c r="B25" s="48">
        <f t="shared" ref="B25:G25" si="23">SUM(B26:B28)</f>
        <v>0</v>
      </c>
      <c r="C25" s="48">
        <f t="shared" si="23"/>
        <v>0</v>
      </c>
      <c r="D25" s="48">
        <f t="shared" si="23"/>
        <v>0</v>
      </c>
      <c r="E25" s="48">
        <f t="shared" si="23"/>
        <v>0</v>
      </c>
      <c r="F25" s="48">
        <f t="shared" si="23"/>
        <v>0</v>
      </c>
      <c r="G25" s="48">
        <f t="shared" si="23"/>
        <v>0</v>
      </c>
      <c r="H25" s="65" t="str">
        <f t="shared" si="8"/>
        <v>0.00</v>
      </c>
      <c r="I25" s="65" t="str">
        <f t="shared" si="9"/>
        <v>0.00</v>
      </c>
      <c r="J25" s="65" t="str">
        <f t="shared" si="10"/>
        <v>0.00</v>
      </c>
      <c r="K25" s="65" t="str">
        <f t="shared" si="11"/>
        <v>0.00</v>
      </c>
      <c r="N25" s="47" t="s">
        <v>28</v>
      </c>
      <c r="O25" s="48">
        <f t="shared" ref="O25:R25" si="24">SUM(O26:O28)</f>
        <v>0</v>
      </c>
      <c r="P25" s="48">
        <f t="shared" si="24"/>
        <v>0</v>
      </c>
      <c r="Q25" s="48">
        <f t="shared" si="24"/>
        <v>0</v>
      </c>
      <c r="R25" s="48">
        <f t="shared" si="24"/>
        <v>0</v>
      </c>
      <c r="S25" s="65" t="str">
        <f t="shared" si="5"/>
        <v>0.00</v>
      </c>
      <c r="T25" s="65" t="str">
        <f t="shared" si="6"/>
        <v>0.00</v>
      </c>
    </row>
    <row r="26" spans="1:20" x14ac:dyDescent="0.35">
      <c r="A26" s="49" t="s">
        <v>29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65" t="str">
        <f t="shared" si="8"/>
        <v>0.00</v>
      </c>
      <c r="I26" s="65" t="str">
        <f t="shared" si="9"/>
        <v>0.00</v>
      </c>
      <c r="J26" s="65" t="str">
        <f t="shared" si="10"/>
        <v>0.00</v>
      </c>
      <c r="K26" s="65" t="str">
        <f t="shared" si="11"/>
        <v>0.00</v>
      </c>
      <c r="N26" s="49" t="s">
        <v>29</v>
      </c>
      <c r="O26" s="50">
        <v>0</v>
      </c>
      <c r="P26" s="50">
        <v>0</v>
      </c>
      <c r="Q26" s="50">
        <v>0</v>
      </c>
      <c r="R26" s="50">
        <v>0</v>
      </c>
      <c r="S26" s="65" t="str">
        <f t="shared" si="5"/>
        <v>0.00</v>
      </c>
      <c r="T26" s="65" t="str">
        <f t="shared" si="6"/>
        <v>0.00</v>
      </c>
    </row>
    <row r="27" spans="1:20" x14ac:dyDescent="0.35">
      <c r="A27" s="49" t="s">
        <v>30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65" t="str">
        <f t="shared" si="8"/>
        <v>0.00</v>
      </c>
      <c r="I27" s="65" t="str">
        <f t="shared" si="9"/>
        <v>0.00</v>
      </c>
      <c r="J27" s="65" t="str">
        <f t="shared" si="10"/>
        <v>0.00</v>
      </c>
      <c r="K27" s="65" t="str">
        <f t="shared" si="11"/>
        <v>0.00</v>
      </c>
      <c r="N27" s="49" t="s">
        <v>30</v>
      </c>
      <c r="O27" s="50">
        <v>0</v>
      </c>
      <c r="P27" s="50">
        <v>0</v>
      </c>
      <c r="Q27" s="50">
        <v>0</v>
      </c>
      <c r="R27" s="50">
        <v>0</v>
      </c>
      <c r="S27" s="65" t="str">
        <f t="shared" si="5"/>
        <v>0.00</v>
      </c>
      <c r="T27" s="65" t="str">
        <f t="shared" si="6"/>
        <v>0.00</v>
      </c>
    </row>
    <row r="28" spans="1:20" x14ac:dyDescent="0.35">
      <c r="A28" s="49" t="s">
        <v>31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65" t="str">
        <f t="shared" si="8"/>
        <v>0.00</v>
      </c>
      <c r="I28" s="65" t="str">
        <f t="shared" si="9"/>
        <v>0.00</v>
      </c>
      <c r="J28" s="65" t="str">
        <f t="shared" si="10"/>
        <v>0.00</v>
      </c>
      <c r="K28" s="65" t="str">
        <f t="shared" si="11"/>
        <v>0.00</v>
      </c>
      <c r="N28" s="49" t="s">
        <v>31</v>
      </c>
      <c r="O28" s="50">
        <v>0</v>
      </c>
      <c r="P28" s="50">
        <v>0</v>
      </c>
      <c r="Q28" s="50">
        <v>0</v>
      </c>
      <c r="R28" s="50">
        <v>0</v>
      </c>
      <c r="S28" s="65" t="str">
        <f t="shared" si="5"/>
        <v>0.00</v>
      </c>
      <c r="T28" s="65" t="str">
        <f t="shared" si="6"/>
        <v>0.00</v>
      </c>
    </row>
    <row r="29" spans="1:20" x14ac:dyDescent="0.35">
      <c r="A29" s="47" t="s">
        <v>32</v>
      </c>
      <c r="B29" s="48">
        <v>265.60218527231609</v>
      </c>
      <c r="C29" s="48">
        <v>941.03504922924867</v>
      </c>
      <c r="D29" s="48">
        <v>162.91631298511709</v>
      </c>
      <c r="E29" s="48">
        <v>573.21848010353301</v>
      </c>
      <c r="F29" s="48">
        <v>153.28329626447035</v>
      </c>
      <c r="G29" s="48">
        <v>550.30919999999992</v>
      </c>
      <c r="H29" s="65">
        <f t="shared" si="8"/>
        <v>63.029828263164575</v>
      </c>
      <c r="I29" s="65">
        <f t="shared" si="9"/>
        <v>64.166907015852246</v>
      </c>
      <c r="J29" s="65">
        <f t="shared" si="10"/>
        <v>73.2753612070386</v>
      </c>
      <c r="K29" s="65">
        <f t="shared" si="11"/>
        <v>71.001147941784126</v>
      </c>
      <c r="N29" s="47" t="s">
        <v>32</v>
      </c>
      <c r="O29" s="48">
        <v>428.88053330181708</v>
      </c>
      <c r="P29" s="48">
        <v>1514.2535293327817</v>
      </c>
      <c r="Q29" s="48">
        <v>995.23646065137928</v>
      </c>
      <c r="R29" s="48">
        <v>3573.9992000000002</v>
      </c>
      <c r="S29" s="65">
        <f t="shared" si="5"/>
        <v>-56.906669896205763</v>
      </c>
      <c r="T29" s="65">
        <f t="shared" si="6"/>
        <v>-57.631397082215869</v>
      </c>
    </row>
    <row r="30" spans="1:20" x14ac:dyDescent="0.35">
      <c r="A30" s="47" t="s">
        <v>33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65" t="str">
        <f t="shared" si="8"/>
        <v>0.00</v>
      </c>
      <c r="I30" s="65" t="str">
        <f t="shared" si="9"/>
        <v>0.00</v>
      </c>
      <c r="J30" s="65" t="str">
        <f t="shared" si="10"/>
        <v>0.00</v>
      </c>
      <c r="K30" s="65" t="str">
        <f t="shared" si="11"/>
        <v>0.00</v>
      </c>
      <c r="N30" s="47" t="s">
        <v>33</v>
      </c>
      <c r="O30" s="48">
        <v>0</v>
      </c>
      <c r="P30" s="48">
        <v>0</v>
      </c>
      <c r="Q30" s="48">
        <v>0</v>
      </c>
      <c r="R30" s="48">
        <v>0</v>
      </c>
      <c r="S30" s="65" t="str">
        <f t="shared" si="5"/>
        <v>0.00</v>
      </c>
      <c r="T30" s="65" t="str">
        <f t="shared" si="6"/>
        <v>0.00</v>
      </c>
    </row>
    <row r="31" spans="1:20" ht="31" x14ac:dyDescent="0.35">
      <c r="A31" s="47" t="s">
        <v>34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65" t="str">
        <f t="shared" si="8"/>
        <v>0.00</v>
      </c>
      <c r="I31" s="65" t="str">
        <f t="shared" si="9"/>
        <v>0.00</v>
      </c>
      <c r="J31" s="65" t="str">
        <f t="shared" si="10"/>
        <v>0.00</v>
      </c>
      <c r="K31" s="65" t="str">
        <f t="shared" si="11"/>
        <v>0.00</v>
      </c>
      <c r="N31" s="47" t="s">
        <v>34</v>
      </c>
      <c r="O31" s="48">
        <v>0</v>
      </c>
      <c r="P31" s="48">
        <v>0</v>
      </c>
      <c r="Q31" s="48">
        <v>0</v>
      </c>
      <c r="R31" s="48">
        <v>0</v>
      </c>
      <c r="S31" s="65" t="str">
        <f t="shared" si="5"/>
        <v>0.00</v>
      </c>
      <c r="T31" s="65" t="str">
        <f t="shared" si="6"/>
        <v>0.00</v>
      </c>
    </row>
    <row r="32" spans="1:20" ht="18" x14ac:dyDescent="0.4">
      <c r="A32" s="43" t="s">
        <v>35</v>
      </c>
      <c r="B32" s="44">
        <f t="shared" ref="B32:G32" si="25">B33+B36</f>
        <v>12102.687028818622</v>
      </c>
      <c r="C32" s="44">
        <f t="shared" si="25"/>
        <v>42880.116638699998</v>
      </c>
      <c r="D32" s="44">
        <f t="shared" si="25"/>
        <v>13247.406207600408</v>
      </c>
      <c r="E32" s="44">
        <f t="shared" si="25"/>
        <v>46610.789997</v>
      </c>
      <c r="F32" s="44">
        <f t="shared" si="25"/>
        <v>14552.351095201315</v>
      </c>
      <c r="G32" s="44">
        <f t="shared" si="25"/>
        <v>52245.044858000001</v>
      </c>
      <c r="H32" s="65">
        <f t="shared" si="8"/>
        <v>-8.6410815886737851</v>
      </c>
      <c r="I32" s="65">
        <f t="shared" si="9"/>
        <v>-8.0038835611671004</v>
      </c>
      <c r="J32" s="65">
        <f t="shared" si="10"/>
        <v>-16.833459077210406</v>
      </c>
      <c r="K32" s="65">
        <f t="shared" si="11"/>
        <v>-17.925007519380102</v>
      </c>
      <c r="N32" s="43" t="s">
        <v>35</v>
      </c>
      <c r="O32" s="44">
        <v>25346.421203649916</v>
      </c>
      <c r="P32" s="44">
        <v>89490.906635699997</v>
      </c>
      <c r="Q32" s="44">
        <v>30992.673204213505</v>
      </c>
      <c r="R32" s="44">
        <v>111297.96145654001</v>
      </c>
      <c r="S32" s="65">
        <f t="shared" si="5"/>
        <v>-18.218021928472993</v>
      </c>
      <c r="T32" s="65">
        <f t="shared" si="6"/>
        <v>-19.593400036671198</v>
      </c>
    </row>
    <row r="33" spans="1:20" x14ac:dyDescent="0.35">
      <c r="A33" s="47" t="s">
        <v>36</v>
      </c>
      <c r="B33" s="48">
        <f t="shared" ref="B33:G33" si="26">SUM(B34:B35)</f>
        <v>167.18387651978676</v>
      </c>
      <c r="C33" s="48">
        <f t="shared" si="26"/>
        <v>592.33657023503554</v>
      </c>
      <c r="D33" s="48">
        <f t="shared" si="26"/>
        <v>183.41106354361744</v>
      </c>
      <c r="E33" s="48">
        <f t="shared" si="26"/>
        <v>645.328937</v>
      </c>
      <c r="F33" s="48">
        <f t="shared" si="26"/>
        <v>230.93946007641006</v>
      </c>
      <c r="G33" s="48">
        <f t="shared" si="26"/>
        <v>829.10605799999996</v>
      </c>
      <c r="H33" s="65">
        <f t="shared" si="8"/>
        <v>-8.8474417574988138</v>
      </c>
      <c r="I33" s="65">
        <f t="shared" si="9"/>
        <v>-8.2116830234383968</v>
      </c>
      <c r="J33" s="65">
        <f t="shared" si="10"/>
        <v>-27.607054911936117</v>
      </c>
      <c r="K33" s="65">
        <f t="shared" si="11"/>
        <v>-28.557201516065206</v>
      </c>
      <c r="N33" s="47" t="s">
        <v>36</v>
      </c>
      <c r="O33" s="48">
        <v>350.54278065715619</v>
      </c>
      <c r="P33" s="48">
        <v>1237.6655072350354</v>
      </c>
      <c r="Q33" s="48">
        <v>542.77322187880236</v>
      </c>
      <c r="R33" s="48">
        <v>1949.1559418016323</v>
      </c>
      <c r="S33" s="65">
        <f t="shared" si="5"/>
        <v>-35.416345809441935</v>
      </c>
      <c r="T33" s="65">
        <f t="shared" si="6"/>
        <v>-36.502489067598987</v>
      </c>
    </row>
    <row r="34" spans="1:20" ht="46.5" x14ac:dyDescent="0.35">
      <c r="A34" s="49" t="s">
        <v>92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65" t="str">
        <f t="shared" si="8"/>
        <v>0.00</v>
      </c>
      <c r="I34" s="65" t="str">
        <f t="shared" si="9"/>
        <v>0.00</v>
      </c>
      <c r="J34" s="65" t="str">
        <f t="shared" si="10"/>
        <v>0.00</v>
      </c>
      <c r="K34" s="65" t="str">
        <f t="shared" si="11"/>
        <v>0.00</v>
      </c>
      <c r="N34" s="49" t="s">
        <v>92</v>
      </c>
      <c r="O34" s="50">
        <v>0</v>
      </c>
      <c r="P34" s="50">
        <v>0</v>
      </c>
      <c r="Q34" s="50">
        <v>0</v>
      </c>
      <c r="R34" s="50">
        <v>0</v>
      </c>
      <c r="S34" s="65" t="str">
        <f t="shared" si="5"/>
        <v>0.00</v>
      </c>
      <c r="T34" s="65" t="str">
        <f t="shared" si="6"/>
        <v>0.00</v>
      </c>
    </row>
    <row r="35" spans="1:20" x14ac:dyDescent="0.35">
      <c r="A35" s="49" t="s">
        <v>37</v>
      </c>
      <c r="B35" s="50">
        <v>167.18387651978676</v>
      </c>
      <c r="C35" s="50">
        <v>592.33657023503554</v>
      </c>
      <c r="D35" s="50">
        <v>183.41106354361744</v>
      </c>
      <c r="E35" s="50">
        <v>645.328937</v>
      </c>
      <c r="F35" s="50">
        <v>230.93946007641006</v>
      </c>
      <c r="G35" s="50">
        <v>829.10605799999996</v>
      </c>
      <c r="H35" s="65">
        <f t="shared" si="8"/>
        <v>-8.8474417574988138</v>
      </c>
      <c r="I35" s="65">
        <f t="shared" si="9"/>
        <v>-8.2116830234383968</v>
      </c>
      <c r="J35" s="65">
        <f t="shared" si="10"/>
        <v>-27.607054911936117</v>
      </c>
      <c r="K35" s="65">
        <f t="shared" si="11"/>
        <v>-28.557201516065206</v>
      </c>
      <c r="N35" s="49" t="s">
        <v>37</v>
      </c>
      <c r="O35" s="50">
        <v>350.54278065715619</v>
      </c>
      <c r="P35" s="50">
        <v>1237.6655072350354</v>
      </c>
      <c r="Q35" s="50">
        <v>542.77322187880236</v>
      </c>
      <c r="R35" s="50">
        <v>1949.1559418016323</v>
      </c>
      <c r="S35" s="65">
        <f t="shared" si="5"/>
        <v>-35.416345809441935</v>
      </c>
      <c r="T35" s="65">
        <f t="shared" si="6"/>
        <v>-36.502489067598987</v>
      </c>
    </row>
    <row r="36" spans="1:20" x14ac:dyDescent="0.35">
      <c r="A36" s="47" t="s">
        <v>38</v>
      </c>
      <c r="B36" s="48">
        <f t="shared" ref="B36:G36" si="27">SUM(B37:B39)</f>
        <v>11935.503152298836</v>
      </c>
      <c r="C36" s="48">
        <f t="shared" si="27"/>
        <v>42287.780068464963</v>
      </c>
      <c r="D36" s="48">
        <f t="shared" si="27"/>
        <v>13063.995144056791</v>
      </c>
      <c r="E36" s="48">
        <f t="shared" si="27"/>
        <v>45965.461060000001</v>
      </c>
      <c r="F36" s="48">
        <f t="shared" si="27"/>
        <v>14321.411635124905</v>
      </c>
      <c r="G36" s="48">
        <f t="shared" si="27"/>
        <v>51415.938800000004</v>
      </c>
      <c r="H36" s="65">
        <f t="shared" si="8"/>
        <v>-8.6381844092413189</v>
      </c>
      <c r="I36" s="65">
        <f t="shared" si="9"/>
        <v>-8.0009661748730423</v>
      </c>
      <c r="J36" s="65">
        <f t="shared" si="10"/>
        <v>-16.659729806064334</v>
      </c>
      <c r="K36" s="65">
        <f t="shared" si="11"/>
        <v>-17.753558418999518</v>
      </c>
      <c r="N36" s="47" t="s">
        <v>38</v>
      </c>
      <c r="O36" s="48">
        <f t="shared" ref="O36:R36" si="28">SUM(O37:O39)</f>
        <v>24995.878422992755</v>
      </c>
      <c r="P36" s="48">
        <f t="shared" si="28"/>
        <v>88253.241128464957</v>
      </c>
      <c r="Q36" s="48">
        <f t="shared" si="28"/>
        <v>30449.899982334704</v>
      </c>
      <c r="R36" s="48">
        <f t="shared" si="28"/>
        <v>109348.80551473837</v>
      </c>
      <c r="S36" s="65">
        <f t="shared" si="5"/>
        <v>-17.911459684616574</v>
      </c>
      <c r="T36" s="65">
        <f t="shared" si="6"/>
        <v>-19.291993439681505</v>
      </c>
    </row>
    <row r="37" spans="1:20" x14ac:dyDescent="0.35">
      <c r="A37" s="49" t="s">
        <v>93</v>
      </c>
      <c r="B37" s="50">
        <v>148.93903856956948</v>
      </c>
      <c r="C37" s="50">
        <v>527.69466240939255</v>
      </c>
      <c r="D37" s="50">
        <v>166.04290930839119</v>
      </c>
      <c r="E37" s="50">
        <v>584.21935999999994</v>
      </c>
      <c r="F37" s="50">
        <v>403.44085184423193</v>
      </c>
      <c r="G37" s="50">
        <v>1448.4110000000001</v>
      </c>
      <c r="H37" s="65">
        <f t="shared" si="8"/>
        <v>-10.300873918713833</v>
      </c>
      <c r="I37" s="65">
        <f t="shared" si="9"/>
        <v>-9.6752523898912557</v>
      </c>
      <c r="J37" s="65">
        <f t="shared" si="10"/>
        <v>-63.082806838045578</v>
      </c>
      <c r="K37" s="65">
        <f t="shared" si="11"/>
        <v>-63.567339490697563</v>
      </c>
      <c r="N37" s="49" t="s">
        <v>93</v>
      </c>
      <c r="O37" s="50">
        <v>314.92631166382915</v>
      </c>
      <c r="P37" s="50">
        <v>1111.9140224093926</v>
      </c>
      <c r="Q37" s="50">
        <v>934.08018438242811</v>
      </c>
      <c r="R37" s="50">
        <v>3354.3805554849514</v>
      </c>
      <c r="S37" s="65">
        <f t="shared" si="5"/>
        <v>-66.284873940234121</v>
      </c>
      <c r="T37" s="65">
        <f t="shared" si="6"/>
        <v>-66.851882068323022</v>
      </c>
    </row>
    <row r="38" spans="1:20" ht="31" x14ac:dyDescent="0.35">
      <c r="A38" s="49" t="s">
        <v>94</v>
      </c>
      <c r="B38" s="50">
        <v>346.72229042485543</v>
      </c>
      <c r="C38" s="50">
        <v>1228.4455690916329</v>
      </c>
      <c r="D38" s="50">
        <v>631.30169039703981</v>
      </c>
      <c r="E38" s="50">
        <v>2221.22505</v>
      </c>
      <c r="F38" s="50">
        <v>392.45332786483033</v>
      </c>
      <c r="G38" s="50">
        <v>1408.9641999999999</v>
      </c>
      <c r="H38" s="65">
        <f t="shared" si="8"/>
        <v>-45.078193881154668</v>
      </c>
      <c r="I38" s="65">
        <f t="shared" si="9"/>
        <v>-44.6951325759795</v>
      </c>
      <c r="J38" s="65">
        <f t="shared" si="10"/>
        <v>-11.65260534004841</v>
      </c>
      <c r="K38" s="65">
        <f t="shared" si="11"/>
        <v>-12.812151714597647</v>
      </c>
      <c r="N38" s="49" t="s">
        <v>94</v>
      </c>
      <c r="O38" s="50">
        <v>977.04680634525744</v>
      </c>
      <c r="P38" s="50">
        <v>3449.6706190916329</v>
      </c>
      <c r="Q38" s="50">
        <v>1034.9278796218832</v>
      </c>
      <c r="R38" s="50">
        <v>3716.5352758533718</v>
      </c>
      <c r="S38" s="65">
        <f t="shared" si="5"/>
        <v>-5.5927639419447246</v>
      </c>
      <c r="T38" s="65">
        <f t="shared" si="6"/>
        <v>-7.1804688225503952</v>
      </c>
    </row>
    <row r="39" spans="1:20" x14ac:dyDescent="0.35">
      <c r="A39" s="51" t="s">
        <v>39</v>
      </c>
      <c r="B39" s="52">
        <f t="shared" ref="B39:G39" si="29">SUM(B40:B41)</f>
        <v>11439.84182330441</v>
      </c>
      <c r="C39" s="52">
        <f t="shared" si="29"/>
        <v>40531.639836963936</v>
      </c>
      <c r="D39" s="52">
        <f t="shared" si="29"/>
        <v>12266.65054435136</v>
      </c>
      <c r="E39" s="52">
        <f t="shared" si="29"/>
        <v>43160.016649999998</v>
      </c>
      <c r="F39" s="52">
        <f t="shared" si="29"/>
        <v>13525.517455415842</v>
      </c>
      <c r="G39" s="52">
        <f t="shared" si="29"/>
        <v>48558.563600000001</v>
      </c>
      <c r="H39" s="65">
        <f t="shared" si="8"/>
        <v>-6.7402973456978827</v>
      </c>
      <c r="I39" s="65">
        <f t="shared" si="9"/>
        <v>-6.0898419811802</v>
      </c>
      <c r="J39" s="65">
        <f t="shared" si="10"/>
        <v>-15.42030195137778</v>
      </c>
      <c r="K39" s="65">
        <f t="shared" si="11"/>
        <v>-16.530397869998083</v>
      </c>
      <c r="N39" s="51" t="s">
        <v>39</v>
      </c>
      <c r="O39" s="52">
        <f t="shared" ref="O39:R39" si="30">SUM(O40:O41)</f>
        <v>23703.905304983669</v>
      </c>
      <c r="P39" s="52">
        <f t="shared" si="30"/>
        <v>83691.656486963926</v>
      </c>
      <c r="Q39" s="52">
        <f t="shared" si="30"/>
        <v>28480.891918330391</v>
      </c>
      <c r="R39" s="52">
        <f t="shared" si="30"/>
        <v>102277.88968340005</v>
      </c>
      <c r="S39" s="65">
        <f t="shared" si="5"/>
        <v>-16.772601880042387</v>
      </c>
      <c r="T39" s="65">
        <f t="shared" si="6"/>
        <v>-18.172288511201756</v>
      </c>
    </row>
    <row r="40" spans="1:20" x14ac:dyDescent="0.35">
      <c r="A40" s="53" t="s">
        <v>40</v>
      </c>
      <c r="B40" s="50">
        <v>52.319169705849205</v>
      </c>
      <c r="C40" s="50">
        <v>185.36810000000003</v>
      </c>
      <c r="D40" s="50">
        <v>15.517298426034149</v>
      </c>
      <c r="E40" s="50">
        <v>54.597369999999991</v>
      </c>
      <c r="F40" s="50">
        <v>5.6192165462255996</v>
      </c>
      <c r="G40" s="50">
        <v>20.1738</v>
      </c>
      <c r="H40" s="65">
        <f t="shared" ref="H40" si="31">IFERROR(B40/D40*100-100,"0.00")</f>
        <v>237.16674300773076</v>
      </c>
      <c r="I40" s="65">
        <f t="shared" ref="I40" si="32">IFERROR(C40/E40*100-100,"0.00")</f>
        <v>239.51836874193771</v>
      </c>
      <c r="J40" s="65">
        <f t="shared" ref="J40" si="33">IFERROR(B40/F40*100-100,"0.00")</f>
        <v>831.07587642251895</v>
      </c>
      <c r="K40" s="65">
        <f t="shared" ref="K40" si="34">IFERROR(C40/G40*100-100,"0.00")</f>
        <v>818.85564444973193</v>
      </c>
      <c r="N40" s="53" t="s">
        <v>40</v>
      </c>
      <c r="O40" s="50">
        <v>67.96518334216384</v>
      </c>
      <c r="P40" s="50">
        <v>239.96547000000001</v>
      </c>
      <c r="Q40" s="50">
        <v>14.527281068143999</v>
      </c>
      <c r="R40" s="50">
        <v>52.168999999999997</v>
      </c>
      <c r="S40" s="65">
        <f t="shared" si="5"/>
        <v>367.84517366570822</v>
      </c>
      <c r="T40" s="65">
        <f t="shared" si="6"/>
        <v>359.97713201326462</v>
      </c>
    </row>
    <row r="41" spans="1:20" x14ac:dyDescent="0.35">
      <c r="A41" s="53" t="s">
        <v>41</v>
      </c>
      <c r="B41" s="50">
        <v>11387.52265359856</v>
      </c>
      <c r="C41" s="50">
        <v>40346.271736963936</v>
      </c>
      <c r="D41" s="50">
        <v>12251.133245925326</v>
      </c>
      <c r="E41" s="50">
        <v>43105.419279999995</v>
      </c>
      <c r="F41" s="50">
        <v>13519.898238869617</v>
      </c>
      <c r="G41" s="50">
        <v>48538.389800000004</v>
      </c>
      <c r="H41" s="65">
        <f t="shared" si="8"/>
        <v>-7.0492302629554615</v>
      </c>
      <c r="I41" s="65">
        <f t="shared" si="9"/>
        <v>-6.4009296026410425</v>
      </c>
      <c r="J41" s="65">
        <f t="shared" si="10"/>
        <v>-15.772127479040421</v>
      </c>
      <c r="K41" s="65">
        <f t="shared" si="11"/>
        <v>-16.877605740098261</v>
      </c>
      <c r="N41" s="53" t="s">
        <v>41</v>
      </c>
      <c r="O41" s="50">
        <v>23635.940121641506</v>
      </c>
      <c r="P41" s="50">
        <v>83451.69101696393</v>
      </c>
      <c r="Q41" s="50">
        <v>28466.364637262246</v>
      </c>
      <c r="R41" s="50">
        <v>102225.72068340005</v>
      </c>
      <c r="S41" s="65">
        <f t="shared" si="5"/>
        <v>-16.968884426140434</v>
      </c>
      <c r="T41" s="65">
        <f t="shared" si="6"/>
        <v>-18.365270052319374</v>
      </c>
    </row>
    <row r="42" spans="1:20" ht="18" x14ac:dyDescent="0.4">
      <c r="A42" s="43" t="s">
        <v>42</v>
      </c>
      <c r="B42" s="44">
        <f t="shared" ref="B42:G42" si="35">SUM(B43:B44)</f>
        <v>2553.8838114922096</v>
      </c>
      <c r="C42" s="44">
        <f t="shared" si="35"/>
        <v>9048.4729099999986</v>
      </c>
      <c r="D42" s="44">
        <f t="shared" si="35"/>
        <v>2029.7936007484561</v>
      </c>
      <c r="E42" s="44">
        <f t="shared" si="35"/>
        <v>7141.7968000000001</v>
      </c>
      <c r="F42" s="44">
        <f t="shared" si="35"/>
        <v>1051.7713934715566</v>
      </c>
      <c r="G42" s="44">
        <f t="shared" si="35"/>
        <v>3776.0113999999999</v>
      </c>
      <c r="H42" s="65">
        <f t="shared" si="8"/>
        <v>25.81987698406887</v>
      </c>
      <c r="I42" s="65">
        <f t="shared" si="9"/>
        <v>26.697428719898596</v>
      </c>
      <c r="J42" s="65">
        <f t="shared" si="10"/>
        <v>142.81738668159306</v>
      </c>
      <c r="K42" s="65">
        <f t="shared" si="11"/>
        <v>139.63044470681413</v>
      </c>
      <c r="N42" s="43" t="s">
        <v>42</v>
      </c>
      <c r="O42" s="44">
        <f t="shared" ref="O42:R42" si="36">SUM(O43:O44)</f>
        <v>4585.5541182622301</v>
      </c>
      <c r="P42" s="44">
        <f t="shared" si="36"/>
        <v>16190.269709999999</v>
      </c>
      <c r="Q42" s="44">
        <f t="shared" si="36"/>
        <v>2920.088281368453</v>
      </c>
      <c r="R42" s="44">
        <f t="shared" si="36"/>
        <v>10486.345300000001</v>
      </c>
      <c r="S42" s="65">
        <f t="shared" si="5"/>
        <v>57.034776911377605</v>
      </c>
      <c r="T42" s="65">
        <f t="shared" si="6"/>
        <v>54.393825940482799</v>
      </c>
    </row>
    <row r="43" spans="1:20" x14ac:dyDescent="0.35">
      <c r="A43" s="45" t="s">
        <v>43</v>
      </c>
      <c r="B43" s="50">
        <v>2553.8838114922096</v>
      </c>
      <c r="C43" s="46">
        <v>9048.4729099999986</v>
      </c>
      <c r="D43" s="46">
        <v>2029.7936007484561</v>
      </c>
      <c r="E43" s="46">
        <v>7141.7968000000001</v>
      </c>
      <c r="F43" s="46">
        <v>1051.7713934715566</v>
      </c>
      <c r="G43" s="46">
        <v>3776.0113999999999</v>
      </c>
      <c r="H43" s="65">
        <f t="shared" si="8"/>
        <v>25.81987698406887</v>
      </c>
      <c r="I43" s="65">
        <f t="shared" si="9"/>
        <v>26.697428719898596</v>
      </c>
      <c r="J43" s="65">
        <f t="shared" si="10"/>
        <v>142.81738668159306</v>
      </c>
      <c r="K43" s="65">
        <f t="shared" si="11"/>
        <v>139.63044470681413</v>
      </c>
      <c r="N43" s="45" t="s">
        <v>43</v>
      </c>
      <c r="O43" s="50">
        <v>4585.5541182622301</v>
      </c>
      <c r="P43" s="46">
        <v>16190.269709999999</v>
      </c>
      <c r="Q43" s="46">
        <v>2920.088281368453</v>
      </c>
      <c r="R43" s="46">
        <v>10486.345300000001</v>
      </c>
      <c r="S43" s="65">
        <f t="shared" si="5"/>
        <v>57.034776911377605</v>
      </c>
      <c r="T43" s="65">
        <f t="shared" si="6"/>
        <v>54.393825940482799</v>
      </c>
    </row>
    <row r="44" spans="1:20" ht="31" x14ac:dyDescent="0.35">
      <c r="A44" s="45" t="s">
        <v>44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65" t="str">
        <f t="shared" ref="H44" si="37">IFERROR(B44/D44*100-100,"0.00")</f>
        <v>0.00</v>
      </c>
      <c r="I44" s="65" t="str">
        <f t="shared" ref="I44" si="38">IFERROR(C44/E44*100-100,"0.00")</f>
        <v>0.00</v>
      </c>
      <c r="J44" s="65" t="str">
        <f t="shared" ref="J44" si="39">IFERROR(B44/F44*100-100,"0.00")</f>
        <v>0.00</v>
      </c>
      <c r="K44" s="65" t="str">
        <f t="shared" ref="K44" si="40">IFERROR(C44/G44*100-100,"0.00")</f>
        <v>0.00</v>
      </c>
      <c r="N44" s="45" t="s">
        <v>44</v>
      </c>
      <c r="O44" s="46">
        <v>0</v>
      </c>
      <c r="P44" s="46">
        <v>0</v>
      </c>
      <c r="Q44" s="46">
        <v>0</v>
      </c>
      <c r="R44" s="46">
        <v>0</v>
      </c>
      <c r="S44" s="65" t="str">
        <f t="shared" si="5"/>
        <v>0.00</v>
      </c>
      <c r="T44" s="65" t="str">
        <f t="shared" si="6"/>
        <v>0.00</v>
      </c>
    </row>
    <row r="45" spans="1:20" ht="18" x14ac:dyDescent="0.4">
      <c r="A45" s="43" t="s">
        <v>45</v>
      </c>
      <c r="B45" s="44">
        <f t="shared" ref="B45:G45" si="41">B46+B50+B51+B52</f>
        <v>1197.6792432574507</v>
      </c>
      <c r="C45" s="44">
        <f t="shared" si="41"/>
        <v>4243.4069</v>
      </c>
      <c r="D45" s="44">
        <f t="shared" si="41"/>
        <v>5236.7941788168509</v>
      </c>
      <c r="E45" s="44">
        <f t="shared" si="41"/>
        <v>18425.577799999999</v>
      </c>
      <c r="F45" s="44">
        <f t="shared" si="41"/>
        <v>2255.5338511381224</v>
      </c>
      <c r="G45" s="44">
        <f t="shared" si="41"/>
        <v>8097.6927000000005</v>
      </c>
      <c r="H45" s="65">
        <f t="shared" si="8"/>
        <v>-77.129533788016033</v>
      </c>
      <c r="I45" s="65">
        <f t="shared" si="9"/>
        <v>-76.970019903527799</v>
      </c>
      <c r="J45" s="65">
        <f t="shared" si="10"/>
        <v>-46.900409290992798</v>
      </c>
      <c r="K45" s="65">
        <f t="shared" si="11"/>
        <v>-47.597333497231872</v>
      </c>
      <c r="N45" s="43" t="s">
        <v>45</v>
      </c>
      <c r="O45" s="44">
        <f t="shared" ref="O45:R45" si="42">O46+O50+O51+O52</f>
        <v>6420.5141736275928</v>
      </c>
      <c r="P45" s="44">
        <f t="shared" si="42"/>
        <v>22668.984699999997</v>
      </c>
      <c r="Q45" s="44">
        <f t="shared" si="42"/>
        <v>4191.7274903950474</v>
      </c>
      <c r="R45" s="44">
        <f t="shared" si="42"/>
        <v>15052.935950000003</v>
      </c>
      <c r="S45" s="65">
        <f t="shared" si="5"/>
        <v>53.171077755879935</v>
      </c>
      <c r="T45" s="65">
        <f t="shared" si="6"/>
        <v>50.595105003419576</v>
      </c>
    </row>
    <row r="46" spans="1:20" x14ac:dyDescent="0.35">
      <c r="A46" s="47" t="s">
        <v>46</v>
      </c>
      <c r="B46" s="48">
        <f t="shared" ref="B46:G46" si="43">SUM(B47:B49)</f>
        <v>172.49053747396243</v>
      </c>
      <c r="C46" s="48">
        <f t="shared" si="43"/>
        <v>611.1382000000001</v>
      </c>
      <c r="D46" s="48">
        <f t="shared" si="43"/>
        <v>4043.3335547397928</v>
      </c>
      <c r="E46" s="48">
        <f t="shared" si="43"/>
        <v>14226.405399999998</v>
      </c>
      <c r="F46" s="48">
        <f t="shared" si="43"/>
        <v>162.95438302129759</v>
      </c>
      <c r="G46" s="48">
        <f t="shared" si="43"/>
        <v>585.02980000000002</v>
      </c>
      <c r="H46" s="65">
        <f t="shared" si="8"/>
        <v>-95.733952315861728</v>
      </c>
      <c r="I46" s="65">
        <f t="shared" si="9"/>
        <v>-95.704198054133897</v>
      </c>
      <c r="J46" s="65">
        <f t="shared" si="10"/>
        <v>5.8520392491796258</v>
      </c>
      <c r="K46" s="65">
        <f t="shared" si="11"/>
        <v>4.4627470258780164</v>
      </c>
      <c r="N46" s="47" t="s">
        <v>46</v>
      </c>
      <c r="O46" s="48">
        <f t="shared" ref="O46:R46" si="44">SUM(O47:O49)</f>
        <v>4202.4228365912377</v>
      </c>
      <c r="P46" s="48">
        <f t="shared" si="44"/>
        <v>14837.543599999997</v>
      </c>
      <c r="Q46" s="48">
        <f t="shared" si="44"/>
        <v>581.23934552148228</v>
      </c>
      <c r="R46" s="48">
        <f t="shared" si="44"/>
        <v>2087.2918527750508</v>
      </c>
      <c r="S46" s="65">
        <f t="shared" si="5"/>
        <v>623.0107302562019</v>
      </c>
      <c r="T46" s="65">
        <f t="shared" si="6"/>
        <v>610.85141161613365</v>
      </c>
    </row>
    <row r="47" spans="1:20" x14ac:dyDescent="0.35">
      <c r="A47" s="49" t="s">
        <v>47</v>
      </c>
      <c r="B47" s="50">
        <v>92.406417216282406</v>
      </c>
      <c r="C47" s="50">
        <v>327.39820000000003</v>
      </c>
      <c r="D47" s="50">
        <v>65.066939117415004</v>
      </c>
      <c r="E47" s="50">
        <v>228.93700000000001</v>
      </c>
      <c r="F47" s="50">
        <v>107.49937449474959</v>
      </c>
      <c r="G47" s="50">
        <v>385.93829999999997</v>
      </c>
      <c r="H47" s="65">
        <f t="shared" si="8"/>
        <v>42.017464582946786</v>
      </c>
      <c r="I47" s="65">
        <f t="shared" si="9"/>
        <v>43.007989097437274</v>
      </c>
      <c r="J47" s="65">
        <f t="shared" si="10"/>
        <v>-14.040041953178388</v>
      </c>
      <c r="K47" s="65">
        <f t="shared" si="11"/>
        <v>-15.168253578356939</v>
      </c>
      <c r="N47" s="49" t="s">
        <v>47</v>
      </c>
      <c r="O47" s="50">
        <v>157.57026987132519</v>
      </c>
      <c r="P47" s="50">
        <v>556.33519999999999</v>
      </c>
      <c r="Q47" s="50">
        <v>189.79005210503971</v>
      </c>
      <c r="R47" s="50">
        <v>681.55611375754734</v>
      </c>
      <c r="S47" s="65">
        <f t="shared" si="5"/>
        <v>-16.976539010528541</v>
      </c>
      <c r="T47" s="65">
        <f t="shared" si="6"/>
        <v>-18.372795904827385</v>
      </c>
    </row>
    <row r="48" spans="1:20" x14ac:dyDescent="0.35">
      <c r="A48" s="49" t="s">
        <v>48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65" t="str">
        <f t="shared" ref="H48" si="45">IFERROR(B48/D48*100-100,"0.00")</f>
        <v>0.00</v>
      </c>
      <c r="I48" s="65" t="str">
        <f t="shared" ref="I48" si="46">IFERROR(C48/E48*100-100,"0.00")</f>
        <v>0.00</v>
      </c>
      <c r="J48" s="65" t="str">
        <f t="shared" ref="J48" si="47">IFERROR(B48/F48*100-100,"0.00")</f>
        <v>0.00</v>
      </c>
      <c r="K48" s="65" t="str">
        <f t="shared" ref="K48" si="48">IFERROR(C48/G48*100-100,"0.00")</f>
        <v>0.00</v>
      </c>
      <c r="N48" s="49" t="s">
        <v>48</v>
      </c>
      <c r="O48" s="50">
        <v>0</v>
      </c>
      <c r="P48" s="50">
        <v>0</v>
      </c>
      <c r="Q48" s="50">
        <v>0</v>
      </c>
      <c r="R48" s="50">
        <v>0</v>
      </c>
      <c r="S48" s="65" t="str">
        <f t="shared" si="5"/>
        <v>0.00</v>
      </c>
      <c r="T48" s="65" t="str">
        <f t="shared" si="6"/>
        <v>0.00</v>
      </c>
    </row>
    <row r="49" spans="1:20" x14ac:dyDescent="0.35">
      <c r="A49" s="49" t="s">
        <v>49</v>
      </c>
      <c r="B49" s="50">
        <v>80.084120257680027</v>
      </c>
      <c r="C49" s="50">
        <v>283.74000000000012</v>
      </c>
      <c r="D49" s="50">
        <v>3978.2666156223777</v>
      </c>
      <c r="E49" s="50">
        <v>13997.468399999998</v>
      </c>
      <c r="F49" s="50">
        <v>55.455008526547992</v>
      </c>
      <c r="G49" s="50">
        <v>199.0915</v>
      </c>
      <c r="H49" s="65">
        <f t="shared" si="8"/>
        <v>-97.986959447534375</v>
      </c>
      <c r="I49" s="65">
        <f t="shared" si="9"/>
        <v>-97.972919160153268</v>
      </c>
      <c r="J49" s="65">
        <f t="shared" si="10"/>
        <v>44.412781434054466</v>
      </c>
      <c r="K49" s="65">
        <f t="shared" si="11"/>
        <v>42.517385222372695</v>
      </c>
      <c r="N49" s="49" t="s">
        <v>49</v>
      </c>
      <c r="O49" s="50">
        <v>4044.8525667199128</v>
      </c>
      <c r="P49" s="50">
        <v>14281.208399999998</v>
      </c>
      <c r="Q49" s="50">
        <v>391.44929341644257</v>
      </c>
      <c r="R49" s="50">
        <v>1405.7357390175034</v>
      </c>
      <c r="S49" s="65">
        <f t="shared" si="5"/>
        <v>933.30179278591891</v>
      </c>
      <c r="T49" s="65">
        <f t="shared" si="6"/>
        <v>915.92411742917045</v>
      </c>
    </row>
    <row r="50" spans="1:20" x14ac:dyDescent="0.35">
      <c r="A50" s="47" t="s">
        <v>50</v>
      </c>
      <c r="B50" s="48">
        <v>742.83240244092872</v>
      </c>
      <c r="C50" s="48">
        <v>2631.8733999999999</v>
      </c>
      <c r="D50" s="48">
        <v>451.94179946557955</v>
      </c>
      <c r="E50" s="48">
        <v>1590.1501000000001</v>
      </c>
      <c r="F50" s="48">
        <v>1604.3696632087592</v>
      </c>
      <c r="G50" s="48">
        <v>5759.9191000000001</v>
      </c>
      <c r="H50" s="65">
        <f t="shared" si="8"/>
        <v>64.36461582427799</v>
      </c>
      <c r="I50" s="65">
        <f t="shared" si="9"/>
        <v>65.511004275634093</v>
      </c>
      <c r="J50" s="65">
        <f t="shared" si="10"/>
        <v>-53.699423550850824</v>
      </c>
      <c r="K50" s="65">
        <f t="shared" si="11"/>
        <v>-54.307111709259949</v>
      </c>
      <c r="N50" s="47" t="s">
        <v>50</v>
      </c>
      <c r="O50" s="48">
        <v>1195.7995508788174</v>
      </c>
      <c r="P50" s="48">
        <v>4222.0235000000002</v>
      </c>
      <c r="Q50" s="48">
        <v>2443.8810888606035</v>
      </c>
      <c r="R50" s="48">
        <v>8776.2349972249503</v>
      </c>
      <c r="S50" s="65">
        <f t="shared" si="5"/>
        <v>-51.069650797276388</v>
      </c>
      <c r="T50" s="65">
        <f t="shared" si="6"/>
        <v>-51.892542743727738</v>
      </c>
    </row>
    <row r="51" spans="1:20" x14ac:dyDescent="0.35">
      <c r="A51" s="47" t="s">
        <v>51</v>
      </c>
      <c r="B51" s="48">
        <v>282.35630334255961</v>
      </c>
      <c r="C51" s="48">
        <v>1000.3953</v>
      </c>
      <c r="D51" s="48">
        <v>741.51882461147852</v>
      </c>
      <c r="E51" s="48">
        <v>2609.0222999999996</v>
      </c>
      <c r="F51" s="48">
        <v>488.20980490806551</v>
      </c>
      <c r="G51" s="48">
        <v>1752.7438</v>
      </c>
      <c r="H51" s="65">
        <f t="shared" si="8"/>
        <v>-61.921896791965978</v>
      </c>
      <c r="I51" s="65">
        <f t="shared" si="9"/>
        <v>-61.656314704554262</v>
      </c>
      <c r="J51" s="65">
        <f t="shared" si="10"/>
        <v>-42.164966679493467</v>
      </c>
      <c r="K51" s="65">
        <f t="shared" si="11"/>
        <v>-42.924042863537728</v>
      </c>
      <c r="N51" s="47" t="s">
        <v>51</v>
      </c>
      <c r="O51" s="48">
        <v>1022.2917861575376</v>
      </c>
      <c r="P51" s="48">
        <v>3609.4175999999998</v>
      </c>
      <c r="Q51" s="48">
        <v>1166.6070560129615</v>
      </c>
      <c r="R51" s="48">
        <v>4189.4090999999999</v>
      </c>
      <c r="S51" s="65">
        <f t="shared" si="5"/>
        <v>-12.370512342745556</v>
      </c>
      <c r="T51" s="65">
        <f t="shared" si="6"/>
        <v>-13.844231636389964</v>
      </c>
    </row>
    <row r="52" spans="1:20" ht="31" x14ac:dyDescent="0.35">
      <c r="A52" s="54" t="s">
        <v>52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66" t="str">
        <f t="shared" ref="H52" si="49">IFERROR(B52/D52*100-100,"0.00")</f>
        <v>0.00</v>
      </c>
      <c r="I52" s="66" t="str">
        <f t="shared" ref="I52" si="50">IFERROR(C52/E52*100-100,"0.00")</f>
        <v>0.00</v>
      </c>
      <c r="J52" s="66" t="str">
        <f t="shared" ref="J52" si="51">IFERROR(B52/F52*100-100,"0.00")</f>
        <v>0.00</v>
      </c>
      <c r="K52" s="66" t="str">
        <f t="shared" ref="K52" si="52">IFERROR(C52/G52*100-100,"0.00")</f>
        <v>0.00</v>
      </c>
      <c r="N52" s="54" t="s">
        <v>52</v>
      </c>
      <c r="O52" s="55">
        <v>0</v>
      </c>
      <c r="P52" s="55">
        <v>0</v>
      </c>
      <c r="Q52" s="55">
        <v>0</v>
      </c>
      <c r="R52" s="55">
        <v>0</v>
      </c>
      <c r="S52" s="66" t="str">
        <f t="shared" si="5"/>
        <v>0.00</v>
      </c>
      <c r="T52" s="66" t="str">
        <f t="shared" si="6"/>
        <v>0.00</v>
      </c>
    </row>
    <row r="53" spans="1:20" x14ac:dyDescent="0.35">
      <c r="A53" s="56"/>
      <c r="B53" s="56"/>
      <c r="C53" s="56"/>
      <c r="D53" s="56"/>
      <c r="E53" s="56"/>
      <c r="F53" s="56"/>
      <c r="G53" s="56"/>
      <c r="J53" s="16" t="s">
        <v>12</v>
      </c>
      <c r="N53" s="56"/>
      <c r="O53" s="56"/>
      <c r="P53" s="56"/>
      <c r="Q53" s="56"/>
      <c r="R53" s="56"/>
      <c r="S53" s="16" t="s">
        <v>125</v>
      </c>
    </row>
    <row r="54" spans="1:20" x14ac:dyDescent="0.35">
      <c r="A54" s="25"/>
      <c r="B54" s="94" t="s">
        <v>89</v>
      </c>
      <c r="C54" s="94"/>
      <c r="D54" s="94"/>
      <c r="E54" s="94"/>
      <c r="F54" s="94"/>
      <c r="G54" s="94"/>
      <c r="H54" s="26"/>
      <c r="I54" s="27" t="s">
        <v>9</v>
      </c>
      <c r="J54" s="28"/>
      <c r="K54" s="28"/>
      <c r="N54" s="25"/>
      <c r="O54" s="94" t="s">
        <v>89</v>
      </c>
      <c r="P54" s="94"/>
      <c r="Q54" s="94"/>
      <c r="R54" s="94"/>
      <c r="S54" s="26"/>
      <c r="T54" s="27" t="s">
        <v>9</v>
      </c>
    </row>
    <row r="55" spans="1:20" x14ac:dyDescent="0.35">
      <c r="A55" s="28"/>
      <c r="B55" s="29"/>
      <c r="C55" s="29"/>
      <c r="D55" s="29"/>
      <c r="E55" s="29"/>
      <c r="F55" s="29"/>
      <c r="G55" s="29"/>
      <c r="H55" s="30"/>
      <c r="I55" s="28" t="s">
        <v>8</v>
      </c>
      <c r="J55" s="31"/>
      <c r="K55" s="31"/>
      <c r="N55" s="28"/>
      <c r="O55" s="29"/>
      <c r="P55" s="29"/>
      <c r="Q55" s="29"/>
      <c r="R55" s="29"/>
      <c r="S55" s="30"/>
      <c r="T55" s="28" t="s">
        <v>8</v>
      </c>
    </row>
    <row r="56" spans="1:20" x14ac:dyDescent="0.35">
      <c r="A56" s="32"/>
      <c r="B56" s="77"/>
      <c r="C56" s="78"/>
      <c r="D56" s="91"/>
      <c r="E56" s="91"/>
      <c r="F56" s="77"/>
      <c r="G56" s="78"/>
      <c r="H56" s="77" t="s">
        <v>110</v>
      </c>
      <c r="I56" s="92"/>
      <c r="J56" s="92"/>
      <c r="K56" s="92"/>
      <c r="N56" s="32"/>
      <c r="O56" s="77"/>
      <c r="P56" s="78"/>
      <c r="Q56" s="91"/>
      <c r="R56" s="91"/>
      <c r="S56" s="77" t="s">
        <v>118</v>
      </c>
      <c r="T56" s="92"/>
    </row>
    <row r="57" spans="1:20" x14ac:dyDescent="0.35">
      <c r="A57" s="33"/>
      <c r="B57" s="91" t="s">
        <v>107</v>
      </c>
      <c r="C57" s="91"/>
      <c r="D57" s="79" t="s">
        <v>108</v>
      </c>
      <c r="E57" s="80"/>
      <c r="F57" s="91" t="s">
        <v>109</v>
      </c>
      <c r="G57" s="91"/>
      <c r="H57" s="83" t="s">
        <v>3</v>
      </c>
      <c r="I57" s="93"/>
      <c r="J57" s="93"/>
      <c r="K57" s="93"/>
      <c r="N57" s="33"/>
      <c r="O57" s="79" t="s">
        <v>116</v>
      </c>
      <c r="P57" s="80"/>
      <c r="Q57" s="79" t="s">
        <v>117</v>
      </c>
      <c r="R57" s="80"/>
      <c r="S57" s="83" t="s">
        <v>3</v>
      </c>
      <c r="T57" s="93"/>
    </row>
    <row r="58" spans="1:20" x14ac:dyDescent="0.35">
      <c r="A58" s="34" t="s">
        <v>0</v>
      </c>
      <c r="B58" s="35"/>
      <c r="C58" s="29"/>
      <c r="D58" s="35"/>
      <c r="E58" s="36"/>
      <c r="F58" s="35"/>
      <c r="G58" s="36"/>
      <c r="H58" s="83" t="s">
        <v>111</v>
      </c>
      <c r="I58" s="93"/>
      <c r="J58" s="95" t="s">
        <v>109</v>
      </c>
      <c r="K58" s="96"/>
      <c r="N58" s="34" t="s">
        <v>0</v>
      </c>
      <c r="O58" s="81"/>
      <c r="P58" s="82"/>
      <c r="Q58" s="81"/>
      <c r="R58" s="82"/>
      <c r="S58" s="95" t="s">
        <v>119</v>
      </c>
      <c r="T58" s="96"/>
    </row>
    <row r="59" spans="1:20" x14ac:dyDescent="0.35">
      <c r="A59" s="33"/>
      <c r="B59" s="37" t="s">
        <v>1</v>
      </c>
      <c r="C59" s="38" t="s">
        <v>2</v>
      </c>
      <c r="D59" s="37" t="s">
        <v>1</v>
      </c>
      <c r="E59" s="39" t="s">
        <v>2</v>
      </c>
      <c r="F59" s="37" t="s">
        <v>1</v>
      </c>
      <c r="G59" s="39" t="s">
        <v>2</v>
      </c>
      <c r="H59" s="40" t="s">
        <v>1</v>
      </c>
      <c r="I59" s="40" t="s">
        <v>2</v>
      </c>
      <c r="J59" s="40" t="s">
        <v>1</v>
      </c>
      <c r="K59" s="40" t="s">
        <v>2</v>
      </c>
      <c r="N59" s="33"/>
      <c r="O59" s="37" t="s">
        <v>1</v>
      </c>
      <c r="P59" s="38" t="s">
        <v>2</v>
      </c>
      <c r="Q59" s="37" t="s">
        <v>1</v>
      </c>
      <c r="R59" s="39" t="s">
        <v>2</v>
      </c>
      <c r="S59" s="40" t="s">
        <v>1</v>
      </c>
      <c r="T59" s="40" t="s">
        <v>2</v>
      </c>
    </row>
    <row r="60" spans="1:20" ht="18" x14ac:dyDescent="0.4">
      <c r="A60" s="57" t="s">
        <v>53</v>
      </c>
      <c r="B60" s="44">
        <f t="shared" ref="B60:G60" si="53">SUM(B61:B62)</f>
        <v>1142.0959668525209</v>
      </c>
      <c r="C60" s="44">
        <f t="shared" si="53"/>
        <v>4046.4739900000004</v>
      </c>
      <c r="D60" s="44">
        <f t="shared" si="53"/>
        <v>1314.7219600899075</v>
      </c>
      <c r="E60" s="44">
        <f t="shared" si="53"/>
        <v>4625.8284999999996</v>
      </c>
      <c r="F60" s="44">
        <f t="shared" si="53"/>
        <v>1220.5066021281025</v>
      </c>
      <c r="G60" s="44">
        <f t="shared" si="53"/>
        <v>4381.7952000000005</v>
      </c>
      <c r="H60" s="65">
        <f t="shared" ref="H60:H99" si="54">IFERROR(B60/D60*100-100,"0.00")</f>
        <v>-13.130228175817621</v>
      </c>
      <c r="I60" s="65">
        <f t="shared" ref="I60:I99" si="55">IFERROR(C60/E60*100-100,"0.00")</f>
        <v>-12.524340450580894</v>
      </c>
      <c r="J60" s="65">
        <f t="shared" ref="J60:J100" si="56">IFERROR(B60/F60*100-100,"0.00")</f>
        <v>-6.4244335212003847</v>
      </c>
      <c r="K60" s="65">
        <f t="shared" ref="K60:K100" si="57">IFERROR(C60/G60*100-100,"0.00")</f>
        <v>-7.6525988708920067</v>
      </c>
      <c r="N60" s="57" t="s">
        <v>53</v>
      </c>
      <c r="O60" s="44">
        <f t="shared" ref="O60:R60" si="58">SUM(O61:O62)</f>
        <v>2456.2476790162937</v>
      </c>
      <c r="P60" s="44">
        <f t="shared" si="58"/>
        <v>8672.30249</v>
      </c>
      <c r="Q60" s="44">
        <f t="shared" si="58"/>
        <v>2775.8412872845543</v>
      </c>
      <c r="R60" s="44">
        <f t="shared" si="58"/>
        <v>9968.3391157000005</v>
      </c>
      <c r="S60" s="65">
        <f t="shared" ref="S60:S73" si="59">IFERROR(O60/Q60*100-100,"0.00")</f>
        <v>-11.51339630735518</v>
      </c>
      <c r="T60" s="65">
        <f t="shared" ref="T60:T73" si="60">IFERROR(P60/R60*100-100,"0.00")</f>
        <v>-13.001530251501578</v>
      </c>
    </row>
    <row r="61" spans="1:20" ht="31" x14ac:dyDescent="0.35">
      <c r="A61" s="45" t="s">
        <v>54</v>
      </c>
      <c r="B61" s="50">
        <v>1142.0959668525209</v>
      </c>
      <c r="C61" s="46">
        <v>4046.4739900000004</v>
      </c>
      <c r="D61" s="46">
        <v>1314.7219600899075</v>
      </c>
      <c r="E61" s="46">
        <v>4625.8284999999996</v>
      </c>
      <c r="F61" s="46">
        <v>1220.5066021281025</v>
      </c>
      <c r="G61" s="46">
        <v>4381.7952000000005</v>
      </c>
      <c r="H61" s="65">
        <f t="shared" si="54"/>
        <v>-13.130228175817621</v>
      </c>
      <c r="I61" s="65">
        <f t="shared" si="55"/>
        <v>-12.524340450580894</v>
      </c>
      <c r="J61" s="65">
        <f t="shared" ref="J61" si="61">IFERROR(B61/F61*100-100,"0.00")</f>
        <v>-6.4244335212003847</v>
      </c>
      <c r="K61" s="65">
        <f t="shared" ref="K61:K62" si="62">IFERROR(C61/G61*100-100,"0.00")</f>
        <v>-7.6525988708920067</v>
      </c>
      <c r="N61" s="45" t="s">
        <v>54</v>
      </c>
      <c r="O61" s="50">
        <v>2456.2476790162937</v>
      </c>
      <c r="P61" s="46">
        <v>8672.30249</v>
      </c>
      <c r="Q61" s="46">
        <v>2775.8412872845543</v>
      </c>
      <c r="R61" s="46">
        <v>9968.3391157000005</v>
      </c>
      <c r="S61" s="65">
        <f t="shared" si="59"/>
        <v>-11.51339630735518</v>
      </c>
      <c r="T61" s="65">
        <f t="shared" si="60"/>
        <v>-13.001530251501578</v>
      </c>
    </row>
    <row r="62" spans="1:20" ht="31" x14ac:dyDescent="0.35">
      <c r="A62" s="45" t="s">
        <v>55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65" t="str">
        <f t="shared" si="54"/>
        <v>0.00</v>
      </c>
      <c r="I62" s="65" t="str">
        <f t="shared" si="55"/>
        <v>0.00</v>
      </c>
      <c r="J62" s="65" t="str">
        <f>IFERROR(B62/F62*100-100,"0.00")</f>
        <v>0.00</v>
      </c>
      <c r="K62" s="65" t="str">
        <f t="shared" si="62"/>
        <v>0.00</v>
      </c>
      <c r="N62" s="45" t="s">
        <v>55</v>
      </c>
      <c r="O62" s="46">
        <v>0</v>
      </c>
      <c r="P62" s="46">
        <v>0</v>
      </c>
      <c r="Q62" s="46">
        <v>0</v>
      </c>
      <c r="R62" s="46">
        <v>0</v>
      </c>
      <c r="S62" s="65" t="str">
        <f t="shared" si="59"/>
        <v>0.00</v>
      </c>
      <c r="T62" s="65" t="str">
        <f t="shared" si="60"/>
        <v>0.00</v>
      </c>
    </row>
    <row r="63" spans="1:20" ht="35.5" x14ac:dyDescent="0.4">
      <c r="A63" s="43" t="s">
        <v>56</v>
      </c>
      <c r="B63" s="44">
        <v>202.02231182364</v>
      </c>
      <c r="C63" s="44">
        <v>715.77</v>
      </c>
      <c r="D63" s="44">
        <v>257.79450395524054</v>
      </c>
      <c r="E63" s="44">
        <v>907.04590000000007</v>
      </c>
      <c r="F63" s="44">
        <v>485.5819441885327</v>
      </c>
      <c r="G63" s="44">
        <v>1743.3093999999999</v>
      </c>
      <c r="H63" s="65">
        <f t="shared" si="54"/>
        <v>-21.634360421153104</v>
      </c>
      <c r="I63" s="65">
        <f t="shared" si="55"/>
        <v>-21.087786185903056</v>
      </c>
      <c r="J63" s="65">
        <f t="shared" ref="J63" si="63">IFERROR(B63/F63*100-100,"0.00")</f>
        <v>-58.395835297944579</v>
      </c>
      <c r="K63" s="65">
        <f t="shared" ref="K63" si="64">IFERROR(C63/G63*100-100,"0.00")</f>
        <v>-58.941883752820928</v>
      </c>
      <c r="N63" s="43" t="s">
        <v>56</v>
      </c>
      <c r="O63" s="44">
        <v>459.62854644911471</v>
      </c>
      <c r="P63" s="44">
        <v>1622.8159000000001</v>
      </c>
      <c r="Q63" s="44">
        <v>713.84640415129286</v>
      </c>
      <c r="R63" s="44">
        <v>2563.4978000000001</v>
      </c>
      <c r="S63" s="65">
        <f t="shared" si="59"/>
        <v>-35.612402923626576</v>
      </c>
      <c r="T63" s="65">
        <f t="shared" si="60"/>
        <v>-36.695248968031102</v>
      </c>
    </row>
    <row r="64" spans="1:20" ht="35.5" x14ac:dyDescent="0.4">
      <c r="A64" s="43" t="s">
        <v>57</v>
      </c>
      <c r="B64" s="44">
        <f t="shared" ref="B64:G64" si="65">B65+B68+B75</f>
        <v>95133.48938430284</v>
      </c>
      <c r="C64" s="44">
        <f t="shared" si="65"/>
        <v>337060.28350000479</v>
      </c>
      <c r="D64" s="44">
        <f t="shared" si="65"/>
        <v>100792.10772197238</v>
      </c>
      <c r="E64" s="44">
        <f t="shared" si="65"/>
        <v>354635.44280000124</v>
      </c>
      <c r="F64" s="44">
        <f t="shared" si="65"/>
        <v>83028.738747308802</v>
      </c>
      <c r="G64" s="44">
        <f t="shared" si="65"/>
        <v>298085.17894999986</v>
      </c>
      <c r="H64" s="65">
        <f t="shared" si="54"/>
        <v>-5.6141482359694521</v>
      </c>
      <c r="I64" s="65">
        <f t="shared" si="55"/>
        <v>-4.9558383564916539</v>
      </c>
      <c r="J64" s="65">
        <f t="shared" si="56"/>
        <v>14.57898893759409</v>
      </c>
      <c r="K64" s="65">
        <f t="shared" si="57"/>
        <v>13.075156801587411</v>
      </c>
      <c r="N64" s="43" t="s">
        <v>57</v>
      </c>
      <c r="O64" s="44">
        <f t="shared" ref="O64:R64" si="66">O65+O68+O75</f>
        <v>195908.29820211677</v>
      </c>
      <c r="P64" s="44">
        <f t="shared" si="66"/>
        <v>691695.72630000603</v>
      </c>
      <c r="Q64" s="44">
        <f t="shared" si="66"/>
        <v>162757.96514956091</v>
      </c>
      <c r="R64" s="44">
        <f t="shared" si="66"/>
        <v>584481.03564999998</v>
      </c>
      <c r="S64" s="65">
        <f t="shared" si="59"/>
        <v>20.367871410836003</v>
      </c>
      <c r="T64" s="65">
        <f t="shared" si="60"/>
        <v>18.343570468590627</v>
      </c>
    </row>
    <row r="65" spans="1:20" x14ac:dyDescent="0.35">
      <c r="A65" s="47" t="s">
        <v>58</v>
      </c>
      <c r="B65" s="48">
        <f t="shared" ref="B65:G65" si="67">SUM(B66:B67)</f>
        <v>15972.53570408763</v>
      </c>
      <c r="C65" s="48">
        <f t="shared" si="67"/>
        <v>56591.08529999997</v>
      </c>
      <c r="D65" s="48">
        <f t="shared" si="67"/>
        <v>12379.124388970762</v>
      </c>
      <c r="E65" s="48">
        <f t="shared" si="67"/>
        <v>43555.754100000006</v>
      </c>
      <c r="F65" s="48">
        <f t="shared" si="67"/>
        <v>14987.54432404513</v>
      </c>
      <c r="G65" s="48">
        <f t="shared" si="67"/>
        <v>53807.451483163168</v>
      </c>
      <c r="H65" s="65">
        <f t="shared" si="54"/>
        <v>29.02799262860978</v>
      </c>
      <c r="I65" s="65">
        <f t="shared" si="55"/>
        <v>29.927919902550741</v>
      </c>
      <c r="J65" s="65">
        <f t="shared" si="56"/>
        <v>6.5720665023304718</v>
      </c>
      <c r="K65" s="65">
        <f t="shared" si="57"/>
        <v>5.1733240287505851</v>
      </c>
      <c r="N65" s="47" t="s">
        <v>58</v>
      </c>
      <c r="O65" s="48">
        <f t="shared" ref="O65:R65" si="68">SUM(O66:O67)</f>
        <v>28364.490528404931</v>
      </c>
      <c r="P65" s="48">
        <f t="shared" si="68"/>
        <v>100146.83939999998</v>
      </c>
      <c r="Q65" s="48">
        <f t="shared" si="68"/>
        <v>25301.797272095475</v>
      </c>
      <c r="R65" s="48">
        <f t="shared" si="68"/>
        <v>90861.42518316317</v>
      </c>
      <c r="S65" s="65">
        <f t="shared" si="59"/>
        <v>12.10464704690051</v>
      </c>
      <c r="T65" s="65">
        <f t="shared" si="60"/>
        <v>10.219313859670137</v>
      </c>
    </row>
    <row r="66" spans="1:20" x14ac:dyDescent="0.35">
      <c r="A66" s="49" t="s">
        <v>59</v>
      </c>
      <c r="B66" s="50">
        <v>7891.2889857788969</v>
      </c>
      <c r="C66" s="50">
        <v>27959.030199999968</v>
      </c>
      <c r="D66" s="50">
        <v>7878.603423664892</v>
      </c>
      <c r="E66" s="50">
        <v>27720.742000000006</v>
      </c>
      <c r="F66" s="50">
        <v>6618.0063412871368</v>
      </c>
      <c r="G66" s="50">
        <v>23759.5998</v>
      </c>
      <c r="H66" s="65">
        <f t="shared" si="54"/>
        <v>0.16101282717062304</v>
      </c>
      <c r="I66" s="65">
        <f t="shared" si="55"/>
        <v>0.85960253156270028</v>
      </c>
      <c r="J66" s="65">
        <f t="shared" si="56"/>
        <v>19.239670964777559</v>
      </c>
      <c r="K66" s="65">
        <f t="shared" si="57"/>
        <v>17.674668072481452</v>
      </c>
      <c r="N66" s="49" t="s">
        <v>59</v>
      </c>
      <c r="O66" s="50">
        <v>15770.126952110719</v>
      </c>
      <c r="P66" s="50">
        <v>55679.772199999978</v>
      </c>
      <c r="Q66" s="50">
        <v>12566.469318823967</v>
      </c>
      <c r="R66" s="50">
        <v>45127.517999999996</v>
      </c>
      <c r="S66" s="65">
        <f t="shared" si="59"/>
        <v>25.493697171470629</v>
      </c>
      <c r="T66" s="65">
        <f t="shared" si="60"/>
        <v>23.383192047034314</v>
      </c>
    </row>
    <row r="67" spans="1:20" x14ac:dyDescent="0.35">
      <c r="A67" s="49" t="s">
        <v>60</v>
      </c>
      <c r="B67" s="50">
        <v>8081.2467183087338</v>
      </c>
      <c r="C67" s="50">
        <v>28632.055100000001</v>
      </c>
      <c r="D67" s="50">
        <v>4500.5209653058691</v>
      </c>
      <c r="E67" s="50">
        <v>15835.0121</v>
      </c>
      <c r="F67" s="50">
        <v>8369.5379827579927</v>
      </c>
      <c r="G67" s="50">
        <v>30047.851683163168</v>
      </c>
      <c r="H67" s="65">
        <f t="shared" si="54"/>
        <v>79.5624724472205</v>
      </c>
      <c r="I67" s="65">
        <f t="shared" si="55"/>
        <v>80.814860886655111</v>
      </c>
      <c r="J67" s="65">
        <f t="shared" si="56"/>
        <v>-3.4445302123386625</v>
      </c>
      <c r="K67" s="65">
        <f t="shared" si="57"/>
        <v>-4.7118063483935657</v>
      </c>
      <c r="N67" s="49" t="s">
        <v>60</v>
      </c>
      <c r="O67" s="50">
        <v>12594.36357629421</v>
      </c>
      <c r="P67" s="50">
        <v>44467.067200000005</v>
      </c>
      <c r="Q67" s="50">
        <v>12735.327953271508</v>
      </c>
      <c r="R67" s="50">
        <v>45733.907183163174</v>
      </c>
      <c r="S67" s="65">
        <f t="shared" si="59"/>
        <v>-1.1068766936707419</v>
      </c>
      <c r="T67" s="65">
        <f t="shared" si="60"/>
        <v>-2.7700235146966747</v>
      </c>
    </row>
    <row r="68" spans="1:20" x14ac:dyDescent="0.35">
      <c r="A68" s="47" t="s">
        <v>61</v>
      </c>
      <c r="B68" s="48">
        <f t="shared" ref="B68:G68" si="69">SUM(B69:B74)</f>
        <v>79062.524527336209</v>
      </c>
      <c r="C68" s="48">
        <f t="shared" si="69"/>
        <v>280120.4613000048</v>
      </c>
      <c r="D68" s="48">
        <f t="shared" si="69"/>
        <v>88273.290850072008</v>
      </c>
      <c r="E68" s="48">
        <f t="shared" si="69"/>
        <v>310588.18290000124</v>
      </c>
      <c r="F68" s="48">
        <f t="shared" si="69"/>
        <v>66591.3223186877</v>
      </c>
      <c r="G68" s="48">
        <f t="shared" si="69"/>
        <v>239072.47694433437</v>
      </c>
      <c r="H68" s="65">
        <f t="shared" si="54"/>
        <v>-10.434375147948032</v>
      </c>
      <c r="I68" s="65">
        <f t="shared" si="55"/>
        <v>-9.8096847457348417</v>
      </c>
      <c r="J68" s="65">
        <f t="shared" si="56"/>
        <v>18.727969012185667</v>
      </c>
      <c r="K68" s="65">
        <f t="shared" si="57"/>
        <v>17.169682131677604</v>
      </c>
      <c r="N68" s="47" t="s">
        <v>61</v>
      </c>
      <c r="O68" s="48">
        <f t="shared" ref="O68:R68" si="70">SUM(O69:O74)</f>
        <v>167305.82656269026</v>
      </c>
      <c r="P68" s="48">
        <f t="shared" si="70"/>
        <v>590708.64420000615</v>
      </c>
      <c r="Q68" s="48">
        <f t="shared" si="70"/>
        <v>135883.46167093219</v>
      </c>
      <c r="R68" s="48">
        <f t="shared" si="70"/>
        <v>487971.85644433444</v>
      </c>
      <c r="S68" s="65">
        <f t="shared" si="59"/>
        <v>23.124495435547061</v>
      </c>
      <c r="T68" s="65">
        <f t="shared" si="60"/>
        <v>21.053834642078684</v>
      </c>
    </row>
    <row r="69" spans="1:20" ht="31" x14ac:dyDescent="0.35">
      <c r="A69" s="49" t="s">
        <v>62</v>
      </c>
      <c r="B69" s="50">
        <v>115.7562980988568</v>
      </c>
      <c r="C69" s="50">
        <v>410.12740000000002</v>
      </c>
      <c r="D69" s="50">
        <v>15.867628259849999</v>
      </c>
      <c r="E69" s="50">
        <v>55.829999999999991</v>
      </c>
      <c r="F69" s="50">
        <v>276.51652165510154</v>
      </c>
      <c r="G69" s="50">
        <v>992.73429999999996</v>
      </c>
      <c r="H69" s="65">
        <f t="shared" si="54"/>
        <v>629.51228881354621</v>
      </c>
      <c r="I69" s="65">
        <f t="shared" si="55"/>
        <v>634.60039405337648</v>
      </c>
      <c r="J69" s="65">
        <f t="shared" si="56"/>
        <v>-58.13765578780157</v>
      </c>
      <c r="K69" s="65">
        <f t="shared" si="57"/>
        <v>-58.687092810231292</v>
      </c>
      <c r="N69" s="49" t="s">
        <v>62</v>
      </c>
      <c r="O69" s="50">
        <v>131.97265473502489</v>
      </c>
      <c r="P69" s="50">
        <v>465.95740000000001</v>
      </c>
      <c r="Q69" s="50">
        <v>361.38157838229438</v>
      </c>
      <c r="R69" s="50">
        <v>1297.7593999999999</v>
      </c>
      <c r="S69" s="65">
        <f t="shared" si="59"/>
        <v>-63.481078552538975</v>
      </c>
      <c r="T69" s="65">
        <f t="shared" si="60"/>
        <v>-64.095239841838179</v>
      </c>
    </row>
    <row r="70" spans="1:20" ht="31" x14ac:dyDescent="0.35">
      <c r="A70" s="49" t="s">
        <v>63</v>
      </c>
      <c r="B70" s="50">
        <v>24863.259692834014</v>
      </c>
      <c r="C70" s="50">
        <v>88091.138200000176</v>
      </c>
      <c r="D70" s="50">
        <v>29648.439926615927</v>
      </c>
      <c r="E70" s="50">
        <v>104317.56870000021</v>
      </c>
      <c r="F70" s="50">
        <v>22527.876859918735</v>
      </c>
      <c r="G70" s="50">
        <v>80878.335699999996</v>
      </c>
      <c r="H70" s="65">
        <f t="shared" si="54"/>
        <v>-16.139737016942235</v>
      </c>
      <c r="I70" s="65">
        <f t="shared" si="55"/>
        <v>-15.554839613511817</v>
      </c>
      <c r="J70" s="65">
        <f t="shared" si="56"/>
        <v>10.366635291186086</v>
      </c>
      <c r="K70" s="65">
        <f t="shared" si="57"/>
        <v>8.9180896683562594</v>
      </c>
      <c r="N70" s="49" t="s">
        <v>63</v>
      </c>
      <c r="O70" s="50">
        <v>54495.728244097758</v>
      </c>
      <c r="P70" s="50">
        <v>192408.7069000004</v>
      </c>
      <c r="Q70" s="50">
        <v>46498.835475456304</v>
      </c>
      <c r="R70" s="50">
        <v>166982.22719999999</v>
      </c>
      <c r="S70" s="65">
        <f t="shared" si="59"/>
        <v>17.198049557310952</v>
      </c>
      <c r="T70" s="65">
        <f t="shared" si="60"/>
        <v>15.227057469742761</v>
      </c>
    </row>
    <row r="71" spans="1:20" ht="31" x14ac:dyDescent="0.35">
      <c r="A71" s="49" t="s">
        <v>64</v>
      </c>
      <c r="B71" s="50">
        <v>8.4972881260651985</v>
      </c>
      <c r="C71" s="50">
        <v>30.106099999999998</v>
      </c>
      <c r="D71" s="50">
        <v>30.501628712752506</v>
      </c>
      <c r="E71" s="50">
        <v>107.31950000000002</v>
      </c>
      <c r="F71" s="50">
        <v>11.700977134558398</v>
      </c>
      <c r="G71" s="50">
        <v>42.008199999999995</v>
      </c>
      <c r="H71" s="65">
        <f t="shared" si="54"/>
        <v>-72.141526585062181</v>
      </c>
      <c r="I71" s="65">
        <f t="shared" si="55"/>
        <v>-71.94722301166145</v>
      </c>
      <c r="J71" s="65">
        <f t="shared" si="56"/>
        <v>-27.379670703151987</v>
      </c>
      <c r="K71" s="65">
        <f t="shared" si="57"/>
        <v>-28.332801691098396</v>
      </c>
      <c r="N71" s="49" t="s">
        <v>64</v>
      </c>
      <c r="O71" s="50">
        <v>38.922917117645611</v>
      </c>
      <c r="P71" s="50">
        <v>137.42560000000003</v>
      </c>
      <c r="Q71" s="50">
        <v>148.35420157234563</v>
      </c>
      <c r="R71" s="50">
        <v>532.75560000000007</v>
      </c>
      <c r="S71" s="65">
        <f t="shared" si="59"/>
        <v>-73.763522229153267</v>
      </c>
      <c r="T71" s="65">
        <f t="shared" si="60"/>
        <v>-74.204757303348856</v>
      </c>
    </row>
    <row r="72" spans="1:20" ht="31" x14ac:dyDescent="0.35">
      <c r="A72" s="49" t="s">
        <v>65</v>
      </c>
      <c r="B72" s="50">
        <v>12366.26326481155</v>
      </c>
      <c r="C72" s="50">
        <v>43813.97370000001</v>
      </c>
      <c r="D72" s="50">
        <v>13598.866756441734</v>
      </c>
      <c r="E72" s="50">
        <v>47847.398400000013</v>
      </c>
      <c r="F72" s="50">
        <v>11162.09288064461</v>
      </c>
      <c r="G72" s="50">
        <v>40073.527600000001</v>
      </c>
      <c r="H72" s="65">
        <f t="shared" si="54"/>
        <v>-9.0640162427233406</v>
      </c>
      <c r="I72" s="65">
        <f t="shared" si="55"/>
        <v>-8.4297680435640956</v>
      </c>
      <c r="J72" s="65">
        <f t="shared" si="56"/>
        <v>10.788034081449055</v>
      </c>
      <c r="K72" s="65">
        <f t="shared" si="57"/>
        <v>9.3339576623646394</v>
      </c>
      <c r="N72" s="49" t="s">
        <v>65</v>
      </c>
      <c r="O72" s="50">
        <v>25961.15999593943</v>
      </c>
      <c r="P72" s="50">
        <v>91661.372100000022</v>
      </c>
      <c r="Q72" s="50">
        <v>25324.224047139091</v>
      </c>
      <c r="R72" s="50">
        <v>90941.962100000004</v>
      </c>
      <c r="S72" s="65">
        <f t="shared" si="59"/>
        <v>2.5151252319310231</v>
      </c>
      <c r="T72" s="65">
        <f t="shared" si="60"/>
        <v>0.79106496427795037</v>
      </c>
    </row>
    <row r="73" spans="1:20" ht="31" x14ac:dyDescent="0.35">
      <c r="A73" s="49" t="s">
        <v>103</v>
      </c>
      <c r="B73" s="50">
        <v>25852.912206289471</v>
      </c>
      <c r="C73" s="50">
        <v>91597.501300004675</v>
      </c>
      <c r="D73" s="50">
        <v>25542.803549159526</v>
      </c>
      <c r="E73" s="50">
        <v>89871.951800001218</v>
      </c>
      <c r="F73" s="50">
        <v>15115.734197397202</v>
      </c>
      <c r="G73" s="50">
        <v>54267.671666129259</v>
      </c>
      <c r="H73" s="65">
        <f t="shared" si="54"/>
        <v>1.2140744712423981</v>
      </c>
      <c r="I73" s="65">
        <f t="shared" si="55"/>
        <v>1.9200089298644087</v>
      </c>
      <c r="J73" s="65">
        <f t="shared" si="56"/>
        <v>71.033122630200239</v>
      </c>
      <c r="K73" s="65">
        <f t="shared" si="57"/>
        <v>68.788338411751937</v>
      </c>
      <c r="N73" s="49" t="s">
        <v>103</v>
      </c>
      <c r="O73" s="50">
        <v>51397.414181899192</v>
      </c>
      <c r="P73" s="50">
        <v>181469.45310000589</v>
      </c>
      <c r="Q73" s="50">
        <v>28658.339075145646</v>
      </c>
      <c r="R73" s="50">
        <v>102915.1211570992</v>
      </c>
      <c r="S73" s="65">
        <f t="shared" si="59"/>
        <v>79.345404655618466</v>
      </c>
      <c r="T73" s="65">
        <f t="shared" si="60"/>
        <v>76.329242058602887</v>
      </c>
    </row>
    <row r="74" spans="1:20" x14ac:dyDescent="0.35">
      <c r="A74" s="49" t="s">
        <v>104</v>
      </c>
      <c r="B74" s="50">
        <v>15855.835777176258</v>
      </c>
      <c r="C74" s="50">
        <v>56177.614599999899</v>
      </c>
      <c r="D74" s="50">
        <v>19436.811360882217</v>
      </c>
      <c r="E74" s="50">
        <v>68388.114499999778</v>
      </c>
      <c r="F74" s="50">
        <v>17497.40088193749</v>
      </c>
      <c r="G74" s="50">
        <v>62818.199478205119</v>
      </c>
      <c r="H74" s="65">
        <f t="shared" ref="H74" si="71">IFERROR(B74/D74*100-100,"0.00")</f>
        <v>-18.423678232083347</v>
      </c>
      <c r="I74" s="65">
        <f t="shared" ref="I74" si="72">IFERROR(C74/E74*100-100,"0.00")</f>
        <v>-17.854710557928783</v>
      </c>
      <c r="J74" s="65">
        <f t="shared" ref="J74" si="73">IFERROR(B74/F74*100-100,"0.00")</f>
        <v>-9.3817654166900581</v>
      </c>
      <c r="K74" s="65">
        <f t="shared" ref="K74" si="74">IFERROR(C74/G74*100-100,"0.00")</f>
        <v>-10.571116226451522</v>
      </c>
      <c r="N74" s="49" t="s">
        <v>104</v>
      </c>
      <c r="O74" s="50">
        <v>35280.6285689012</v>
      </c>
      <c r="P74" s="50">
        <v>124565.72909999985</v>
      </c>
      <c r="Q74" s="50">
        <v>34892.327293236493</v>
      </c>
      <c r="R74" s="50">
        <v>125302.03098723519</v>
      </c>
      <c r="S74" s="65">
        <f t="shared" ref="S74" si="75">IFERROR(O74/Q74*100-100,"0.00")</f>
        <v>1.1128557645393187</v>
      </c>
      <c r="T74" s="65">
        <f t="shared" ref="T74" si="76">IFERROR(P74/R74*100-100,"0.00")</f>
        <v>-0.58762167016300282</v>
      </c>
    </row>
    <row r="75" spans="1:20" x14ac:dyDescent="0.35">
      <c r="A75" s="47" t="s">
        <v>66</v>
      </c>
      <c r="B75" s="48">
        <f t="shared" ref="B75:G75" si="77">SUM(B76:B77)</f>
        <v>98.429152879010786</v>
      </c>
      <c r="C75" s="48">
        <f t="shared" si="77"/>
        <v>348.73689999999993</v>
      </c>
      <c r="D75" s="48">
        <f t="shared" si="77"/>
        <v>139.692482929611</v>
      </c>
      <c r="E75" s="48">
        <f t="shared" si="77"/>
        <v>491.50579999999991</v>
      </c>
      <c r="F75" s="48">
        <f t="shared" si="77"/>
        <v>1449.8721045759744</v>
      </c>
      <c r="G75" s="48">
        <f t="shared" si="77"/>
        <v>5205.2505225023751</v>
      </c>
      <c r="H75" s="65">
        <f t="shared" si="54"/>
        <v>-29.538690404259043</v>
      </c>
      <c r="I75" s="65">
        <f t="shared" si="55"/>
        <v>-29.047246237989455</v>
      </c>
      <c r="J75" s="65">
        <f t="shared" si="56"/>
        <v>-93.211183761080974</v>
      </c>
      <c r="K75" s="65">
        <f t="shared" si="57"/>
        <v>-93.300285961407525</v>
      </c>
      <c r="N75" s="47" t="s">
        <v>66</v>
      </c>
      <c r="O75" s="48">
        <f t="shared" ref="O75:R75" si="78">SUM(O76:O77)</f>
        <v>237.98111102157645</v>
      </c>
      <c r="P75" s="48">
        <f t="shared" si="78"/>
        <v>840.2426999999999</v>
      </c>
      <c r="Q75" s="48">
        <f t="shared" si="78"/>
        <v>1572.7062065332454</v>
      </c>
      <c r="R75" s="48">
        <f t="shared" si="78"/>
        <v>5647.7540225023749</v>
      </c>
      <c r="S75" s="65">
        <f t="shared" ref="S75:S90" si="79">IFERROR(O75/Q75*100-100,"0.00")</f>
        <v>-84.86805036865951</v>
      </c>
      <c r="T75" s="65">
        <f t="shared" ref="T75:T90" si="80">IFERROR(P75/R75*100-100,"0.00")</f>
        <v>-85.122533724871573</v>
      </c>
    </row>
    <row r="76" spans="1:20" x14ac:dyDescent="0.35">
      <c r="A76" s="49" t="s">
        <v>67</v>
      </c>
      <c r="B76" s="46">
        <v>65.757829252931202</v>
      </c>
      <c r="C76" s="46">
        <v>232.98160000000001</v>
      </c>
      <c r="D76" s="46">
        <v>83.044879513969505</v>
      </c>
      <c r="E76" s="46">
        <v>292.19209999999998</v>
      </c>
      <c r="F76" s="46">
        <v>1421.9092414082575</v>
      </c>
      <c r="G76" s="46">
        <v>5104.8598000000002</v>
      </c>
      <c r="H76" s="65">
        <f t="shared" si="54"/>
        <v>-20.816515554255616</v>
      </c>
      <c r="I76" s="65">
        <f t="shared" si="55"/>
        <v>-20.264237123454038</v>
      </c>
      <c r="J76" s="65">
        <f t="shared" si="56"/>
        <v>-95.375384916423727</v>
      </c>
      <c r="K76" s="65">
        <f t="shared" si="57"/>
        <v>-95.436082299459031</v>
      </c>
      <c r="N76" s="49" t="s">
        <v>67</v>
      </c>
      <c r="O76" s="46">
        <v>148.74442896714498</v>
      </c>
      <c r="P76" s="46">
        <v>525.17370000000005</v>
      </c>
      <c r="Q76" s="46">
        <v>1509.0877420026786</v>
      </c>
      <c r="R76" s="46">
        <v>5419.2934000000005</v>
      </c>
      <c r="S76" s="65">
        <f t="shared" si="79"/>
        <v>-90.143420768248419</v>
      </c>
      <c r="T76" s="65">
        <f t="shared" si="80"/>
        <v>-90.309184957581365</v>
      </c>
    </row>
    <row r="77" spans="1:20" x14ac:dyDescent="0.35">
      <c r="A77" s="49" t="s">
        <v>68</v>
      </c>
      <c r="B77" s="46">
        <v>32.671323626079577</v>
      </c>
      <c r="C77" s="46">
        <v>115.75529999999992</v>
      </c>
      <c r="D77" s="46">
        <v>56.647603415641484</v>
      </c>
      <c r="E77" s="46">
        <v>199.31369999999993</v>
      </c>
      <c r="F77" s="46">
        <v>27.962863167716939</v>
      </c>
      <c r="G77" s="46">
        <v>100.39072250237496</v>
      </c>
      <c r="H77" s="65">
        <f t="shared" si="54"/>
        <v>-42.325320655916045</v>
      </c>
      <c r="I77" s="65">
        <f t="shared" si="55"/>
        <v>-41.923058976879176</v>
      </c>
      <c r="J77" s="65">
        <f t="shared" si="56"/>
        <v>16.83826305669065</v>
      </c>
      <c r="K77" s="65">
        <f t="shared" si="57"/>
        <v>15.304778284927153</v>
      </c>
      <c r="N77" s="49" t="s">
        <v>68</v>
      </c>
      <c r="O77" s="46">
        <v>89.236682054431455</v>
      </c>
      <c r="P77" s="46">
        <v>315.06899999999985</v>
      </c>
      <c r="Q77" s="46">
        <v>63.618464530566897</v>
      </c>
      <c r="R77" s="46">
        <v>228.46062250237492</v>
      </c>
      <c r="S77" s="65">
        <f t="shared" si="79"/>
        <v>40.268525361148448</v>
      </c>
      <c r="T77" s="65">
        <f t="shared" si="80"/>
        <v>37.909542812667695</v>
      </c>
    </row>
    <row r="78" spans="1:20" ht="18" x14ac:dyDescent="0.4">
      <c r="A78" s="43" t="s">
        <v>69</v>
      </c>
      <c r="B78" s="44">
        <f t="shared" ref="B78:G78" si="81">B79+B80+B86</f>
        <v>43216.588945196774</v>
      </c>
      <c r="C78" s="44">
        <f t="shared" si="81"/>
        <v>153117.43336699999</v>
      </c>
      <c r="D78" s="44">
        <f t="shared" si="81"/>
        <v>42042.996044978034</v>
      </c>
      <c r="E78" s="44">
        <f t="shared" si="81"/>
        <v>147927.61909669999</v>
      </c>
      <c r="F78" s="44">
        <f t="shared" si="81"/>
        <v>36227.993528699182</v>
      </c>
      <c r="G78" s="44">
        <f t="shared" si="81"/>
        <v>130063.73572490001</v>
      </c>
      <c r="H78" s="65">
        <f t="shared" si="54"/>
        <v>2.791411199533016</v>
      </c>
      <c r="I78" s="65">
        <f t="shared" si="55"/>
        <v>3.5083470564800052</v>
      </c>
      <c r="J78" s="65">
        <f t="shared" si="56"/>
        <v>19.290594746742869</v>
      </c>
      <c r="K78" s="65">
        <f t="shared" si="57"/>
        <v>17.724923487405619</v>
      </c>
      <c r="N78" s="43" t="s">
        <v>69</v>
      </c>
      <c r="O78" s="44">
        <f t="shared" ref="O78:R78" si="82">O79+O80+O86</f>
        <v>85264.693228349497</v>
      </c>
      <c r="P78" s="44">
        <f t="shared" si="82"/>
        <v>301045.05246369995</v>
      </c>
      <c r="Q78" s="44">
        <f t="shared" si="82"/>
        <v>71844.645624265395</v>
      </c>
      <c r="R78" s="44">
        <f t="shared" si="82"/>
        <v>258001.70727000001</v>
      </c>
      <c r="S78" s="65">
        <f t="shared" si="79"/>
        <v>18.679259237032838</v>
      </c>
      <c r="T78" s="65">
        <f t="shared" si="80"/>
        <v>16.683356730137788</v>
      </c>
    </row>
    <row r="79" spans="1:20" ht="31" x14ac:dyDescent="0.35">
      <c r="A79" s="47" t="s">
        <v>70</v>
      </c>
      <c r="B79" s="48">
        <v>1077.7173010804815</v>
      </c>
      <c r="C79" s="48">
        <v>3818.3788</v>
      </c>
      <c r="D79" s="48">
        <v>480.33643910696298</v>
      </c>
      <c r="E79" s="48">
        <v>1690.05619215302</v>
      </c>
      <c r="F79" s="48">
        <v>401.59476668408405</v>
      </c>
      <c r="G79" s="48">
        <v>1441.7832873113321</v>
      </c>
      <c r="H79" s="65">
        <f t="shared" si="54"/>
        <v>124.36717544980834</v>
      </c>
      <c r="I79" s="65">
        <f t="shared" si="55"/>
        <v>125.93206176983011</v>
      </c>
      <c r="J79" s="65">
        <f t="shared" si="56"/>
        <v>168.35939869910499</v>
      </c>
      <c r="K79" s="65">
        <f t="shared" si="57"/>
        <v>164.83722162715549</v>
      </c>
      <c r="N79" s="47" t="s">
        <v>70</v>
      </c>
      <c r="O79" s="48">
        <v>1560.1486087563801</v>
      </c>
      <c r="P79" s="48">
        <v>5508.4349921530202</v>
      </c>
      <c r="Q79" s="48">
        <v>1591.3280978414707</v>
      </c>
      <c r="R79" s="48">
        <v>5714.6272001535681</v>
      </c>
      <c r="S79" s="65">
        <f t="shared" si="79"/>
        <v>-1.9593375575648793</v>
      </c>
      <c r="T79" s="65">
        <f t="shared" si="80"/>
        <v>-3.6081480169871156</v>
      </c>
    </row>
    <row r="80" spans="1:20" ht="31" x14ac:dyDescent="0.35">
      <c r="A80" s="47" t="s">
        <v>71</v>
      </c>
      <c r="B80" s="48">
        <f t="shared" ref="B80:G80" si="83">B81+B85</f>
        <v>11018.115738805387</v>
      </c>
      <c r="C80" s="48">
        <f t="shared" si="83"/>
        <v>39037.453987999987</v>
      </c>
      <c r="D80" s="48">
        <f t="shared" si="83"/>
        <v>12035.1939517585</v>
      </c>
      <c r="E80" s="48">
        <f t="shared" si="83"/>
        <v>42345.640276111997</v>
      </c>
      <c r="F80" s="48">
        <f t="shared" si="83"/>
        <v>11276.123054229098</v>
      </c>
      <c r="G80" s="48">
        <f t="shared" si="83"/>
        <v>40482.912413155835</v>
      </c>
      <c r="H80" s="65">
        <f t="shared" si="54"/>
        <v>-8.4508668246638763</v>
      </c>
      <c r="I80" s="65">
        <f t="shared" si="55"/>
        <v>-7.8123421125319936</v>
      </c>
      <c r="J80" s="65">
        <f t="shared" si="56"/>
        <v>-2.2880853125041511</v>
      </c>
      <c r="K80" s="65">
        <f t="shared" si="57"/>
        <v>-3.5705396153418008</v>
      </c>
      <c r="N80" s="47" t="s">
        <v>71</v>
      </c>
      <c r="O80" s="48">
        <f t="shared" ref="O80:R80" si="84">O81+O85</f>
        <v>23050.053504001946</v>
      </c>
      <c r="P80" s="48">
        <f t="shared" si="84"/>
        <v>81383.094264111976</v>
      </c>
      <c r="Q80" s="48">
        <f t="shared" si="84"/>
        <v>21222.528487483629</v>
      </c>
      <c r="R80" s="48">
        <f t="shared" si="84"/>
        <v>76212.340318199931</v>
      </c>
      <c r="S80" s="65">
        <f t="shared" si="79"/>
        <v>8.6112501514422775</v>
      </c>
      <c r="T80" s="65">
        <f t="shared" si="80"/>
        <v>6.7846675805036938</v>
      </c>
    </row>
    <row r="81" spans="1:20" ht="46.5" x14ac:dyDescent="0.35">
      <c r="A81" s="51" t="s">
        <v>72</v>
      </c>
      <c r="B81" s="52">
        <f t="shared" ref="B81:G81" si="85">SUM(B82:B84)</f>
        <v>8624.1459279833362</v>
      </c>
      <c r="C81" s="52">
        <f t="shared" si="85"/>
        <v>30555.56029999999</v>
      </c>
      <c r="D81" s="52">
        <f t="shared" si="85"/>
        <v>9542.7805248785498</v>
      </c>
      <c r="E81" s="52">
        <f t="shared" si="85"/>
        <v>33576.122907545723</v>
      </c>
      <c r="F81" s="52">
        <f t="shared" si="85"/>
        <v>8272.8128978368659</v>
      </c>
      <c r="G81" s="52">
        <f t="shared" si="85"/>
        <v>29700.594640810436</v>
      </c>
      <c r="H81" s="65">
        <f t="shared" si="54"/>
        <v>-9.62648773594114</v>
      </c>
      <c r="I81" s="65">
        <f t="shared" si="55"/>
        <v>-8.9961625881078362</v>
      </c>
      <c r="J81" s="65">
        <f t="shared" si="56"/>
        <v>4.2468388259854635</v>
      </c>
      <c r="K81" s="65">
        <f t="shared" si="57"/>
        <v>2.8786146187618016</v>
      </c>
      <c r="N81" s="51" t="s">
        <v>72</v>
      </c>
      <c r="O81" s="52">
        <f t="shared" ref="O81:R81" si="86">SUM(O82:O84)</f>
        <v>18163.95336896769</v>
      </c>
      <c r="P81" s="52">
        <f t="shared" si="86"/>
        <v>64131.683207545713</v>
      </c>
      <c r="Q81" s="52">
        <f t="shared" si="86"/>
        <v>15800.989880218369</v>
      </c>
      <c r="R81" s="52">
        <f t="shared" si="86"/>
        <v>56743.022813038144</v>
      </c>
      <c r="S81" s="65">
        <f t="shared" si="79"/>
        <v>14.954528207802781</v>
      </c>
      <c r="T81" s="65">
        <f t="shared" si="80"/>
        <v>13.021266806409599</v>
      </c>
    </row>
    <row r="82" spans="1:20" x14ac:dyDescent="0.35">
      <c r="A82" s="58" t="s">
        <v>73</v>
      </c>
      <c r="B82" s="69">
        <v>600.32181572658669</v>
      </c>
      <c r="C82" s="70">
        <v>2126.9548999999997</v>
      </c>
      <c r="D82" s="69">
        <v>630.54078265129976</v>
      </c>
      <c r="E82" s="70">
        <v>2218.5478080865278</v>
      </c>
      <c r="F82" s="69">
        <v>431.24902196286371</v>
      </c>
      <c r="G82" s="70">
        <v>1548.246352085883</v>
      </c>
      <c r="H82" s="65">
        <f t="shared" si="54"/>
        <v>-4.7925475649090146</v>
      </c>
      <c r="I82" s="65">
        <f t="shared" si="55"/>
        <v>-4.1285072943965844</v>
      </c>
      <c r="J82" s="65">
        <f t="shared" si="56"/>
        <v>39.205374424775499</v>
      </c>
      <c r="K82" s="65">
        <f t="shared" si="57"/>
        <v>37.378324653208352</v>
      </c>
      <c r="N82" s="58" t="s">
        <v>73</v>
      </c>
      <c r="O82" s="69">
        <v>1230.7724451729257</v>
      </c>
      <c r="P82" s="70">
        <v>4345.5027080865275</v>
      </c>
      <c r="Q82" s="69">
        <v>842.58164518768569</v>
      </c>
      <c r="R82" s="70">
        <v>3025.7996414887471</v>
      </c>
      <c r="S82" s="65">
        <f t="shared" si="79"/>
        <v>46.071594628526498</v>
      </c>
      <c r="T82" s="65">
        <f t="shared" si="80"/>
        <v>43.615018274919976</v>
      </c>
    </row>
    <row r="83" spans="1:20" ht="46.5" x14ac:dyDescent="0.35">
      <c r="A83" s="58" t="s">
        <v>74</v>
      </c>
      <c r="B83" s="69">
        <v>1677.5499302375658</v>
      </c>
      <c r="C83" s="70">
        <v>5943.6004999999996</v>
      </c>
      <c r="D83" s="69">
        <v>2160.8688556534084</v>
      </c>
      <c r="E83" s="70">
        <v>7602.9830189801933</v>
      </c>
      <c r="F83" s="69">
        <v>1304.2506511064057</v>
      </c>
      <c r="G83" s="70">
        <v>4682.4484461208112</v>
      </c>
      <c r="H83" s="65">
        <f t="shared" si="54"/>
        <v>-22.366879144532604</v>
      </c>
      <c r="I83" s="65">
        <f t="shared" si="55"/>
        <v>-21.825413983402143</v>
      </c>
      <c r="J83" s="65">
        <f t="shared" si="56"/>
        <v>28.621743743389175</v>
      </c>
      <c r="K83" s="65">
        <f t="shared" si="57"/>
        <v>26.933602545565535</v>
      </c>
      <c r="N83" s="58" t="s">
        <v>74</v>
      </c>
      <c r="O83" s="69">
        <v>3836.785486376119</v>
      </c>
      <c r="P83" s="70">
        <v>13546.583518980193</v>
      </c>
      <c r="Q83" s="69">
        <v>2671.8403050409634</v>
      </c>
      <c r="R83" s="70">
        <v>9594.8606087987027</v>
      </c>
      <c r="S83" s="65">
        <f t="shared" si="79"/>
        <v>43.600853656457417</v>
      </c>
      <c r="T83" s="65">
        <f t="shared" si="80"/>
        <v>41.185829281956131</v>
      </c>
    </row>
    <row r="84" spans="1:20" ht="46.5" x14ac:dyDescent="0.35">
      <c r="A84" s="58" t="s">
        <v>75</v>
      </c>
      <c r="B84" s="46">
        <v>6346.2741820191841</v>
      </c>
      <c r="C84" s="46">
        <v>22485.004899999993</v>
      </c>
      <c r="D84" s="46">
        <v>6751.3708865738417</v>
      </c>
      <c r="E84" s="46">
        <v>23754.592080479</v>
      </c>
      <c r="F84" s="46">
        <v>6537.3132247675958</v>
      </c>
      <c r="G84" s="46">
        <v>23469.89984260374</v>
      </c>
      <c r="H84" s="65">
        <f t="shared" si="54"/>
        <v>-6.000214050753101</v>
      </c>
      <c r="I84" s="65">
        <f t="shared" si="55"/>
        <v>-5.3445968517486193</v>
      </c>
      <c r="J84" s="65">
        <f t="shared" si="56"/>
        <v>-2.9222868199833414</v>
      </c>
      <c r="K84" s="65">
        <f t="shared" si="57"/>
        <v>-4.1964173226505039</v>
      </c>
      <c r="N84" s="58" t="s">
        <v>75</v>
      </c>
      <c r="O84" s="46">
        <v>13096.395437418643</v>
      </c>
      <c r="P84" s="46">
        <v>46239.596980478993</v>
      </c>
      <c r="Q84" s="46">
        <v>12286.56792998972</v>
      </c>
      <c r="R84" s="46">
        <v>44122.362562750692</v>
      </c>
      <c r="S84" s="65">
        <f t="shared" si="79"/>
        <v>6.5911612750070958</v>
      </c>
      <c r="T84" s="65">
        <f t="shared" si="80"/>
        <v>4.7985517881486572</v>
      </c>
    </row>
    <row r="85" spans="1:20" ht="46.5" x14ac:dyDescent="0.35">
      <c r="A85" s="51" t="s">
        <v>76</v>
      </c>
      <c r="B85" s="52">
        <v>2393.9698108220509</v>
      </c>
      <c r="C85" s="52">
        <v>8481.8936879999983</v>
      </c>
      <c r="D85" s="52">
        <v>2492.4134268799494</v>
      </c>
      <c r="E85" s="52">
        <v>8769.5173685662703</v>
      </c>
      <c r="F85" s="52">
        <v>3003.3101563922319</v>
      </c>
      <c r="G85" s="52">
        <v>10782.317772345399</v>
      </c>
      <c r="H85" s="65">
        <f t="shared" si="54"/>
        <v>-3.9497306103478991</v>
      </c>
      <c r="I85" s="65">
        <f t="shared" si="55"/>
        <v>-3.2798119722898207</v>
      </c>
      <c r="J85" s="65">
        <f t="shared" si="56"/>
        <v>-20.288958310658117</v>
      </c>
      <c r="K85" s="65">
        <f t="shared" si="57"/>
        <v>-21.335153840907495</v>
      </c>
      <c r="N85" s="51" t="s">
        <v>76</v>
      </c>
      <c r="O85" s="52">
        <v>4886.1001350342576</v>
      </c>
      <c r="P85" s="52">
        <v>17251.41105656627</v>
      </c>
      <c r="Q85" s="52">
        <v>5421.5386072652609</v>
      </c>
      <c r="R85" s="52">
        <v>19469.317505161787</v>
      </c>
      <c r="S85" s="65">
        <f t="shared" si="79"/>
        <v>-9.8761350055402488</v>
      </c>
      <c r="T85" s="65">
        <f t="shared" si="80"/>
        <v>-11.391803785661708</v>
      </c>
    </row>
    <row r="86" spans="1:20" ht="31" x14ac:dyDescent="0.35">
      <c r="A86" s="47" t="s">
        <v>95</v>
      </c>
      <c r="B86" s="48">
        <v>31120.755905310903</v>
      </c>
      <c r="C86" s="48">
        <v>110261.60057900001</v>
      </c>
      <c r="D86" s="48">
        <v>29527.46565411257</v>
      </c>
      <c r="E86" s="48">
        <v>103891.92262843499</v>
      </c>
      <c r="F86" s="48">
        <v>24550.275707786004</v>
      </c>
      <c r="G86" s="48">
        <v>88139.040024432834</v>
      </c>
      <c r="H86" s="65">
        <f t="shared" si="54"/>
        <v>5.3959600524551661</v>
      </c>
      <c r="I86" s="65">
        <f t="shared" si="55"/>
        <v>6.1310617701685146</v>
      </c>
      <c r="J86" s="65">
        <f t="shared" si="56"/>
        <v>26.763366227455847</v>
      </c>
      <c r="K86" s="65">
        <f t="shared" si="57"/>
        <v>25.099615957281387</v>
      </c>
      <c r="N86" s="47" t="s">
        <v>95</v>
      </c>
      <c r="O86" s="48">
        <v>60654.491115591169</v>
      </c>
      <c r="P86" s="48">
        <v>214153.52320743498</v>
      </c>
      <c r="Q86" s="48">
        <v>49030.789038940289</v>
      </c>
      <c r="R86" s="48">
        <v>176074.7397516465</v>
      </c>
      <c r="S86" s="65">
        <f t="shared" si="79"/>
        <v>23.70694476774446</v>
      </c>
      <c r="T86" s="65">
        <f t="shared" si="80"/>
        <v>21.62648856360579</v>
      </c>
    </row>
    <row r="87" spans="1:20" ht="46.5" x14ac:dyDescent="0.35">
      <c r="A87" s="49" t="s">
        <v>77</v>
      </c>
      <c r="B87" s="46">
        <v>4414.5809060539959</v>
      </c>
      <c r="C87" s="46">
        <v>15640.9683</v>
      </c>
      <c r="D87" s="46">
        <v>1915.1413423264153</v>
      </c>
      <c r="E87" s="46">
        <v>6738.3946353614992</v>
      </c>
      <c r="F87" s="46">
        <v>2513.3324812215601</v>
      </c>
      <c r="G87" s="46">
        <v>9023.2270624496177</v>
      </c>
      <c r="H87" s="65">
        <f t="shared" si="54"/>
        <v>130.50940463179549</v>
      </c>
      <c r="I87" s="65">
        <f t="shared" si="55"/>
        <v>132.11713095460306</v>
      </c>
      <c r="J87" s="65">
        <f t="shared" si="56"/>
        <v>75.646514698619114</v>
      </c>
      <c r="K87" s="65">
        <f t="shared" si="57"/>
        <v>73.341180397535112</v>
      </c>
      <c r="N87" s="49" t="s">
        <v>77</v>
      </c>
      <c r="O87" s="46">
        <v>6338.4848869409025</v>
      </c>
      <c r="P87" s="46">
        <v>22379.3629353615</v>
      </c>
      <c r="Q87" s="46">
        <v>4908.8370733077199</v>
      </c>
      <c r="R87" s="46">
        <v>17628.15216943471</v>
      </c>
      <c r="S87" s="65">
        <f t="shared" si="79"/>
        <v>29.123961383991173</v>
      </c>
      <c r="T87" s="65">
        <f t="shared" si="80"/>
        <v>26.952403860938247</v>
      </c>
    </row>
    <row r="88" spans="1:20" ht="46.5" x14ac:dyDescent="0.35">
      <c r="A88" s="49" t="s">
        <v>96</v>
      </c>
      <c r="B88" s="46">
        <v>5.3863584654879997</v>
      </c>
      <c r="C88" s="46">
        <v>19.084</v>
      </c>
      <c r="D88" s="46">
        <v>102.92493246537809</v>
      </c>
      <c r="E88" s="46">
        <v>362.13975305193969</v>
      </c>
      <c r="F88" s="46">
        <v>8.1154121986953207</v>
      </c>
      <c r="G88" s="46">
        <v>29.13550336906107</v>
      </c>
      <c r="H88" s="65">
        <f t="shared" si="54"/>
        <v>-94.766711683488481</v>
      </c>
      <c r="I88" s="65">
        <f t="shared" si="55"/>
        <v>-94.730211240503365</v>
      </c>
      <c r="J88" s="65">
        <f t="shared" si="56"/>
        <v>-33.628035968968518</v>
      </c>
      <c r="K88" s="65">
        <f t="shared" si="57"/>
        <v>-34.49915809498161</v>
      </c>
      <c r="N88" s="49" t="s">
        <v>96</v>
      </c>
      <c r="O88" s="46">
        <v>107.9736274996685</v>
      </c>
      <c r="P88" s="46">
        <v>381.2237530519397</v>
      </c>
      <c r="Q88" s="46">
        <v>21.313645315587351</v>
      </c>
      <c r="R88" s="46">
        <v>76.539550467369992</v>
      </c>
      <c r="S88" s="65">
        <f t="shared" si="79"/>
        <v>406.59390217357105</v>
      </c>
      <c r="T88" s="65">
        <f t="shared" si="80"/>
        <v>398.07419918733558</v>
      </c>
    </row>
    <row r="89" spans="1:20" ht="31" x14ac:dyDescent="0.35">
      <c r="A89" s="49" t="s">
        <v>78</v>
      </c>
      <c r="B89" s="46">
        <v>0.15001307505799999</v>
      </c>
      <c r="C89" s="46">
        <v>0.53149999999999997</v>
      </c>
      <c r="D89" s="46">
        <v>1.4677461628111375</v>
      </c>
      <c r="E89" s="46">
        <v>5.1642417460138077</v>
      </c>
      <c r="F89" s="46">
        <v>0.87554992514665275</v>
      </c>
      <c r="G89" s="46">
        <v>3.1433508451970602</v>
      </c>
      <c r="H89" s="65">
        <f t="shared" ref="H89" si="87">IFERROR(B89/D89*100-100,"0.00")</f>
        <v>-89.779358389145187</v>
      </c>
      <c r="I89" s="65">
        <f t="shared" ref="I89" si="88">IFERROR(C89/E89*100-100,"0.00")</f>
        <v>-89.708072818042339</v>
      </c>
      <c r="J89" s="65">
        <f t="shared" ref="J89" si="89">IFERROR(B89/F89*100-100,"0.00")</f>
        <v>-82.866416779959962</v>
      </c>
      <c r="K89" s="65">
        <f t="shared" ref="K89" si="90">IFERROR(C89/G89*100-100,"0.00")</f>
        <v>-83.091292503599618</v>
      </c>
      <c r="N89" s="49" t="s">
        <v>78</v>
      </c>
      <c r="O89" s="46">
        <v>1.6131993158742584</v>
      </c>
      <c r="P89" s="46">
        <v>5.695741746013808</v>
      </c>
      <c r="Q89" s="46">
        <v>1.2283909115847045</v>
      </c>
      <c r="R89" s="46">
        <v>4.4112814480466156</v>
      </c>
      <c r="S89" s="65">
        <f t="shared" si="79"/>
        <v>31.326217139878196</v>
      </c>
      <c r="T89" s="65">
        <f t="shared" si="80"/>
        <v>29.117622919661414</v>
      </c>
    </row>
    <row r="90" spans="1:20" x14ac:dyDescent="0.35">
      <c r="A90" s="49" t="s">
        <v>97</v>
      </c>
      <c r="B90" s="46">
        <v>631.60164459943314</v>
      </c>
      <c r="C90" s="46">
        <v>2237.7800999999999</v>
      </c>
      <c r="D90" s="46">
        <v>859.4138654767047</v>
      </c>
      <c r="E90" s="46">
        <v>3023.8341435670864</v>
      </c>
      <c r="F90" s="46">
        <v>379.2263290307223</v>
      </c>
      <c r="G90" s="46">
        <v>1361.477361419493</v>
      </c>
      <c r="H90" s="65">
        <f t="shared" si="54"/>
        <v>-26.507859603929859</v>
      </c>
      <c r="I90" s="65">
        <f t="shared" si="55"/>
        <v>-25.995276402290131</v>
      </c>
      <c r="J90" s="65">
        <f t="shared" si="56"/>
        <v>66.550051050982034</v>
      </c>
      <c r="K90" s="65">
        <f t="shared" si="57"/>
        <v>64.364106478190934</v>
      </c>
      <c r="N90" s="49" t="s">
        <v>97</v>
      </c>
      <c r="O90" s="46">
        <v>1490.2418116230544</v>
      </c>
      <c r="P90" s="46">
        <v>5261.6142435670863</v>
      </c>
      <c r="Q90" s="46">
        <v>1083.5360680180897</v>
      </c>
      <c r="R90" s="46">
        <v>3891.09241208187</v>
      </c>
      <c r="S90" s="65">
        <f t="shared" si="79"/>
        <v>37.535044343182392</v>
      </c>
      <c r="T90" s="65">
        <f t="shared" si="80"/>
        <v>35.222032435666051</v>
      </c>
    </row>
    <row r="91" spans="1:20" x14ac:dyDescent="0.35">
      <c r="A91" s="49" t="s">
        <v>105</v>
      </c>
      <c r="B91" s="46">
        <v>9264.5802803482657</v>
      </c>
      <c r="C91" s="46">
        <v>32824.634899999714</v>
      </c>
      <c r="D91" s="46">
        <v>8720.6606266255876</v>
      </c>
      <c r="E91" s="46">
        <v>30683.507000000081</v>
      </c>
      <c r="F91" s="46">
        <v>2795.8941031284648</v>
      </c>
      <c r="G91" s="46">
        <v>10037.664146539999</v>
      </c>
      <c r="H91" s="65">
        <f t="shared" ref="H91" si="91">IFERROR(B91/D91*100-100,"0.00")</f>
        <v>6.2371381826510088</v>
      </c>
      <c r="I91" s="65">
        <f t="shared" ref="I91" si="92">IFERROR(C91/E91*100-100,"0.00")</f>
        <v>6.9781068376559006</v>
      </c>
      <c r="J91" s="65">
        <f t="shared" ref="J91" si="93">IFERROR(B91/F91*100-100,"0.00")</f>
        <v>231.3637762596826</v>
      </c>
      <c r="K91" s="65">
        <f t="shared" ref="K91" si="94">IFERROR(C91/G91*100-100,"0.00")</f>
        <v>227.01467613174151</v>
      </c>
      <c r="N91" s="49" t="s">
        <v>105</v>
      </c>
      <c r="O91" s="46">
        <v>17987.348379554962</v>
      </c>
      <c r="P91" s="46">
        <v>63508.141899999799</v>
      </c>
      <c r="Q91" s="46">
        <v>5031.627280036083</v>
      </c>
      <c r="R91" s="46">
        <v>18069.104765089996</v>
      </c>
      <c r="S91" s="65">
        <f t="shared" ref="S91" si="95">IFERROR(O91/Q91*100-100,"0.00")</f>
        <v>257.48570747525582</v>
      </c>
      <c r="T91" s="65">
        <f t="shared" ref="T91" si="96">IFERROR(P91/R91*100-100,"0.00")</f>
        <v>251.47364922416779</v>
      </c>
    </row>
    <row r="92" spans="1:20" ht="31" x14ac:dyDescent="0.35">
      <c r="A92" s="49" t="s">
        <v>106</v>
      </c>
      <c r="B92" s="46">
        <v>16804.456702768661</v>
      </c>
      <c r="C92" s="46">
        <v>59538.601779000295</v>
      </c>
      <c r="D92" s="46">
        <v>17927.857141055672</v>
      </c>
      <c r="E92" s="46">
        <v>63078.882854708369</v>
      </c>
      <c r="F92" s="46">
        <v>18852.831832281419</v>
      </c>
      <c r="G92" s="46">
        <v>67684.392599809464</v>
      </c>
      <c r="H92" s="65">
        <f t="shared" si="54"/>
        <v>-6.266228191401467</v>
      </c>
      <c r="I92" s="65">
        <f t="shared" si="55"/>
        <v>-5.6124663524281431</v>
      </c>
      <c r="J92" s="65">
        <f t="shared" si="56"/>
        <v>-10.86507930339333</v>
      </c>
      <c r="K92" s="65">
        <f t="shared" si="57"/>
        <v>-12.034961839684286</v>
      </c>
      <c r="N92" s="49" t="s">
        <v>106</v>
      </c>
      <c r="O92" s="46">
        <v>34728.829210656717</v>
      </c>
      <c r="P92" s="46">
        <v>122617.48463370868</v>
      </c>
      <c r="Q92" s="46">
        <v>37984.246581351224</v>
      </c>
      <c r="R92" s="46">
        <v>136405.43957312452</v>
      </c>
      <c r="S92" s="65">
        <f t="shared" ref="S92:S101" si="97">IFERROR(O92/Q92*100-100,"0.00")</f>
        <v>-8.5704408108302204</v>
      </c>
      <c r="T92" s="65">
        <f t="shared" ref="T92:T101" si="98">IFERROR(P92/R92*100-100,"0.00")</f>
        <v>-10.108068257808995</v>
      </c>
    </row>
    <row r="93" spans="1:20" ht="35.5" x14ac:dyDescent="0.4">
      <c r="A93" s="43" t="s">
        <v>79</v>
      </c>
      <c r="B93" s="44">
        <f t="shared" ref="B93:G93" si="99">B94+B97</f>
        <v>1398.0209743786963</v>
      </c>
      <c r="C93" s="44">
        <f t="shared" si="99"/>
        <v>4953.222561399999</v>
      </c>
      <c r="D93" s="44">
        <f t="shared" si="99"/>
        <v>5122.3227592431958</v>
      </c>
      <c r="E93" s="44">
        <f t="shared" si="99"/>
        <v>18022.811913999998</v>
      </c>
      <c r="F93" s="44">
        <f t="shared" si="99"/>
        <v>734.89116653099495</v>
      </c>
      <c r="G93" s="44">
        <f t="shared" si="99"/>
        <v>2638.3655609999996</v>
      </c>
      <c r="H93" s="65">
        <f t="shared" ref="H93:H96" si="100">IFERROR(B93/D93*100-100,"0.00")</f>
        <v>-72.707284564293076</v>
      </c>
      <c r="I93" s="65">
        <f t="shared" ref="I93:I96" si="101">IFERROR(C93/E93*100-100,"0.00")</f>
        <v>-72.516926964363591</v>
      </c>
      <c r="J93" s="65">
        <f t="shared" ref="J93:J97" si="102">IFERROR(B93/F93*100-100,"0.00")</f>
        <v>90.23510392402207</v>
      </c>
      <c r="K93" s="65">
        <f t="shared" ref="K93:K97" si="103">IFERROR(C93/G93*100-100,"0.00")</f>
        <v>87.738296565795707</v>
      </c>
      <c r="N93" s="43" t="s">
        <v>79</v>
      </c>
      <c r="O93" s="44">
        <f t="shared" ref="O93:R93" si="104">O94+O97</f>
        <v>6507.4795786095319</v>
      </c>
      <c r="P93" s="44">
        <f t="shared" si="104"/>
        <v>22976.0344754</v>
      </c>
      <c r="Q93" s="44">
        <f t="shared" si="104"/>
        <v>1302.8719521830849</v>
      </c>
      <c r="R93" s="44">
        <f t="shared" si="104"/>
        <v>4678.750728</v>
      </c>
      <c r="S93" s="65">
        <f t="shared" si="97"/>
        <v>399.47192183434731</v>
      </c>
      <c r="T93" s="65">
        <f t="shared" si="98"/>
        <v>391.07199359649235</v>
      </c>
    </row>
    <row r="94" spans="1:20" ht="31" x14ac:dyDescent="0.35">
      <c r="A94" s="47" t="s">
        <v>80</v>
      </c>
      <c r="B94" s="48">
        <f t="shared" ref="B94:G94" si="105">SUM(B95:B96)</f>
        <v>408.44225396057772</v>
      </c>
      <c r="C94" s="48">
        <f t="shared" si="105"/>
        <v>1447.1209119346031</v>
      </c>
      <c r="D94" s="48">
        <f t="shared" si="105"/>
        <v>1192.637489511065</v>
      </c>
      <c r="E94" s="48">
        <f t="shared" si="105"/>
        <v>4196.2762139999995</v>
      </c>
      <c r="F94" s="48">
        <f t="shared" si="105"/>
        <v>210.44546750019421</v>
      </c>
      <c r="G94" s="48">
        <f t="shared" si="105"/>
        <v>755.52966100000003</v>
      </c>
      <c r="H94" s="65">
        <f t="shared" si="100"/>
        <v>-65.7530257473272</v>
      </c>
      <c r="I94" s="65">
        <f t="shared" si="101"/>
        <v>-65.514164508366093</v>
      </c>
      <c r="J94" s="65">
        <f t="shared" si="102"/>
        <v>94.084604820581745</v>
      </c>
      <c r="K94" s="65">
        <f t="shared" si="103"/>
        <v>91.537273337386949</v>
      </c>
      <c r="N94" s="47" t="s">
        <v>80</v>
      </c>
      <c r="O94" s="48">
        <f t="shared" ref="O94:R94" si="106">SUM(O95:O96)</f>
        <v>1598.3738007671927</v>
      </c>
      <c r="P94" s="48">
        <f t="shared" si="106"/>
        <v>5643.3971259346026</v>
      </c>
      <c r="Q94" s="48">
        <f t="shared" si="106"/>
        <v>614.27779922968818</v>
      </c>
      <c r="R94" s="48">
        <f t="shared" si="106"/>
        <v>2205.936428</v>
      </c>
      <c r="S94" s="65">
        <f t="shared" si="97"/>
        <v>160.20373889005481</v>
      </c>
      <c r="T94" s="65">
        <f t="shared" si="98"/>
        <v>155.82773167453232</v>
      </c>
    </row>
    <row r="95" spans="1:20" x14ac:dyDescent="0.35">
      <c r="A95" s="49" t="s">
        <v>81</v>
      </c>
      <c r="B95" s="46">
        <v>328.95025155768167</v>
      </c>
      <c r="C95" s="46">
        <v>1165.4788000000001</v>
      </c>
      <c r="D95" s="46">
        <v>418.17939161929201</v>
      </c>
      <c r="E95" s="46">
        <v>1471.3576</v>
      </c>
      <c r="F95" s="46">
        <v>210.40096762140877</v>
      </c>
      <c r="G95" s="46">
        <v>755.36990000000003</v>
      </c>
      <c r="H95" s="65">
        <f t="shared" si="100"/>
        <v>-21.337526872401213</v>
      </c>
      <c r="I95" s="65">
        <f t="shared" si="101"/>
        <v>-20.788882322013365</v>
      </c>
      <c r="J95" s="65">
        <f t="shared" si="102"/>
        <v>56.344457573782677</v>
      </c>
      <c r="K95" s="65">
        <f t="shared" si="103"/>
        <v>54.292459892828674</v>
      </c>
      <c r="N95" s="49" t="s">
        <v>81</v>
      </c>
      <c r="O95" s="46">
        <v>746.82857233289144</v>
      </c>
      <c r="P95" s="46">
        <v>2636.8364000000001</v>
      </c>
      <c r="Q95" s="46">
        <v>614.07776946574563</v>
      </c>
      <c r="R95" s="46">
        <v>2205.2181</v>
      </c>
      <c r="S95" s="65">
        <f t="shared" si="97"/>
        <v>21.617913799849902</v>
      </c>
      <c r="T95" s="65">
        <f t="shared" si="98"/>
        <v>19.57259012158481</v>
      </c>
    </row>
    <row r="96" spans="1:20" x14ac:dyDescent="0.35">
      <c r="A96" s="49" t="s">
        <v>82</v>
      </c>
      <c r="B96" s="46">
        <v>79.492002402896034</v>
      </c>
      <c r="C96" s="46">
        <v>281.64211193460301</v>
      </c>
      <c r="D96" s="46">
        <v>774.45809789177304</v>
      </c>
      <c r="E96" s="46">
        <v>2724.9186139999993</v>
      </c>
      <c r="F96" s="46">
        <v>4.4499878785432871E-2</v>
      </c>
      <c r="G96" s="46">
        <v>0.15976100000000315</v>
      </c>
      <c r="H96" s="65">
        <f t="shared" si="100"/>
        <v>-89.735790403730192</v>
      </c>
      <c r="I96" s="65">
        <f t="shared" si="101"/>
        <v>-89.664200960440027</v>
      </c>
      <c r="J96" s="65">
        <f t="shared" ref="J96" si="107">IFERROR(B96/F96*100-100,"0.00")</f>
        <v>178534.19985071488</v>
      </c>
      <c r="K96" s="65">
        <f t="shared" ref="K96" si="108">IFERROR(C96/G96*100-100,"0.00")</f>
        <v>176189.6526277361</v>
      </c>
      <c r="N96" s="49" t="s">
        <v>82</v>
      </c>
      <c r="O96" s="46">
        <v>851.54522843430129</v>
      </c>
      <c r="P96" s="46">
        <v>3006.5607259346025</v>
      </c>
      <c r="Q96" s="46">
        <v>0.20002976394253977</v>
      </c>
      <c r="R96" s="46">
        <v>0.71832800000004227</v>
      </c>
      <c r="S96" s="65">
        <f t="shared" si="97"/>
        <v>425609.26028734149</v>
      </c>
      <c r="T96" s="65">
        <f t="shared" si="98"/>
        <v>418449.84435166459</v>
      </c>
    </row>
    <row r="97" spans="1:20" ht="31" x14ac:dyDescent="0.35">
      <c r="A97" s="47" t="s">
        <v>83</v>
      </c>
      <c r="B97" s="48">
        <v>989.57872041811868</v>
      </c>
      <c r="C97" s="48">
        <v>3506.1016494653959</v>
      </c>
      <c r="D97" s="48">
        <v>3929.685269732131</v>
      </c>
      <c r="E97" s="48">
        <v>13826.535699999999</v>
      </c>
      <c r="F97" s="48">
        <v>524.44569903080071</v>
      </c>
      <c r="G97" s="48">
        <v>1882.8358999999998</v>
      </c>
      <c r="H97" s="65">
        <f t="shared" ref="H97" si="109">IFERROR(B97/D97*100-100,"0.00")</f>
        <v>-74.817863200388729</v>
      </c>
      <c r="I97" s="65">
        <f t="shared" ref="I97" si="110">IFERROR(C97/E97*100-100,"0.00")</f>
        <v>-74.642226183487182</v>
      </c>
      <c r="J97" s="65">
        <f t="shared" si="102"/>
        <v>88.690406317928563</v>
      </c>
      <c r="K97" s="65">
        <f t="shared" si="103"/>
        <v>86.213872885331966</v>
      </c>
      <c r="N97" s="47" t="s">
        <v>83</v>
      </c>
      <c r="O97" s="48">
        <v>4909.1057778423392</v>
      </c>
      <c r="P97" s="48">
        <v>17332.637349465396</v>
      </c>
      <c r="Q97" s="48">
        <v>688.59415295339682</v>
      </c>
      <c r="R97" s="48">
        <v>2472.8143</v>
      </c>
      <c r="S97" s="65">
        <f t="shared" si="97"/>
        <v>612.91714528609737</v>
      </c>
      <c r="T97" s="65">
        <f t="shared" si="98"/>
        <v>600.92757670745425</v>
      </c>
    </row>
    <row r="98" spans="1:20" ht="18" x14ac:dyDescent="0.4">
      <c r="A98" s="43" t="s">
        <v>84</v>
      </c>
      <c r="B98" s="44">
        <f t="shared" ref="B98:G98" si="111">SUM(B99+B100+B101)</f>
        <v>14987.502042294487</v>
      </c>
      <c r="C98" s="44">
        <f t="shared" si="111"/>
        <v>53101.086904589203</v>
      </c>
      <c r="D98" s="44">
        <f t="shared" si="111"/>
        <v>18133.709045239517</v>
      </c>
      <c r="E98" s="44">
        <f t="shared" si="111"/>
        <v>63803.169535892099</v>
      </c>
      <c r="F98" s="44">
        <f t="shared" si="111"/>
        <v>14758.947276819439</v>
      </c>
      <c r="G98" s="44">
        <f t="shared" si="111"/>
        <v>52986.755026035302</v>
      </c>
      <c r="H98" s="65">
        <f t="shared" si="54"/>
        <v>-17.350046783567279</v>
      </c>
      <c r="I98" s="65">
        <f t="shared" si="55"/>
        <v>-16.773590887647842</v>
      </c>
      <c r="J98" s="65">
        <f t="shared" si="56"/>
        <v>1.5485844700727398</v>
      </c>
      <c r="K98" s="65">
        <f t="shared" si="57"/>
        <v>0.21577444872349361</v>
      </c>
      <c r="N98" s="43" t="s">
        <v>84</v>
      </c>
      <c r="O98" s="44">
        <f t="shared" ref="O98:R98" si="112">SUM(O99+O100+O101)</f>
        <v>33110.677225588544</v>
      </c>
      <c r="P98" s="44">
        <f t="shared" si="112"/>
        <v>116904.2564404813</v>
      </c>
      <c r="Q98" s="44">
        <f t="shared" si="112"/>
        <v>34046.445058486795</v>
      </c>
      <c r="R98" s="44">
        <f t="shared" si="112"/>
        <v>122264.3785801771</v>
      </c>
      <c r="S98" s="65">
        <f t="shared" si="97"/>
        <v>-2.7485037903097975</v>
      </c>
      <c r="T98" s="65">
        <f t="shared" si="98"/>
        <v>-4.3840423530888017</v>
      </c>
    </row>
    <row r="99" spans="1:20" x14ac:dyDescent="0.35">
      <c r="A99" s="45" t="s">
        <v>85</v>
      </c>
      <c r="B99" s="46">
        <v>2241.5786929181772</v>
      </c>
      <c r="C99" s="46">
        <v>7941.968223938994</v>
      </c>
      <c r="D99" s="46">
        <v>3861.3413933562679</v>
      </c>
      <c r="E99" s="46">
        <v>13586.0688478921</v>
      </c>
      <c r="F99" s="46">
        <v>2066.2762360179659</v>
      </c>
      <c r="G99" s="46">
        <v>7418.2304930352993</v>
      </c>
      <c r="H99" s="65">
        <f t="shared" si="54"/>
        <v>-41.948186793973093</v>
      </c>
      <c r="I99" s="65">
        <f t="shared" si="55"/>
        <v>-41.543294731859085</v>
      </c>
      <c r="J99" s="65">
        <f t="shared" si="56"/>
        <v>8.4839797237394663</v>
      </c>
      <c r="K99" s="65">
        <f t="shared" si="57"/>
        <v>7.0601436743629336</v>
      </c>
      <c r="N99" s="45" t="s">
        <v>85</v>
      </c>
      <c r="O99" s="46">
        <v>6097.3647024461497</v>
      </c>
      <c r="P99" s="46">
        <v>21528.037071831095</v>
      </c>
      <c r="Q99" s="46">
        <v>5882.9254697431816</v>
      </c>
      <c r="R99" s="46">
        <v>21126.206438177098</v>
      </c>
      <c r="S99" s="65">
        <f t="shared" si="97"/>
        <v>3.6451121777058688</v>
      </c>
      <c r="T99" s="65">
        <f t="shared" si="98"/>
        <v>1.9020482206774716</v>
      </c>
    </row>
    <row r="100" spans="1:20" x14ac:dyDescent="0.35">
      <c r="A100" s="45" t="s">
        <v>86</v>
      </c>
      <c r="B100" s="46">
        <v>161.35461003496192</v>
      </c>
      <c r="C100" s="46">
        <v>571.68333627201912</v>
      </c>
      <c r="D100" s="46">
        <v>97.370960440936045</v>
      </c>
      <c r="E100" s="46">
        <v>342.59818999999999</v>
      </c>
      <c r="F100" s="46">
        <v>189.63219419178398</v>
      </c>
      <c r="G100" s="46">
        <v>680.80700000000002</v>
      </c>
      <c r="H100" s="65">
        <f t="shared" ref="H100" si="113">IFERROR(B100/D100*100-100,"0.00")</f>
        <v>65.71122365875965</v>
      </c>
      <c r="I100" s="65">
        <f t="shared" ref="I100" si="114">IFERROR(C100/E100*100-100,"0.00")</f>
        <v>66.867004251253945</v>
      </c>
      <c r="J100" s="65">
        <f t="shared" si="56"/>
        <v>-14.911805602071766</v>
      </c>
      <c r="K100" s="65">
        <f t="shared" si="57"/>
        <v>-16.028575459415208</v>
      </c>
      <c r="N100" s="45" t="s">
        <v>86</v>
      </c>
      <c r="O100" s="46">
        <v>258.95105474729831</v>
      </c>
      <c r="P100" s="46">
        <v>914.28152627201916</v>
      </c>
      <c r="Q100" s="46">
        <v>931.72699389168019</v>
      </c>
      <c r="R100" s="46">
        <v>3345.9300000000003</v>
      </c>
      <c r="S100" s="65">
        <f t="shared" si="97"/>
        <v>-72.20741092133656</v>
      </c>
      <c r="T100" s="65">
        <f t="shared" si="98"/>
        <v>-72.674816081866055</v>
      </c>
    </row>
    <row r="101" spans="1:20" x14ac:dyDescent="0.35">
      <c r="A101" s="59" t="s">
        <v>87</v>
      </c>
      <c r="B101" s="73">
        <v>12584.568739341348</v>
      </c>
      <c r="C101" s="60">
        <v>44587.435344378187</v>
      </c>
      <c r="D101" s="60">
        <v>14174.996691442313</v>
      </c>
      <c r="E101" s="60">
        <v>49874.502498000002</v>
      </c>
      <c r="F101" s="60">
        <v>12503.03884660969</v>
      </c>
      <c r="G101" s="60">
        <v>44887.717533000003</v>
      </c>
      <c r="H101" s="66">
        <f t="shared" ref="H101" si="115">IFERROR(B101/D101*100-100,"0.00")</f>
        <v>-11.219952898198088</v>
      </c>
      <c r="I101" s="66">
        <f t="shared" ref="I101" si="116">IFERROR(C101/E101*100-100,"0.00")</f>
        <v>-10.600741639144829</v>
      </c>
      <c r="J101" s="66">
        <f t="shared" ref="J101" si="117">IFERROR(B101/F101*100-100,"0.00")</f>
        <v>0.65208061601570932</v>
      </c>
      <c r="K101" s="66">
        <f t="shared" ref="K101" si="118">IFERROR(C101/G101*100-100,"0.00")</f>
        <v>-0.6689629259965244</v>
      </c>
      <c r="N101" s="59" t="s">
        <v>87</v>
      </c>
      <c r="O101" s="73">
        <v>26754.361468395095</v>
      </c>
      <c r="P101" s="60">
        <v>94461.937842378189</v>
      </c>
      <c r="Q101" s="60">
        <v>27231.792594851933</v>
      </c>
      <c r="R101" s="60">
        <v>97792.242142000003</v>
      </c>
      <c r="S101" s="66">
        <f t="shared" si="97"/>
        <v>-1.7532122602428046</v>
      </c>
      <c r="T101" s="66">
        <f t="shared" si="98"/>
        <v>-3.4054892562806884</v>
      </c>
    </row>
    <row r="102" spans="1:20" x14ac:dyDescent="0.35">
      <c r="A102" s="56" t="s">
        <v>88</v>
      </c>
      <c r="B102" s="56"/>
      <c r="C102" s="56"/>
      <c r="D102" s="56"/>
      <c r="E102" s="56"/>
      <c r="F102" s="56"/>
      <c r="G102" s="56"/>
      <c r="H102" s="56"/>
      <c r="I102" s="56"/>
      <c r="J102" s="16" t="s">
        <v>124</v>
      </c>
      <c r="K102" s="56"/>
      <c r="N102" s="56" t="s">
        <v>88</v>
      </c>
      <c r="O102" s="56"/>
      <c r="P102" s="56"/>
      <c r="Q102" s="56"/>
      <c r="R102" s="56"/>
      <c r="S102" s="16" t="s">
        <v>126</v>
      </c>
      <c r="T102" s="56"/>
    </row>
    <row r="103" spans="1:20" x14ac:dyDescent="0.35">
      <c r="A103" s="64" t="s">
        <v>99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N103" s="64" t="s">
        <v>99</v>
      </c>
      <c r="O103" s="56"/>
      <c r="P103" s="56"/>
      <c r="Q103" s="56"/>
      <c r="R103" s="56"/>
      <c r="S103" s="56"/>
      <c r="T103" s="56"/>
    </row>
    <row r="104" spans="1:20" x14ac:dyDescent="0.35">
      <c r="A104" s="64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N104" s="64"/>
      <c r="O104" s="56"/>
      <c r="P104" s="56"/>
      <c r="Q104" s="56"/>
      <c r="R104" s="56"/>
      <c r="S104" s="56"/>
      <c r="T104" s="56"/>
    </row>
    <row r="105" spans="1:20" x14ac:dyDescent="0.35">
      <c r="A105" s="64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N105" s="64"/>
      <c r="O105" s="56"/>
      <c r="P105" s="56"/>
      <c r="Q105" s="56"/>
      <c r="R105" s="56"/>
      <c r="S105" s="56"/>
      <c r="T105" s="56"/>
    </row>
    <row r="106" spans="1:20" x14ac:dyDescent="0.35">
      <c r="A106" s="25"/>
      <c r="B106" s="94" t="s">
        <v>90</v>
      </c>
      <c r="C106" s="94"/>
      <c r="D106" s="94"/>
      <c r="E106" s="94"/>
      <c r="F106" s="94"/>
      <c r="G106" s="94"/>
      <c r="H106" s="26"/>
      <c r="I106" s="27" t="s">
        <v>9</v>
      </c>
      <c r="J106" s="28"/>
      <c r="K106" s="28"/>
      <c r="N106" s="25"/>
      <c r="O106" s="94" t="s">
        <v>90</v>
      </c>
      <c r="P106" s="94"/>
      <c r="Q106" s="94"/>
      <c r="R106" s="94"/>
      <c r="S106" s="26"/>
      <c r="T106" s="27" t="s">
        <v>9</v>
      </c>
    </row>
    <row r="107" spans="1:20" x14ac:dyDescent="0.35">
      <c r="A107" s="28"/>
      <c r="B107" s="29"/>
      <c r="C107" s="29"/>
      <c r="D107" s="29"/>
      <c r="E107" s="29"/>
      <c r="F107" s="29"/>
      <c r="G107" s="29"/>
      <c r="H107" s="30"/>
      <c r="I107" s="28" t="s">
        <v>8</v>
      </c>
      <c r="J107" s="31"/>
      <c r="K107" s="31"/>
      <c r="N107" s="28"/>
      <c r="O107" s="29"/>
      <c r="P107" s="29"/>
      <c r="Q107" s="29"/>
      <c r="R107" s="29"/>
      <c r="S107" s="30"/>
      <c r="T107" s="28" t="s">
        <v>8</v>
      </c>
    </row>
    <row r="108" spans="1:20" x14ac:dyDescent="0.35">
      <c r="A108" s="32"/>
      <c r="B108" s="77"/>
      <c r="C108" s="78"/>
      <c r="D108" s="91"/>
      <c r="E108" s="91"/>
      <c r="F108" s="77"/>
      <c r="G108" s="78"/>
      <c r="H108" s="77" t="s">
        <v>110</v>
      </c>
      <c r="I108" s="92"/>
      <c r="J108" s="92"/>
      <c r="K108" s="92"/>
      <c r="N108" s="32"/>
      <c r="O108" s="77"/>
      <c r="P108" s="78"/>
      <c r="Q108" s="91"/>
      <c r="R108" s="91"/>
      <c r="S108" s="77" t="s">
        <v>118</v>
      </c>
      <c r="T108" s="92"/>
    </row>
    <row r="109" spans="1:20" x14ac:dyDescent="0.35">
      <c r="A109" s="33"/>
      <c r="B109" s="91" t="s">
        <v>107</v>
      </c>
      <c r="C109" s="91"/>
      <c r="D109" s="79" t="s">
        <v>108</v>
      </c>
      <c r="E109" s="80"/>
      <c r="F109" s="91" t="s">
        <v>109</v>
      </c>
      <c r="G109" s="91"/>
      <c r="H109" s="83" t="s">
        <v>3</v>
      </c>
      <c r="I109" s="93"/>
      <c r="J109" s="93"/>
      <c r="K109" s="93"/>
      <c r="N109" s="33"/>
      <c r="O109" s="79" t="s">
        <v>116</v>
      </c>
      <c r="P109" s="80"/>
      <c r="Q109" s="79" t="s">
        <v>117</v>
      </c>
      <c r="R109" s="80"/>
      <c r="S109" s="83" t="s">
        <v>3</v>
      </c>
      <c r="T109" s="93"/>
    </row>
    <row r="110" spans="1:20" x14ac:dyDescent="0.35">
      <c r="A110" s="34" t="s">
        <v>0</v>
      </c>
      <c r="B110" s="35"/>
      <c r="C110" s="29"/>
      <c r="D110" s="35"/>
      <c r="E110" s="36"/>
      <c r="F110" s="35"/>
      <c r="G110" s="36"/>
      <c r="H110" s="83" t="s">
        <v>111</v>
      </c>
      <c r="I110" s="93"/>
      <c r="J110" s="95" t="s">
        <v>109</v>
      </c>
      <c r="K110" s="96"/>
      <c r="N110" s="34" t="s">
        <v>0</v>
      </c>
      <c r="O110" s="81"/>
      <c r="P110" s="82"/>
      <c r="Q110" s="81"/>
      <c r="R110" s="82"/>
      <c r="S110" s="95" t="s">
        <v>119</v>
      </c>
      <c r="T110" s="96"/>
    </row>
    <row r="111" spans="1:20" x14ac:dyDescent="0.35">
      <c r="A111" s="33"/>
      <c r="B111" s="37" t="s">
        <v>1</v>
      </c>
      <c r="C111" s="38" t="s">
        <v>2</v>
      </c>
      <c r="D111" s="37" t="s">
        <v>1</v>
      </c>
      <c r="E111" s="39" t="s">
        <v>2</v>
      </c>
      <c r="F111" s="37" t="s">
        <v>1</v>
      </c>
      <c r="G111" s="39" t="s">
        <v>2</v>
      </c>
      <c r="H111" s="40" t="s">
        <v>1</v>
      </c>
      <c r="I111" s="40" t="s">
        <v>2</v>
      </c>
      <c r="J111" s="40" t="s">
        <v>1</v>
      </c>
      <c r="K111" s="40" t="s">
        <v>2</v>
      </c>
      <c r="N111" s="33"/>
      <c r="O111" s="37" t="s">
        <v>1</v>
      </c>
      <c r="P111" s="38" t="s">
        <v>2</v>
      </c>
      <c r="Q111" s="37" t="s">
        <v>1</v>
      </c>
      <c r="R111" s="39" t="s">
        <v>2</v>
      </c>
      <c r="S111" s="40" t="s">
        <v>1</v>
      </c>
      <c r="T111" s="40" t="s">
        <v>2</v>
      </c>
    </row>
    <row r="112" spans="1:20" ht="20" x14ac:dyDescent="0.4">
      <c r="A112" s="41" t="s">
        <v>91</v>
      </c>
      <c r="B112" s="42">
        <f t="shared" ref="B112:G112" si="119">B113+B116+B117+B137+B147+B150+B167+B170+B171+B185+B200+B205</f>
        <v>312984.96375414147</v>
      </c>
      <c r="C112" s="42">
        <f t="shared" si="119"/>
        <v>1108913.3941892013</v>
      </c>
      <c r="D112" s="42">
        <f t="shared" si="119"/>
        <v>282848.81467661558</v>
      </c>
      <c r="E112" s="42">
        <f t="shared" si="119"/>
        <v>995199.0974828098</v>
      </c>
      <c r="F112" s="42">
        <f t="shared" si="119"/>
        <v>272464.70833245653</v>
      </c>
      <c r="G112" s="42">
        <f t="shared" si="119"/>
        <v>978187.70423599053</v>
      </c>
      <c r="H112" s="65">
        <f t="shared" ref="H112:I157" si="120">IFERROR(B112/D112*100-100,"0.00")</f>
        <v>10.654507819656558</v>
      </c>
      <c r="I112" s="65">
        <f t="shared" si="120"/>
        <v>11.426286156610558</v>
      </c>
      <c r="J112" s="65">
        <f t="shared" ref="J112:J157" si="121">IFERROR(B112/F112*100-100,"0.00")</f>
        <v>14.871744553515853</v>
      </c>
      <c r="K112" s="65">
        <f t="shared" ref="K112:K157" si="122">IFERROR(C112/G112*100-100,"0.00")</f>
        <v>13.364070043725746</v>
      </c>
      <c r="N112" s="41" t="s">
        <v>91</v>
      </c>
      <c r="O112" s="42">
        <f t="shared" ref="O112:R112" si="123">O113+O116+O117+O137+O147+O150+O167+O170+O171+O185+O200+O205</f>
        <v>595945.70530929079</v>
      </c>
      <c r="P112" s="42">
        <f t="shared" si="123"/>
        <v>2104112.4916720111</v>
      </c>
      <c r="Q112" s="42">
        <f t="shared" si="123"/>
        <v>516559.05948553688</v>
      </c>
      <c r="R112" s="42">
        <f t="shared" si="123"/>
        <v>1855018.1171474978</v>
      </c>
      <c r="S112" s="65">
        <f t="shared" ref="S112:S130" si="124">IFERROR(O112/Q112*100-100,"0.00")</f>
        <v>15.368358054317824</v>
      </c>
      <c r="T112" s="65">
        <f t="shared" ref="T112:T130" si="125">IFERROR(P112/R112*100-100,"0.00")</f>
        <v>13.428137020437902</v>
      </c>
    </row>
    <row r="113" spans="1:20" ht="35.5" x14ac:dyDescent="0.4">
      <c r="A113" s="43" t="s">
        <v>14</v>
      </c>
      <c r="B113" s="44">
        <f t="shared" ref="B113:G113" si="126">SUM(B114:B115)</f>
        <v>0</v>
      </c>
      <c r="C113" s="44">
        <f t="shared" si="126"/>
        <v>0</v>
      </c>
      <c r="D113" s="44">
        <f t="shared" si="126"/>
        <v>0</v>
      </c>
      <c r="E113" s="44">
        <f t="shared" si="126"/>
        <v>0</v>
      </c>
      <c r="F113" s="44">
        <f t="shared" si="126"/>
        <v>0</v>
      </c>
      <c r="G113" s="44">
        <f t="shared" si="126"/>
        <v>0</v>
      </c>
      <c r="H113" s="65" t="str">
        <f t="shared" si="120"/>
        <v>0.00</v>
      </c>
      <c r="I113" s="65" t="str">
        <f t="shared" si="120"/>
        <v>0.00</v>
      </c>
      <c r="J113" s="65" t="str">
        <f t="shared" si="121"/>
        <v>0.00</v>
      </c>
      <c r="K113" s="65" t="str">
        <f t="shared" si="122"/>
        <v>0.00</v>
      </c>
      <c r="N113" s="43" t="s">
        <v>14</v>
      </c>
      <c r="O113" s="44">
        <f t="shared" ref="O113:R113" si="127">SUM(O114:O115)</f>
        <v>0</v>
      </c>
      <c r="P113" s="44">
        <f t="shared" si="127"/>
        <v>0</v>
      </c>
      <c r="Q113" s="44">
        <f t="shared" si="127"/>
        <v>0</v>
      </c>
      <c r="R113" s="44">
        <f t="shared" si="127"/>
        <v>0</v>
      </c>
      <c r="S113" s="65" t="str">
        <f t="shared" si="124"/>
        <v>0.00</v>
      </c>
      <c r="T113" s="65" t="str">
        <f t="shared" si="125"/>
        <v>0.00</v>
      </c>
    </row>
    <row r="114" spans="1:20" ht="31" x14ac:dyDescent="0.35">
      <c r="A114" s="45" t="s">
        <v>15</v>
      </c>
      <c r="B114" s="46">
        <v>0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65" t="str">
        <f t="shared" si="120"/>
        <v>0.00</v>
      </c>
      <c r="I114" s="65" t="str">
        <f t="shared" si="120"/>
        <v>0.00</v>
      </c>
      <c r="J114" s="65" t="str">
        <f t="shared" si="121"/>
        <v>0.00</v>
      </c>
      <c r="K114" s="65" t="str">
        <f t="shared" si="122"/>
        <v>0.00</v>
      </c>
      <c r="N114" s="45" t="s">
        <v>15</v>
      </c>
      <c r="O114" s="46">
        <v>0</v>
      </c>
      <c r="P114" s="46">
        <v>0</v>
      </c>
      <c r="Q114" s="46">
        <v>0</v>
      </c>
      <c r="R114" s="46">
        <v>0</v>
      </c>
      <c r="S114" s="65" t="str">
        <f t="shared" si="124"/>
        <v>0.00</v>
      </c>
      <c r="T114" s="65" t="str">
        <f t="shared" si="125"/>
        <v>0.00</v>
      </c>
    </row>
    <row r="115" spans="1:20" x14ac:dyDescent="0.35">
      <c r="A115" s="45" t="s">
        <v>16</v>
      </c>
      <c r="B115" s="46">
        <v>0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  <c r="H115" s="65" t="str">
        <f t="shared" si="120"/>
        <v>0.00</v>
      </c>
      <c r="I115" s="65" t="str">
        <f t="shared" si="120"/>
        <v>0.00</v>
      </c>
      <c r="J115" s="65" t="str">
        <f t="shared" si="121"/>
        <v>0.00</v>
      </c>
      <c r="K115" s="65" t="str">
        <f t="shared" si="122"/>
        <v>0.00</v>
      </c>
      <c r="N115" s="45" t="s">
        <v>16</v>
      </c>
      <c r="O115" s="46">
        <v>0</v>
      </c>
      <c r="P115" s="46">
        <v>0</v>
      </c>
      <c r="Q115" s="46">
        <v>0</v>
      </c>
      <c r="R115" s="46">
        <v>0</v>
      </c>
      <c r="S115" s="65" t="str">
        <f t="shared" si="124"/>
        <v>0.00</v>
      </c>
      <c r="T115" s="65" t="str">
        <f t="shared" si="125"/>
        <v>0.00</v>
      </c>
    </row>
    <row r="116" spans="1:20" ht="35.5" x14ac:dyDescent="0.4">
      <c r="A116" s="43" t="s">
        <v>17</v>
      </c>
      <c r="B116" s="44">
        <v>3132.3446126995477</v>
      </c>
      <c r="C116" s="44">
        <v>11097.973699999999</v>
      </c>
      <c r="D116" s="44">
        <v>3154.7241523927905</v>
      </c>
      <c r="E116" s="44">
        <v>11099.847220000001</v>
      </c>
      <c r="F116" s="44">
        <v>317.27579902859196</v>
      </c>
      <c r="G116" s="44">
        <v>1139.066</v>
      </c>
      <c r="H116" s="65">
        <f t="shared" si="120"/>
        <v>-0.7093976719412467</v>
      </c>
      <c r="I116" s="65">
        <f t="shared" si="120"/>
        <v>-1.6878790877655092E-2</v>
      </c>
      <c r="J116" s="65">
        <f t="shared" si="121"/>
        <v>887.26238253591794</v>
      </c>
      <c r="K116" s="65">
        <f t="shared" si="122"/>
        <v>874.30471105273955</v>
      </c>
      <c r="N116" s="43" t="s">
        <v>17</v>
      </c>
      <c r="O116" s="44">
        <v>6287.0669210212618</v>
      </c>
      <c r="P116" s="44">
        <v>22197.820919999998</v>
      </c>
      <c r="Q116" s="44">
        <v>1886.9030374131301</v>
      </c>
      <c r="R116" s="44">
        <v>6776.0680128000004</v>
      </c>
      <c r="S116" s="65">
        <f t="shared" si="124"/>
        <v>233.19501831109369</v>
      </c>
      <c r="T116" s="65">
        <f t="shared" si="125"/>
        <v>227.59147160371305</v>
      </c>
    </row>
    <row r="117" spans="1:20" ht="18" x14ac:dyDescent="0.4">
      <c r="A117" s="43" t="s">
        <v>18</v>
      </c>
      <c r="B117" s="44">
        <f t="shared" ref="B117:G117" si="128">B118+B122+B126+B130+B134+B135+B136</f>
        <v>101925.90718738432</v>
      </c>
      <c r="C117" s="44">
        <f t="shared" si="128"/>
        <v>361125.98617920111</v>
      </c>
      <c r="D117" s="44">
        <f t="shared" si="128"/>
        <v>115033.18043583784</v>
      </c>
      <c r="E117" s="44">
        <f t="shared" si="128"/>
        <v>404742.43274171191</v>
      </c>
      <c r="F117" s="44">
        <f t="shared" si="128"/>
        <v>117176.01424419817</v>
      </c>
      <c r="G117" s="44">
        <f t="shared" si="128"/>
        <v>420678.83604653314</v>
      </c>
      <c r="H117" s="65">
        <f t="shared" si="120"/>
        <v>-11.394341353331868</v>
      </c>
      <c r="I117" s="65">
        <f t="shared" si="120"/>
        <v>-10.776346395670558</v>
      </c>
      <c r="J117" s="65">
        <f t="shared" si="121"/>
        <v>-13.014700282458989</v>
      </c>
      <c r="K117" s="65">
        <f t="shared" si="122"/>
        <v>-14.156369364097174</v>
      </c>
      <c r="N117" s="43" t="s">
        <v>18</v>
      </c>
      <c r="O117" s="44">
        <f t="shared" ref="O117:R117" si="129">O118+O122+O126+O130+O134+O135+O136</f>
        <v>216916.15676177494</v>
      </c>
      <c r="P117" s="44">
        <f t="shared" si="129"/>
        <v>765868.41892091301</v>
      </c>
      <c r="Q117" s="44">
        <f t="shared" si="129"/>
        <v>229367.56684237576</v>
      </c>
      <c r="R117" s="44">
        <f t="shared" si="129"/>
        <v>823683.14748443558</v>
      </c>
      <c r="S117" s="65">
        <f t="shared" si="124"/>
        <v>-5.4285835839892655</v>
      </c>
      <c r="T117" s="65">
        <f t="shared" si="125"/>
        <v>-7.0190495872218861</v>
      </c>
    </row>
    <row r="118" spans="1:20" x14ac:dyDescent="0.35">
      <c r="A118" s="47" t="s">
        <v>19</v>
      </c>
      <c r="B118" s="48">
        <f t="shared" ref="B118:G118" si="130">SUM(B119:B121)</f>
        <v>53391.357741243723</v>
      </c>
      <c r="C118" s="48">
        <f t="shared" si="130"/>
        <v>189166.88847621687</v>
      </c>
      <c r="D118" s="48">
        <f t="shared" si="130"/>
        <v>58763.45913413696</v>
      </c>
      <c r="E118" s="48">
        <f t="shared" si="130"/>
        <v>206758.30500517914</v>
      </c>
      <c r="F118" s="48">
        <f t="shared" si="130"/>
        <v>61970.212567949638</v>
      </c>
      <c r="G118" s="48">
        <f t="shared" si="130"/>
        <v>222482.02467709465</v>
      </c>
      <c r="H118" s="65">
        <f t="shared" si="120"/>
        <v>-9.1419080361327332</v>
      </c>
      <c r="I118" s="65">
        <f t="shared" si="120"/>
        <v>-8.5082031062895425</v>
      </c>
      <c r="J118" s="65">
        <f t="shared" si="121"/>
        <v>-13.843513635360367</v>
      </c>
      <c r="K118" s="65">
        <f t="shared" si="122"/>
        <v>-14.974304665390662</v>
      </c>
      <c r="N118" s="47" t="s">
        <v>19</v>
      </c>
      <c r="O118" s="48">
        <f t="shared" ref="O118:R118" si="131">SUM(O119:O121)</f>
        <v>112137.50196953242</v>
      </c>
      <c r="P118" s="48">
        <f t="shared" si="131"/>
        <v>395925.19348139601</v>
      </c>
      <c r="Q118" s="48">
        <f t="shared" si="131"/>
        <v>124923.73110754772</v>
      </c>
      <c r="R118" s="48">
        <f t="shared" si="131"/>
        <v>448614.30694286729</v>
      </c>
      <c r="S118" s="65">
        <f t="shared" si="124"/>
        <v>-10.235228346652207</v>
      </c>
      <c r="T118" s="65">
        <f t="shared" si="125"/>
        <v>-11.74485803195337</v>
      </c>
    </row>
    <row r="119" spans="1:20" x14ac:dyDescent="0.35">
      <c r="A119" s="49" t="s">
        <v>20</v>
      </c>
      <c r="B119" s="50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65" t="str">
        <f t="shared" si="120"/>
        <v>0.00</v>
      </c>
      <c r="I119" s="65" t="str">
        <f t="shared" si="120"/>
        <v>0.00</v>
      </c>
      <c r="J119" s="65" t="str">
        <f t="shared" si="121"/>
        <v>0.00</v>
      </c>
      <c r="K119" s="65" t="str">
        <f t="shared" si="122"/>
        <v>0.00</v>
      </c>
      <c r="N119" s="49" t="s">
        <v>20</v>
      </c>
      <c r="O119" s="50">
        <v>0</v>
      </c>
      <c r="P119" s="50">
        <v>0</v>
      </c>
      <c r="Q119" s="50">
        <v>0</v>
      </c>
      <c r="R119" s="50">
        <v>0</v>
      </c>
      <c r="S119" s="65" t="str">
        <f t="shared" si="124"/>
        <v>0.00</v>
      </c>
      <c r="T119" s="65" t="str">
        <f t="shared" si="125"/>
        <v>0.00</v>
      </c>
    </row>
    <row r="120" spans="1:20" x14ac:dyDescent="0.35">
      <c r="A120" s="49" t="s">
        <v>21</v>
      </c>
      <c r="B120" s="50">
        <v>49441.788651612071</v>
      </c>
      <c r="C120" s="50">
        <v>175173.46843381322</v>
      </c>
      <c r="D120" s="50">
        <v>54740.832131923962</v>
      </c>
      <c r="E120" s="50">
        <v>192604.7552839636</v>
      </c>
      <c r="F120" s="50">
        <v>58099.962865952832</v>
      </c>
      <c r="G120" s="50">
        <v>208587.26856726161</v>
      </c>
      <c r="H120" s="65">
        <f t="shared" si="120"/>
        <v>-9.6802391814968018</v>
      </c>
      <c r="I120" s="65">
        <f t="shared" si="120"/>
        <v>-9.0502889320935367</v>
      </c>
      <c r="J120" s="65">
        <f t="shared" si="121"/>
        <v>-14.902202664598491</v>
      </c>
      <c r="K120" s="65">
        <f t="shared" si="122"/>
        <v>-16.019098559063622</v>
      </c>
      <c r="N120" s="49" t="s">
        <v>21</v>
      </c>
      <c r="O120" s="50">
        <v>104165.46349036823</v>
      </c>
      <c r="P120" s="50">
        <v>367778.22371777683</v>
      </c>
      <c r="Q120" s="50">
        <v>117221.29060046974</v>
      </c>
      <c r="R120" s="50">
        <v>420954.02991450462</v>
      </c>
      <c r="S120" s="65">
        <f t="shared" si="124"/>
        <v>-11.137760933378757</v>
      </c>
      <c r="T120" s="65">
        <f t="shared" si="125"/>
        <v>-12.632212169943529</v>
      </c>
    </row>
    <row r="121" spans="1:20" x14ac:dyDescent="0.35">
      <c r="A121" s="49" t="s">
        <v>22</v>
      </c>
      <c r="B121" s="50">
        <v>3949.5690896316496</v>
      </c>
      <c r="C121" s="50">
        <v>13993.420042403661</v>
      </c>
      <c r="D121" s="50">
        <v>4022.6270022129947</v>
      </c>
      <c r="E121" s="50">
        <v>14153.549721215521</v>
      </c>
      <c r="F121" s="50">
        <v>3870.2497019968064</v>
      </c>
      <c r="G121" s="50">
        <v>13894.756109833061</v>
      </c>
      <c r="H121" s="65">
        <f t="shared" si="120"/>
        <v>-1.8161741702910348</v>
      </c>
      <c r="I121" s="65">
        <f t="shared" si="120"/>
        <v>-1.1313746866754855</v>
      </c>
      <c r="J121" s="65">
        <f t="shared" si="121"/>
        <v>2.0494643431900386</v>
      </c>
      <c r="K121" s="65">
        <f t="shared" si="122"/>
        <v>0.71008034823134381</v>
      </c>
      <c r="N121" s="49" t="s">
        <v>22</v>
      </c>
      <c r="O121" s="50">
        <v>7972.0384791641891</v>
      </c>
      <c r="P121" s="50">
        <v>28146.969763619181</v>
      </c>
      <c r="Q121" s="50">
        <v>7702.4405070779794</v>
      </c>
      <c r="R121" s="50">
        <v>27660.277028362652</v>
      </c>
      <c r="S121" s="65">
        <f t="shared" si="124"/>
        <v>3.5001629916968398</v>
      </c>
      <c r="T121" s="65">
        <f t="shared" si="125"/>
        <v>1.7595367347820883</v>
      </c>
    </row>
    <row r="122" spans="1:20" x14ac:dyDescent="0.35">
      <c r="A122" s="47" t="s">
        <v>23</v>
      </c>
      <c r="B122" s="48">
        <f t="shared" ref="B122:G122" si="132">SUM(B123:B125)</f>
        <v>42589.544760946337</v>
      </c>
      <c r="C122" s="48">
        <f t="shared" si="132"/>
        <v>150895.80046066668</v>
      </c>
      <c r="D122" s="48">
        <f t="shared" si="132"/>
        <v>43393.227926295804</v>
      </c>
      <c r="E122" s="48">
        <f t="shared" si="132"/>
        <v>152678.38869499683</v>
      </c>
      <c r="F122" s="48">
        <f t="shared" si="132"/>
        <v>47886.406444190849</v>
      </c>
      <c r="G122" s="48">
        <f t="shared" si="132"/>
        <v>171919.12402320729</v>
      </c>
      <c r="H122" s="65">
        <f t="shared" si="120"/>
        <v>-1.8520935264703837</v>
      </c>
      <c r="I122" s="65">
        <f t="shared" si="120"/>
        <v>-1.1675445684007002</v>
      </c>
      <c r="J122" s="65">
        <f t="shared" si="121"/>
        <v>-11.061305444620757</v>
      </c>
      <c r="K122" s="65">
        <f t="shared" si="122"/>
        <v>-12.228612542082686</v>
      </c>
      <c r="N122" s="47" t="s">
        <v>23</v>
      </c>
      <c r="O122" s="48">
        <f t="shared" ref="O122:R122" si="133">SUM(O123:O125)</f>
        <v>85981.018118620981</v>
      </c>
      <c r="P122" s="48">
        <f t="shared" si="133"/>
        <v>303574.18915566348</v>
      </c>
      <c r="Q122" s="48">
        <f t="shared" si="133"/>
        <v>90560.539865992439</v>
      </c>
      <c r="R122" s="48">
        <f t="shared" si="133"/>
        <v>325212.45937954122</v>
      </c>
      <c r="S122" s="65">
        <f t="shared" si="124"/>
        <v>-5.0568622428135228</v>
      </c>
      <c r="T122" s="65">
        <f t="shared" si="125"/>
        <v>-6.6535797137540271</v>
      </c>
    </row>
    <row r="123" spans="1:20" x14ac:dyDescent="0.35">
      <c r="A123" s="49" t="s">
        <v>20</v>
      </c>
      <c r="B123" s="50">
        <v>28292.368092913701</v>
      </c>
      <c r="C123" s="50">
        <v>100240.55326890459</v>
      </c>
      <c r="D123" s="50">
        <v>28743.776793005094</v>
      </c>
      <c r="E123" s="50">
        <v>101134.5257195132</v>
      </c>
      <c r="F123" s="50">
        <v>36427.416777440434</v>
      </c>
      <c r="G123" s="50">
        <v>130779.6940266242</v>
      </c>
      <c r="H123" s="65">
        <f t="shared" si="120"/>
        <v>-1.5704571578820605</v>
      </c>
      <c r="I123" s="65">
        <f t="shared" si="120"/>
        <v>-0.88394387994456736</v>
      </c>
      <c r="J123" s="65">
        <f t="shared" si="121"/>
        <v>-22.332214041498503</v>
      </c>
      <c r="K123" s="65">
        <f t="shared" si="122"/>
        <v>-23.351592145109649</v>
      </c>
      <c r="N123" s="49" t="s">
        <v>20</v>
      </c>
      <c r="O123" s="50">
        <v>57035.264965374154</v>
      </c>
      <c r="P123" s="50">
        <v>201375.07898841781</v>
      </c>
      <c r="Q123" s="50">
        <v>67570.240868831446</v>
      </c>
      <c r="R123" s="50">
        <v>242651.86853278312</v>
      </c>
      <c r="S123" s="65">
        <f t="shared" si="124"/>
        <v>-15.591147475569869</v>
      </c>
      <c r="T123" s="65">
        <f t="shared" si="125"/>
        <v>-17.010703356190589</v>
      </c>
    </row>
    <row r="124" spans="1:20" x14ac:dyDescent="0.35">
      <c r="A124" s="49" t="s">
        <v>21</v>
      </c>
      <c r="B124" s="50">
        <v>832.57015797063377</v>
      </c>
      <c r="C124" s="50">
        <v>2949.8164662667073</v>
      </c>
      <c r="D124" s="50">
        <v>1067.8668401688503</v>
      </c>
      <c r="E124" s="50">
        <v>3757.272650348219</v>
      </c>
      <c r="F124" s="50">
        <v>631.65459361036062</v>
      </c>
      <c r="G124" s="50">
        <v>2267.7313350979543</v>
      </c>
      <c r="H124" s="65">
        <f t="shared" si="120"/>
        <v>-22.034271816232405</v>
      </c>
      <c r="I124" s="65">
        <f t="shared" si="120"/>
        <v>-21.490486829766738</v>
      </c>
      <c r="J124" s="65">
        <f t="shared" si="121"/>
        <v>31.807821298646161</v>
      </c>
      <c r="K124" s="65">
        <f t="shared" si="122"/>
        <v>30.077863308234015</v>
      </c>
      <c r="N124" s="49" t="s">
        <v>21</v>
      </c>
      <c r="O124" s="50">
        <v>1899.6422339554322</v>
      </c>
      <c r="P124" s="50">
        <v>6707.0891166149268</v>
      </c>
      <c r="Q124" s="50">
        <v>1485.5915723466053</v>
      </c>
      <c r="R124" s="50">
        <v>5334.9161742109573</v>
      </c>
      <c r="S124" s="65">
        <f t="shared" si="124"/>
        <v>27.871096559520893</v>
      </c>
      <c r="T124" s="65">
        <f t="shared" si="125"/>
        <v>25.720609239130468</v>
      </c>
    </row>
    <row r="125" spans="1:20" x14ac:dyDescent="0.35">
      <c r="A125" s="49" t="s">
        <v>22</v>
      </c>
      <c r="B125" s="50">
        <v>13464.606510062005</v>
      </c>
      <c r="C125" s="50">
        <v>47705.430725495367</v>
      </c>
      <c r="D125" s="50">
        <v>13581.584293121859</v>
      </c>
      <c r="E125" s="50">
        <v>47786.590325135418</v>
      </c>
      <c r="F125" s="50">
        <v>10827.335073140055</v>
      </c>
      <c r="G125" s="50">
        <v>38871.698661485148</v>
      </c>
      <c r="H125" s="65">
        <f t="shared" ref="H125:I125" si="134">IFERROR(B125/D125*100-100,"0.00")</f>
        <v>-0.86129703674625091</v>
      </c>
      <c r="I125" s="65">
        <f t="shared" si="134"/>
        <v>-0.16983760315989116</v>
      </c>
      <c r="J125" s="65">
        <f t="shared" ref="J125" si="135">IFERROR(B125/F125*100-100,"0.00")</f>
        <v>24.357530445920787</v>
      </c>
      <c r="K125" s="65">
        <f t="shared" ref="K125" si="136">IFERROR(C125/G125*100-100,"0.00")</f>
        <v>22.725356411457412</v>
      </c>
      <c r="N125" s="49" t="s">
        <v>22</v>
      </c>
      <c r="O125" s="50">
        <v>27046.11091929139</v>
      </c>
      <c r="P125" s="50">
        <v>95492.021050630778</v>
      </c>
      <c r="Q125" s="50">
        <v>21504.707424814384</v>
      </c>
      <c r="R125" s="50">
        <v>77225.674672547131</v>
      </c>
      <c r="S125" s="65">
        <f t="shared" si="124"/>
        <v>25.768327766611492</v>
      </c>
      <c r="T125" s="65">
        <f t="shared" si="125"/>
        <v>23.653204009594916</v>
      </c>
    </row>
    <row r="126" spans="1:20" x14ac:dyDescent="0.35">
      <c r="A126" s="47" t="s">
        <v>24</v>
      </c>
      <c r="B126" s="48">
        <f t="shared" ref="B126:G126" si="137">SUM(B127:B129)</f>
        <v>3399.7677860595381</v>
      </c>
      <c r="C126" s="48">
        <f t="shared" si="137"/>
        <v>12045.460554635039</v>
      </c>
      <c r="D126" s="48">
        <f t="shared" si="137"/>
        <v>4855.4385899251829</v>
      </c>
      <c r="E126" s="48">
        <f t="shared" si="137"/>
        <v>17083.784169650415</v>
      </c>
      <c r="F126" s="48">
        <f t="shared" si="137"/>
        <v>3732.6995354073624</v>
      </c>
      <c r="G126" s="48">
        <f t="shared" si="137"/>
        <v>13400.931120545894</v>
      </c>
      <c r="H126" s="65">
        <f t="shared" si="120"/>
        <v>-29.980212434075398</v>
      </c>
      <c r="I126" s="65">
        <f t="shared" si="120"/>
        <v>-29.491847736908483</v>
      </c>
      <c r="J126" s="65">
        <f t="shared" si="121"/>
        <v>-8.9193289250775507</v>
      </c>
      <c r="K126" s="65">
        <f t="shared" si="122"/>
        <v>-10.114749144801507</v>
      </c>
      <c r="N126" s="47" t="s">
        <v>24</v>
      </c>
      <c r="O126" s="48">
        <f t="shared" ref="O126:R126" si="138">SUM(O127:O129)</f>
        <v>8250.2472472594491</v>
      </c>
      <c r="P126" s="48">
        <f t="shared" si="138"/>
        <v>29129.244724285454</v>
      </c>
      <c r="Q126" s="48">
        <f t="shared" si="138"/>
        <v>6324.5470616248804</v>
      </c>
      <c r="R126" s="48">
        <f t="shared" si="138"/>
        <v>22712.11619780838</v>
      </c>
      <c r="S126" s="65">
        <f t="shared" si="124"/>
        <v>30.448033145630887</v>
      </c>
      <c r="T126" s="65">
        <f t="shared" si="125"/>
        <v>28.254207888810896</v>
      </c>
    </row>
    <row r="127" spans="1:20" x14ac:dyDescent="0.35">
      <c r="A127" s="49" t="s">
        <v>25</v>
      </c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65" t="str">
        <f t="shared" si="120"/>
        <v>0.00</v>
      </c>
      <c r="I127" s="65" t="str">
        <f t="shared" si="120"/>
        <v>0.00</v>
      </c>
      <c r="J127" s="65" t="str">
        <f t="shared" si="121"/>
        <v>0.00</v>
      </c>
      <c r="K127" s="65" t="str">
        <f t="shared" si="122"/>
        <v>0.00</v>
      </c>
      <c r="N127" s="49" t="s">
        <v>25</v>
      </c>
      <c r="O127" s="50">
        <v>0</v>
      </c>
      <c r="P127" s="50">
        <v>0</v>
      </c>
      <c r="Q127" s="50">
        <v>0</v>
      </c>
      <c r="R127" s="50">
        <v>0</v>
      </c>
      <c r="S127" s="65" t="str">
        <f t="shared" si="124"/>
        <v>0.00</v>
      </c>
      <c r="T127" s="65" t="str">
        <f t="shared" si="125"/>
        <v>0.00</v>
      </c>
    </row>
    <row r="128" spans="1:20" x14ac:dyDescent="0.35">
      <c r="A128" s="49" t="s">
        <v>26</v>
      </c>
      <c r="B128" s="50">
        <v>323.20327533223093</v>
      </c>
      <c r="C128" s="50">
        <v>1145.1171224419202</v>
      </c>
      <c r="D128" s="50">
        <v>187.61000494483071</v>
      </c>
      <c r="E128" s="50">
        <v>660.10284615584465</v>
      </c>
      <c r="F128" s="50">
        <v>127.14097587877153</v>
      </c>
      <c r="G128" s="50">
        <v>456.45448935510467</v>
      </c>
      <c r="H128" s="65">
        <f t="shared" si="120"/>
        <v>72.274008215752303</v>
      </c>
      <c r="I128" s="65">
        <f t="shared" si="120"/>
        <v>73.475562044701121</v>
      </c>
      <c r="J128" s="65">
        <f t="shared" si="121"/>
        <v>154.2085846819393</v>
      </c>
      <c r="K128" s="65">
        <f t="shared" si="122"/>
        <v>150.8721349328348</v>
      </c>
      <c r="N128" s="49" t="s">
        <v>26</v>
      </c>
      <c r="O128" s="50">
        <v>511.2906708564459</v>
      </c>
      <c r="P128" s="50">
        <v>1805.2199685977648</v>
      </c>
      <c r="Q128" s="50">
        <v>232.20477407309826</v>
      </c>
      <c r="R128" s="50">
        <v>833.87185818158946</v>
      </c>
      <c r="S128" s="65">
        <f t="shared" si="124"/>
        <v>120.18956022647976</v>
      </c>
      <c r="T128" s="65">
        <f t="shared" si="125"/>
        <v>116.48649620271132</v>
      </c>
    </row>
    <row r="129" spans="1:20" x14ac:dyDescent="0.35">
      <c r="A129" s="49" t="s">
        <v>27</v>
      </c>
      <c r="B129" s="50">
        <v>3076.5645107273072</v>
      </c>
      <c r="C129" s="50">
        <v>10900.34343219312</v>
      </c>
      <c r="D129" s="50">
        <v>4667.8285849803524</v>
      </c>
      <c r="E129" s="50">
        <v>16423.681323494569</v>
      </c>
      <c r="F129" s="50">
        <v>3605.5585595285911</v>
      </c>
      <c r="G129" s="50">
        <v>12944.47663119079</v>
      </c>
      <c r="H129" s="65">
        <f t="shared" si="120"/>
        <v>-34.090028056583904</v>
      </c>
      <c r="I129" s="65">
        <f t="shared" si="120"/>
        <v>-33.630327954550282</v>
      </c>
      <c r="J129" s="65">
        <f t="shared" ref="J129" si="139">IFERROR(B129/F129*100-100,"0.00")</f>
        <v>-14.671625493456062</v>
      </c>
      <c r="K129" s="65">
        <f t="shared" ref="K129" si="140">IFERROR(C129/G129*100-100,"0.00")</f>
        <v>-15.791547678893096</v>
      </c>
      <c r="N129" s="49" t="s">
        <v>27</v>
      </c>
      <c r="O129" s="50">
        <v>7738.9565764030031</v>
      </c>
      <c r="P129" s="50">
        <v>27324.024755687689</v>
      </c>
      <c r="Q129" s="50">
        <v>6092.3422875517817</v>
      </c>
      <c r="R129" s="50">
        <v>21878.244339626792</v>
      </c>
      <c r="S129" s="65">
        <f t="shared" si="124"/>
        <v>27.027606315155282</v>
      </c>
      <c r="T129" s="65">
        <f t="shared" si="125"/>
        <v>24.891304491911498</v>
      </c>
    </row>
    <row r="130" spans="1:20" x14ac:dyDescent="0.35">
      <c r="A130" s="47" t="s">
        <v>28</v>
      </c>
      <c r="B130" s="48">
        <f t="shared" ref="B130:G130" si="141">SUM(B131:B133)</f>
        <v>0</v>
      </c>
      <c r="C130" s="48">
        <f t="shared" si="141"/>
        <v>0</v>
      </c>
      <c r="D130" s="48">
        <f t="shared" si="141"/>
        <v>0</v>
      </c>
      <c r="E130" s="48">
        <f t="shared" si="141"/>
        <v>0</v>
      </c>
      <c r="F130" s="48">
        <f t="shared" si="141"/>
        <v>0</v>
      </c>
      <c r="G130" s="48">
        <f t="shared" si="141"/>
        <v>0</v>
      </c>
      <c r="H130" s="65" t="str">
        <f t="shared" ref="H130" si="142">IFERROR(B130/D130*100-100,"0.00")</f>
        <v>0.00</v>
      </c>
      <c r="I130" s="65" t="str">
        <f t="shared" ref="I130" si="143">IFERROR(C130/E130*100-100,"0.00")</f>
        <v>0.00</v>
      </c>
      <c r="J130" s="65" t="str">
        <f t="shared" ref="J130" si="144">IFERROR(B130/F130*100-100,"0.00")</f>
        <v>0.00</v>
      </c>
      <c r="K130" s="65" t="str">
        <f t="shared" ref="K130" si="145">IFERROR(C130/G130*100-100,"0.00")</f>
        <v>0.00</v>
      </c>
      <c r="N130" s="47" t="s">
        <v>28</v>
      </c>
      <c r="O130" s="48">
        <f t="shared" ref="O130:R130" si="146">SUM(O131:O133)</f>
        <v>0</v>
      </c>
      <c r="P130" s="48">
        <f t="shared" si="146"/>
        <v>0</v>
      </c>
      <c r="Q130" s="48">
        <f t="shared" si="146"/>
        <v>0</v>
      </c>
      <c r="R130" s="48">
        <f t="shared" si="146"/>
        <v>0</v>
      </c>
      <c r="S130" s="65" t="str">
        <f t="shared" si="124"/>
        <v>0.00</v>
      </c>
      <c r="T130" s="65" t="str">
        <f t="shared" si="125"/>
        <v>0.00</v>
      </c>
    </row>
    <row r="131" spans="1:20" x14ac:dyDescent="0.35">
      <c r="A131" s="49" t="s">
        <v>29</v>
      </c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65" t="str">
        <f t="shared" si="120"/>
        <v>0.00</v>
      </c>
      <c r="I131" s="65" t="str">
        <f t="shared" si="120"/>
        <v>0.00</v>
      </c>
      <c r="J131" s="65" t="str">
        <f t="shared" si="121"/>
        <v>0.00</v>
      </c>
      <c r="K131" s="65" t="str">
        <f t="shared" si="122"/>
        <v>0.00</v>
      </c>
      <c r="N131" s="49" t="s">
        <v>29</v>
      </c>
      <c r="O131" s="50">
        <v>0</v>
      </c>
      <c r="P131" s="50">
        <v>0</v>
      </c>
      <c r="Q131" s="50">
        <v>0</v>
      </c>
      <c r="R131" s="50">
        <v>0</v>
      </c>
      <c r="S131" s="65" t="str">
        <f t="shared" ref="S131:T133" si="147">IFERROR(O131/Q131*100-100,"0.00")</f>
        <v>0.00</v>
      </c>
      <c r="T131" s="65" t="str">
        <f t="shared" si="147"/>
        <v>0.00</v>
      </c>
    </row>
    <row r="132" spans="1:20" x14ac:dyDescent="0.35">
      <c r="A132" s="49" t="s">
        <v>30</v>
      </c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65" t="str">
        <f t="shared" si="120"/>
        <v>0.00</v>
      </c>
      <c r="I132" s="65" t="str">
        <f t="shared" si="120"/>
        <v>0.00</v>
      </c>
      <c r="J132" s="65" t="str">
        <f t="shared" si="121"/>
        <v>0.00</v>
      </c>
      <c r="K132" s="65" t="str">
        <f t="shared" si="122"/>
        <v>0.00</v>
      </c>
      <c r="N132" s="49" t="s">
        <v>30</v>
      </c>
      <c r="O132" s="50">
        <v>0</v>
      </c>
      <c r="P132" s="50">
        <v>0</v>
      </c>
      <c r="Q132" s="50">
        <v>0</v>
      </c>
      <c r="R132" s="50">
        <v>0</v>
      </c>
      <c r="S132" s="65" t="str">
        <f t="shared" si="147"/>
        <v>0.00</v>
      </c>
      <c r="T132" s="65" t="str">
        <f t="shared" si="147"/>
        <v>0.00</v>
      </c>
    </row>
    <row r="133" spans="1:20" x14ac:dyDescent="0.35">
      <c r="A133" s="49" t="s">
        <v>31</v>
      </c>
      <c r="B133" s="50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65" t="str">
        <f t="shared" si="120"/>
        <v>0.00</v>
      </c>
      <c r="I133" s="65" t="str">
        <f t="shared" si="120"/>
        <v>0.00</v>
      </c>
      <c r="J133" s="65" t="str">
        <f t="shared" si="121"/>
        <v>0.00</v>
      </c>
      <c r="K133" s="65" t="str">
        <f t="shared" si="122"/>
        <v>0.00</v>
      </c>
      <c r="N133" s="49" t="s">
        <v>31</v>
      </c>
      <c r="O133" s="50">
        <v>0</v>
      </c>
      <c r="P133" s="50">
        <v>0</v>
      </c>
      <c r="Q133" s="50">
        <v>0</v>
      </c>
      <c r="R133" s="50">
        <v>0</v>
      </c>
      <c r="S133" s="65" t="str">
        <f t="shared" si="147"/>
        <v>0.00</v>
      </c>
      <c r="T133" s="65" t="str">
        <f t="shared" si="147"/>
        <v>0.00</v>
      </c>
    </row>
    <row r="134" spans="1:20" x14ac:dyDescent="0.35">
      <c r="A134" s="47" t="s">
        <v>32</v>
      </c>
      <c r="B134" s="48">
        <v>2545.2368991347194</v>
      </c>
      <c r="C134" s="48">
        <v>9017.8366876825148</v>
      </c>
      <c r="D134" s="48">
        <v>8021.0547854798897</v>
      </c>
      <c r="E134" s="48">
        <v>28221.954871885529</v>
      </c>
      <c r="F134" s="48">
        <v>3586.6956966503217</v>
      </c>
      <c r="G134" s="48">
        <v>12876.756225685285</v>
      </c>
      <c r="H134" s="65">
        <f t="shared" ref="H134:I134" si="148">IFERROR(B134/D134*100-100,"0.00")</f>
        <v>-68.26805242943567</v>
      </c>
      <c r="I134" s="65">
        <f t="shared" si="148"/>
        <v>-68.046732663916174</v>
      </c>
      <c r="J134" s="65">
        <f t="shared" ref="J134" si="149">IFERROR(B134/F134*100-100,"0.00")</f>
        <v>-29.036720301871128</v>
      </c>
      <c r="K134" s="65">
        <f t="shared" ref="K134" si="150">IFERROR(C134/G134*100-100,"0.00")</f>
        <v>-29.968102761046126</v>
      </c>
      <c r="N134" s="47" t="s">
        <v>32</v>
      </c>
      <c r="O134" s="48">
        <v>10547.389426362084</v>
      </c>
      <c r="P134" s="48">
        <v>37239.791559568046</v>
      </c>
      <c r="Q134" s="48">
        <v>7558.7488072107499</v>
      </c>
      <c r="R134" s="48">
        <v>27144.264964218619</v>
      </c>
      <c r="S134" s="65">
        <f t="shared" ref="S134" si="151">IFERROR(O134/Q134*100-100,"0.00")</f>
        <v>39.538827064874653</v>
      </c>
      <c r="T134" s="65">
        <f t="shared" ref="T134" si="152">IFERROR(P134/R134*100-100,"0.00")</f>
        <v>37.192116303967993</v>
      </c>
    </row>
    <row r="135" spans="1:20" x14ac:dyDescent="0.35">
      <c r="A135" s="47" t="s">
        <v>33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65" t="str">
        <f t="shared" ref="H135" si="153">IFERROR(B135/D135*100-100,"0.00")</f>
        <v>0.00</v>
      </c>
      <c r="I135" s="65" t="str">
        <f t="shared" ref="I135" si="154">IFERROR(C135/E135*100-100,"0.00")</f>
        <v>0.00</v>
      </c>
      <c r="J135" s="65" t="str">
        <f t="shared" ref="J135" si="155">IFERROR(B135/F135*100-100,"0.00")</f>
        <v>0.00</v>
      </c>
      <c r="K135" s="65" t="str">
        <f t="shared" ref="K135" si="156">IFERROR(C135/G135*100-100,"0.00")</f>
        <v>0.00</v>
      </c>
      <c r="N135" s="47" t="s">
        <v>33</v>
      </c>
      <c r="O135" s="48">
        <v>0</v>
      </c>
      <c r="P135" s="48">
        <v>0</v>
      </c>
      <c r="Q135" s="48">
        <v>0</v>
      </c>
      <c r="R135" s="48">
        <v>0</v>
      </c>
      <c r="S135" s="65" t="str">
        <f t="shared" ref="S135" si="157">IFERROR(O135/Q135*100-100,"0.00")</f>
        <v>0.00</v>
      </c>
      <c r="T135" s="65" t="str">
        <f t="shared" ref="T135" si="158">IFERROR(P135/R135*100-100,"0.00")</f>
        <v>0.00</v>
      </c>
    </row>
    <row r="136" spans="1:20" ht="31" x14ac:dyDescent="0.35">
      <c r="A136" s="47" t="s">
        <v>34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65" t="str">
        <f t="shared" si="120"/>
        <v>0.00</v>
      </c>
      <c r="I136" s="65" t="str">
        <f t="shared" si="120"/>
        <v>0.00</v>
      </c>
      <c r="J136" s="65" t="str">
        <f t="shared" si="121"/>
        <v>0.00</v>
      </c>
      <c r="K136" s="65" t="str">
        <f t="shared" si="122"/>
        <v>0.00</v>
      </c>
      <c r="N136" s="47" t="s">
        <v>34</v>
      </c>
      <c r="O136" s="48">
        <v>0</v>
      </c>
      <c r="P136" s="48">
        <v>0</v>
      </c>
      <c r="Q136" s="48">
        <v>0</v>
      </c>
      <c r="R136" s="48">
        <v>0</v>
      </c>
      <c r="S136" s="65" t="str">
        <f t="shared" ref="S136:T140" si="159">IFERROR(O136/Q136*100-100,"0.00")</f>
        <v>0.00</v>
      </c>
      <c r="T136" s="65" t="str">
        <f t="shared" si="159"/>
        <v>0.00</v>
      </c>
    </row>
    <row r="137" spans="1:20" ht="18" x14ac:dyDescent="0.4">
      <c r="A137" s="43" t="s">
        <v>35</v>
      </c>
      <c r="B137" s="44">
        <f t="shared" ref="B137:G137" si="160">B138+B141</f>
        <v>119373.20418461711</v>
      </c>
      <c r="C137" s="44">
        <f t="shared" si="160"/>
        <v>422942.18687000015</v>
      </c>
      <c r="D137" s="44">
        <f t="shared" si="160"/>
        <v>88687.635943149391</v>
      </c>
      <c r="E137" s="44">
        <f t="shared" si="160"/>
        <v>312046.04958100006</v>
      </c>
      <c r="F137" s="44">
        <f t="shared" si="160"/>
        <v>50054.689625183142</v>
      </c>
      <c r="G137" s="44">
        <f t="shared" si="160"/>
        <v>179703.5742</v>
      </c>
      <c r="H137" s="65">
        <f t="shared" si="120"/>
        <v>34.599601077581781</v>
      </c>
      <c r="I137" s="65">
        <f t="shared" si="120"/>
        <v>35.538388464749318</v>
      </c>
      <c r="J137" s="65">
        <f t="shared" si="121"/>
        <v>138.48555465731818</v>
      </c>
      <c r="K137" s="65">
        <f t="shared" si="122"/>
        <v>135.35546733160086</v>
      </c>
      <c r="N137" s="43" t="s">
        <v>35</v>
      </c>
      <c r="O137" s="44">
        <f t="shared" ref="O137:R137" si="161">O138+O141</f>
        <v>208169.99314412152</v>
      </c>
      <c r="P137" s="44">
        <f t="shared" si="161"/>
        <v>734988.23645100009</v>
      </c>
      <c r="Q137" s="44">
        <f t="shared" si="161"/>
        <v>100523.86197810381</v>
      </c>
      <c r="R137" s="44">
        <f t="shared" si="161"/>
        <v>360991.80093895562</v>
      </c>
      <c r="S137" s="65">
        <f t="shared" si="159"/>
        <v>107.08515276647975</v>
      </c>
      <c r="T137" s="65">
        <f t="shared" si="159"/>
        <v>103.60247366817282</v>
      </c>
    </row>
    <row r="138" spans="1:20" x14ac:dyDescent="0.35">
      <c r="A138" s="47" t="s">
        <v>36</v>
      </c>
      <c r="B138" s="48">
        <f t="shared" ref="B138:G138" si="162">SUM(B139:B140)</f>
        <v>511.02936234660666</v>
      </c>
      <c r="C138" s="48">
        <f t="shared" si="162"/>
        <v>1810.5895501589262</v>
      </c>
      <c r="D138" s="48">
        <f t="shared" si="162"/>
        <v>429.23646682635854</v>
      </c>
      <c r="E138" s="48">
        <f t="shared" si="162"/>
        <v>1510.261744885504</v>
      </c>
      <c r="F138" s="48">
        <f t="shared" si="162"/>
        <v>527.84291594610875</v>
      </c>
      <c r="G138" s="48">
        <f t="shared" si="162"/>
        <v>1895.0323999999998</v>
      </c>
      <c r="H138" s="65">
        <f t="shared" ref="H138" si="163">IFERROR(B138/D138*100-100,"0.00")</f>
        <v>19.055439563418147</v>
      </c>
      <c r="I138" s="65">
        <f t="shared" ref="I138" si="164">IFERROR(C138/E138*100-100,"0.00")</f>
        <v>19.885811601232774</v>
      </c>
      <c r="J138" s="65">
        <f t="shared" si="121"/>
        <v>-3.1853328123889639</v>
      </c>
      <c r="K138" s="65">
        <f t="shared" si="122"/>
        <v>-4.4560108756490706</v>
      </c>
      <c r="N138" s="47" t="s">
        <v>36</v>
      </c>
      <c r="O138" s="48">
        <f t="shared" ref="O138:R138" si="165">SUM(O139:O140)</f>
        <v>940.56143627563142</v>
      </c>
      <c r="P138" s="48">
        <f t="shared" si="165"/>
        <v>3320.8512950444301</v>
      </c>
      <c r="Q138" s="48">
        <f t="shared" si="165"/>
        <v>1090.0932003265175</v>
      </c>
      <c r="R138" s="48">
        <f t="shared" si="165"/>
        <v>3914.6397664555998</v>
      </c>
      <c r="S138" s="65">
        <f t="shared" si="159"/>
        <v>-13.717337563989631</v>
      </c>
      <c r="T138" s="65">
        <f t="shared" si="159"/>
        <v>-15.168406464863523</v>
      </c>
    </row>
    <row r="139" spans="1:20" ht="46.5" x14ac:dyDescent="0.35">
      <c r="A139" s="49" t="s">
        <v>92</v>
      </c>
      <c r="B139" s="50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65" t="str">
        <f t="shared" si="120"/>
        <v>0.00</v>
      </c>
      <c r="I139" s="65" t="str">
        <f t="shared" si="120"/>
        <v>0.00</v>
      </c>
      <c r="J139" s="65" t="str">
        <f t="shared" si="121"/>
        <v>0.00</v>
      </c>
      <c r="K139" s="65" t="str">
        <f t="shared" si="122"/>
        <v>0.00</v>
      </c>
      <c r="N139" s="49" t="s">
        <v>92</v>
      </c>
      <c r="O139" s="50">
        <v>0</v>
      </c>
      <c r="P139" s="50">
        <v>0</v>
      </c>
      <c r="Q139" s="50">
        <v>0</v>
      </c>
      <c r="R139" s="50">
        <v>0</v>
      </c>
      <c r="S139" s="65" t="str">
        <f t="shared" si="159"/>
        <v>0.00</v>
      </c>
      <c r="T139" s="65" t="str">
        <f t="shared" si="159"/>
        <v>0.00</v>
      </c>
    </row>
    <row r="140" spans="1:20" x14ac:dyDescent="0.35">
      <c r="A140" s="49" t="s">
        <v>37</v>
      </c>
      <c r="B140" s="50">
        <v>511.02936234660666</v>
      </c>
      <c r="C140" s="50">
        <v>1810.5895501589262</v>
      </c>
      <c r="D140" s="50">
        <v>429.23646682635854</v>
      </c>
      <c r="E140" s="50">
        <v>1510.261744885504</v>
      </c>
      <c r="F140" s="50">
        <v>527.84291594610875</v>
      </c>
      <c r="G140" s="50">
        <v>1895.0323999999998</v>
      </c>
      <c r="H140" s="65">
        <f t="shared" ref="H140" si="166">IFERROR(B140/D140*100-100,"0.00")</f>
        <v>19.055439563418147</v>
      </c>
      <c r="I140" s="65">
        <f t="shared" ref="I140" si="167">IFERROR(C140/E140*100-100,"0.00")</f>
        <v>19.885811601232774</v>
      </c>
      <c r="J140" s="65">
        <f t="shared" si="121"/>
        <v>-3.1853328123889639</v>
      </c>
      <c r="K140" s="65">
        <f t="shared" si="122"/>
        <v>-4.4560108756490706</v>
      </c>
      <c r="N140" s="49" t="s">
        <v>37</v>
      </c>
      <c r="O140" s="50">
        <v>940.56143627563142</v>
      </c>
      <c r="P140" s="50">
        <v>3320.8512950444301</v>
      </c>
      <c r="Q140" s="50">
        <v>1090.0932003265175</v>
      </c>
      <c r="R140" s="50">
        <v>3914.6397664555998</v>
      </c>
      <c r="S140" s="65">
        <f t="shared" si="159"/>
        <v>-13.717337563989631</v>
      </c>
      <c r="T140" s="65">
        <f t="shared" si="159"/>
        <v>-15.168406464863523</v>
      </c>
    </row>
    <row r="141" spans="1:20" x14ac:dyDescent="0.35">
      <c r="A141" s="47" t="s">
        <v>38</v>
      </c>
      <c r="B141" s="48">
        <f t="shared" ref="B141:G141" si="168">SUM(B142:B144)</f>
        <v>118862.17482227049</v>
      </c>
      <c r="C141" s="48">
        <f t="shared" si="168"/>
        <v>421131.59731984121</v>
      </c>
      <c r="D141" s="48">
        <f t="shared" si="168"/>
        <v>88258.399476323029</v>
      </c>
      <c r="E141" s="48">
        <f t="shared" si="168"/>
        <v>310535.78783611453</v>
      </c>
      <c r="F141" s="48">
        <f t="shared" si="168"/>
        <v>49526.846709237034</v>
      </c>
      <c r="G141" s="48">
        <f t="shared" si="168"/>
        <v>177808.54180000001</v>
      </c>
      <c r="H141" s="65">
        <f t="shared" ref="H141" si="169">IFERROR(B141/D141*100-100,"0.00")</f>
        <v>34.67519865251748</v>
      </c>
      <c r="I141" s="65">
        <f t="shared" ref="I141" si="170">IFERROR(C141/E141*100-100,"0.00")</f>
        <v>35.614513307591352</v>
      </c>
      <c r="J141" s="65">
        <f t="shared" ref="J141" si="171">IFERROR(B141/F141*100-100,"0.00")</f>
        <v>139.99544231048739</v>
      </c>
      <c r="K141" s="65">
        <f t="shared" ref="K141" si="172">IFERROR(C141/G141*100-100,"0.00")</f>
        <v>136.84553793457926</v>
      </c>
      <c r="N141" s="47" t="s">
        <v>38</v>
      </c>
      <c r="O141" s="48">
        <f t="shared" ref="O141:R141" si="173">SUM(O142:O144)</f>
        <v>207229.43170784588</v>
      </c>
      <c r="P141" s="48">
        <f t="shared" si="173"/>
        <v>731667.38515595568</v>
      </c>
      <c r="Q141" s="48">
        <f t="shared" si="173"/>
        <v>99433.768777777295</v>
      </c>
      <c r="R141" s="48">
        <f t="shared" si="173"/>
        <v>357077.1611725</v>
      </c>
      <c r="S141" s="65">
        <f t="shared" ref="S141" si="174">IFERROR(O141/Q141*100-100,"0.00")</f>
        <v>108.40951143165373</v>
      </c>
      <c r="T141" s="65">
        <f t="shared" ref="T141" si="175">IFERROR(P141/R141*100-100,"0.00")</f>
        <v>104.90455977454559</v>
      </c>
    </row>
    <row r="142" spans="1:20" x14ac:dyDescent="0.35">
      <c r="A142" s="49" t="s">
        <v>93</v>
      </c>
      <c r="B142" s="50">
        <v>173.6607648249861</v>
      </c>
      <c r="C142" s="50">
        <v>615.28434417329038</v>
      </c>
      <c r="D142" s="50">
        <v>138.525556051047</v>
      </c>
      <c r="E142" s="50">
        <v>487.3999861654853</v>
      </c>
      <c r="F142" s="50">
        <v>267.74381096656799</v>
      </c>
      <c r="G142" s="50">
        <v>961.23900000000015</v>
      </c>
      <c r="H142" s="65">
        <f t="shared" ref="H142" si="176">IFERROR(B142/D142*100-100,"0.00")</f>
        <v>25.363701670319713</v>
      </c>
      <c r="I142" s="65">
        <f t="shared" ref="I142" si="177">IFERROR(C142/E142*100-100,"0.00")</f>
        <v>26.238071735271845</v>
      </c>
      <c r="J142" s="65">
        <f t="shared" ref="J142" si="178">IFERROR(B142/F142*100-100,"0.00")</f>
        <v>-35.139204824917371</v>
      </c>
      <c r="K142" s="65">
        <f t="shared" ref="K142" si="179">IFERROR(C142/G142*100-100,"0.00")</f>
        <v>-35.990493085144251</v>
      </c>
      <c r="N142" s="49" t="s">
        <v>93</v>
      </c>
      <c r="O142" s="50">
        <v>312.31219508375955</v>
      </c>
      <c r="P142" s="50">
        <v>1102.6843303387757</v>
      </c>
      <c r="Q142" s="50">
        <v>455.38334145108053</v>
      </c>
      <c r="R142" s="50">
        <v>1635.3296552000002</v>
      </c>
      <c r="S142" s="65">
        <f t="shared" ref="S142:S151" si="180">IFERROR(O142/Q142*100-100,"0.00")</f>
        <v>-31.417738275498692</v>
      </c>
      <c r="T142" s="65">
        <f t="shared" ref="T142:T151" si="181">IFERROR(P142/R142*100-100,"0.00")</f>
        <v>-32.571128589732695</v>
      </c>
    </row>
    <row r="143" spans="1:20" ht="31" x14ac:dyDescent="0.35">
      <c r="A143" s="49" t="s">
        <v>94</v>
      </c>
      <c r="B143" s="50">
        <v>21263.159504136438</v>
      </c>
      <c r="C143" s="50">
        <v>75335.895035009686</v>
      </c>
      <c r="D143" s="50">
        <v>20220.735866573868</v>
      </c>
      <c r="E143" s="50">
        <v>71146.340520677855</v>
      </c>
      <c r="F143" s="50">
        <v>14764.649268294512</v>
      </c>
      <c r="G143" s="50">
        <v>53007.226000000002</v>
      </c>
      <c r="H143" s="65">
        <f t="shared" si="120"/>
        <v>5.1552210782089389</v>
      </c>
      <c r="I143" s="65">
        <f t="shared" si="120"/>
        <v>5.8886437217585268</v>
      </c>
      <c r="J143" s="65">
        <f t="shared" si="121"/>
        <v>44.013983114362048</v>
      </c>
      <c r="K143" s="65">
        <f t="shared" si="122"/>
        <v>42.123821071130351</v>
      </c>
      <c r="N143" s="49" t="s">
        <v>94</v>
      </c>
      <c r="O143" s="50">
        <v>41488.019071712013</v>
      </c>
      <c r="P143" s="50">
        <v>146482.23555568754</v>
      </c>
      <c r="Q143" s="50">
        <v>31191.386452547038</v>
      </c>
      <c r="R143" s="50">
        <v>112011.56171000001</v>
      </c>
      <c r="S143" s="65">
        <f t="shared" si="180"/>
        <v>33.011141184216797</v>
      </c>
      <c r="T143" s="65">
        <f t="shared" si="181"/>
        <v>30.774210554203961</v>
      </c>
    </row>
    <row r="144" spans="1:20" x14ac:dyDescent="0.35">
      <c r="A144" s="51" t="s">
        <v>39</v>
      </c>
      <c r="B144" s="52">
        <f t="shared" ref="B144:G144" si="182">SUM(B145:B146)</f>
        <v>97425.354553309066</v>
      </c>
      <c r="C144" s="52">
        <f t="shared" si="182"/>
        <v>345180.41794065823</v>
      </c>
      <c r="D144" s="52">
        <f t="shared" si="182"/>
        <v>67899.138053698116</v>
      </c>
      <c r="E144" s="52">
        <f t="shared" si="182"/>
        <v>238902.04732927118</v>
      </c>
      <c r="F144" s="52">
        <f t="shared" si="182"/>
        <v>34494.453629975957</v>
      </c>
      <c r="G144" s="52">
        <f t="shared" si="182"/>
        <v>123840.0768</v>
      </c>
      <c r="H144" s="65">
        <f t="shared" si="120"/>
        <v>43.485406952088425</v>
      </c>
      <c r="I144" s="65">
        <f t="shared" si="120"/>
        <v>44.486169875684197</v>
      </c>
      <c r="J144" s="65">
        <f t="shared" si="121"/>
        <v>182.43773795751804</v>
      </c>
      <c r="K144" s="65">
        <f t="shared" si="122"/>
        <v>178.73078478311982</v>
      </c>
      <c r="N144" s="51" t="s">
        <v>39</v>
      </c>
      <c r="O144" s="52">
        <f t="shared" ref="O144:R144" si="183">SUM(O145:O146)</f>
        <v>165429.1004410501</v>
      </c>
      <c r="P144" s="52">
        <f t="shared" si="183"/>
        <v>584082.46526992938</v>
      </c>
      <c r="Q144" s="52">
        <f t="shared" si="183"/>
        <v>67786.99898377918</v>
      </c>
      <c r="R144" s="52">
        <f t="shared" si="183"/>
        <v>243430.26980730001</v>
      </c>
      <c r="S144" s="65">
        <f t="shared" si="180"/>
        <v>144.0425198357517</v>
      </c>
      <c r="T144" s="65">
        <f t="shared" si="181"/>
        <v>139.93830583694069</v>
      </c>
    </row>
    <row r="145" spans="1:20" x14ac:dyDescent="0.35">
      <c r="A145" s="53" t="s">
        <v>40</v>
      </c>
      <c r="B145" s="50">
        <v>42802.50228909478</v>
      </c>
      <c r="C145" s="50">
        <v>151650.31419999996</v>
      </c>
      <c r="D145" s="50">
        <v>9030.2256736441086</v>
      </c>
      <c r="E145" s="50">
        <v>31772.706739999998</v>
      </c>
      <c r="F145" s="50">
        <v>737.79462589829279</v>
      </c>
      <c r="G145" s="50">
        <v>2648.7894000000001</v>
      </c>
      <c r="H145" s="65">
        <f t="shared" ref="H145:I145" si="184">IFERROR(B145/D145*100-100,"0.00")</f>
        <v>373.99150182945561</v>
      </c>
      <c r="I145" s="65">
        <f t="shared" si="184"/>
        <v>377.29743468497441</v>
      </c>
      <c r="J145" s="65">
        <f t="shared" ref="J145" si="185">IFERROR(B145/F145*100-100,"0.00")</f>
        <v>5701.4115021481921</v>
      </c>
      <c r="K145" s="65">
        <f t="shared" ref="K145" si="186">IFERROR(C145/G145*100-100,"0.00")</f>
        <v>5625.2688416829196</v>
      </c>
      <c r="N145" s="53" t="s">
        <v>40</v>
      </c>
      <c r="O145" s="50">
        <v>51950.721274026029</v>
      </c>
      <c r="P145" s="50">
        <v>183423.02093999996</v>
      </c>
      <c r="Q145" s="50">
        <v>1544.7293285305136</v>
      </c>
      <c r="R145" s="50">
        <v>5547.2861000000003</v>
      </c>
      <c r="S145" s="65">
        <f t="shared" si="180"/>
        <v>3263.0954183699132</v>
      </c>
      <c r="T145" s="65">
        <f t="shared" si="181"/>
        <v>3206.5361626111185</v>
      </c>
    </row>
    <row r="146" spans="1:20" x14ac:dyDescent="0.35">
      <c r="A146" s="53" t="s">
        <v>41</v>
      </c>
      <c r="B146" s="50">
        <v>54622.852264214285</v>
      </c>
      <c r="C146" s="50">
        <v>193530.10374065826</v>
      </c>
      <c r="D146" s="50">
        <v>58868.912380054011</v>
      </c>
      <c r="E146" s="50">
        <v>207129.34058927119</v>
      </c>
      <c r="F146" s="50">
        <v>33756.659004077665</v>
      </c>
      <c r="G146" s="50">
        <v>121191.2874</v>
      </c>
      <c r="H146" s="65">
        <f t="shared" si="120"/>
        <v>-7.2127374944986684</v>
      </c>
      <c r="I146" s="65">
        <f t="shared" si="120"/>
        <v>-6.5655772426657961</v>
      </c>
      <c r="J146" s="65">
        <f t="shared" si="121"/>
        <v>61.813561755670406</v>
      </c>
      <c r="K146" s="65">
        <f t="shared" si="122"/>
        <v>59.689782898253355</v>
      </c>
      <c r="N146" s="53" t="s">
        <v>41</v>
      </c>
      <c r="O146" s="50">
        <v>113478.37916702408</v>
      </c>
      <c r="P146" s="50">
        <v>400659.44432992942</v>
      </c>
      <c r="Q146" s="50">
        <v>66242.26965524866</v>
      </c>
      <c r="R146" s="50">
        <v>237882.98370730001</v>
      </c>
      <c r="S146" s="65">
        <f t="shared" si="180"/>
        <v>71.308108489656348</v>
      </c>
      <c r="T146" s="65">
        <f t="shared" si="181"/>
        <v>68.427114073411644</v>
      </c>
    </row>
    <row r="147" spans="1:20" ht="18" x14ac:dyDescent="0.4">
      <c r="A147" s="43" t="s">
        <v>42</v>
      </c>
      <c r="B147" s="44">
        <f t="shared" ref="B147:G147" si="187">SUM(B148:B149)</f>
        <v>547.8627090826119</v>
      </c>
      <c r="C147" s="44">
        <f t="shared" si="187"/>
        <v>1941.0909999999999</v>
      </c>
      <c r="D147" s="44">
        <f t="shared" si="187"/>
        <v>2543.0817315079353</v>
      </c>
      <c r="E147" s="44">
        <f t="shared" si="187"/>
        <v>8947.7929999999997</v>
      </c>
      <c r="F147" s="44">
        <f t="shared" si="187"/>
        <v>552.00951907972797</v>
      </c>
      <c r="G147" s="44">
        <f t="shared" si="187"/>
        <v>1981.7940000000001</v>
      </c>
      <c r="H147" s="65">
        <f t="shared" ref="H147:H148" si="188">IFERROR(B147/D147*100-100,"0.00")</f>
        <v>-78.456740013709521</v>
      </c>
      <c r="I147" s="65">
        <f t="shared" ref="I147:I148" si="189">IFERROR(C147/E147*100-100,"0.00")</f>
        <v>-78.306482950600213</v>
      </c>
      <c r="J147" s="65">
        <f t="shared" ref="J147" si="190">IFERROR(B147/F147*100-100,"0.00")</f>
        <v>-0.7512207405461595</v>
      </c>
      <c r="K147" s="65">
        <f t="shared" ref="K147" si="191">IFERROR(C147/G147*100-100,"0.00")</f>
        <v>-2.0538461616091439</v>
      </c>
      <c r="N147" s="43" t="s">
        <v>42</v>
      </c>
      <c r="O147" s="44">
        <f t="shared" ref="O147:R147" si="192">SUM(O148:O149)</f>
        <v>3084.047873435934</v>
      </c>
      <c r="P147" s="44">
        <f t="shared" si="192"/>
        <v>10888.884</v>
      </c>
      <c r="Q147" s="44">
        <f t="shared" si="192"/>
        <v>1374.9455648241519</v>
      </c>
      <c r="R147" s="44">
        <f t="shared" si="192"/>
        <v>4937.5746800000006</v>
      </c>
      <c r="S147" s="65">
        <f t="shared" si="180"/>
        <v>124.30327078660505</v>
      </c>
      <c r="T147" s="65">
        <f t="shared" si="181"/>
        <v>120.531023947976</v>
      </c>
    </row>
    <row r="148" spans="1:20" x14ac:dyDescent="0.35">
      <c r="A148" s="71" t="s">
        <v>43</v>
      </c>
      <c r="B148" s="46">
        <v>547.8627090826119</v>
      </c>
      <c r="C148" s="46">
        <v>1941.0909999999999</v>
      </c>
      <c r="D148" s="46">
        <v>2543.0817315079353</v>
      </c>
      <c r="E148" s="46">
        <v>8947.7929999999997</v>
      </c>
      <c r="F148" s="46">
        <v>552.00951907972797</v>
      </c>
      <c r="G148" s="46">
        <v>1981.7940000000001</v>
      </c>
      <c r="H148" s="65">
        <f t="shared" si="188"/>
        <v>-78.456740013709521</v>
      </c>
      <c r="I148" s="65">
        <f t="shared" si="189"/>
        <v>-78.306482950600213</v>
      </c>
      <c r="J148" s="65">
        <f t="shared" ref="J148" si="193">IFERROR(B148/F148*100-100,"0.00")</f>
        <v>-0.7512207405461595</v>
      </c>
      <c r="K148" s="65">
        <f t="shared" ref="K148" si="194">IFERROR(C148/G148*100-100,"0.00")</f>
        <v>-2.0538461616091439</v>
      </c>
      <c r="N148" s="71" t="s">
        <v>43</v>
      </c>
      <c r="O148" s="46">
        <v>3084.047873435934</v>
      </c>
      <c r="P148" s="46">
        <v>10888.884</v>
      </c>
      <c r="Q148" s="46">
        <v>1374.9455648241519</v>
      </c>
      <c r="R148" s="46">
        <v>4937.5746800000006</v>
      </c>
      <c r="S148" s="65">
        <f t="shared" si="180"/>
        <v>124.30327078660505</v>
      </c>
      <c r="T148" s="65">
        <f t="shared" si="181"/>
        <v>120.531023947976</v>
      </c>
    </row>
    <row r="149" spans="1:20" x14ac:dyDescent="0.35">
      <c r="A149" s="71" t="s">
        <v>44</v>
      </c>
      <c r="B149" s="46">
        <v>0</v>
      </c>
      <c r="C149" s="46">
        <v>0</v>
      </c>
      <c r="D149" s="46">
        <v>0</v>
      </c>
      <c r="E149" s="46">
        <v>0</v>
      </c>
      <c r="F149" s="46">
        <v>0</v>
      </c>
      <c r="G149" s="46">
        <v>0</v>
      </c>
      <c r="H149" s="65" t="str">
        <f t="shared" ref="H149" si="195">IFERROR(B149/D149*100-100,"0.00")</f>
        <v>0.00</v>
      </c>
      <c r="I149" s="65" t="str">
        <f t="shared" ref="I149" si="196">IFERROR(C149/E149*100-100,"0.00")</f>
        <v>0.00</v>
      </c>
      <c r="J149" s="65">
        <v>0</v>
      </c>
      <c r="K149" s="65">
        <v>0</v>
      </c>
      <c r="N149" s="71" t="s">
        <v>44</v>
      </c>
      <c r="O149" s="46">
        <v>0</v>
      </c>
      <c r="P149" s="46">
        <v>0</v>
      </c>
      <c r="Q149" s="46">
        <v>0</v>
      </c>
      <c r="R149" s="46">
        <v>0</v>
      </c>
      <c r="S149" s="65" t="str">
        <f t="shared" si="180"/>
        <v>0.00</v>
      </c>
      <c r="T149" s="65" t="str">
        <f t="shared" si="181"/>
        <v>0.00</v>
      </c>
    </row>
    <row r="150" spans="1:20" ht="18" x14ac:dyDescent="0.4">
      <c r="A150" s="43" t="s">
        <v>45</v>
      </c>
      <c r="B150" s="44">
        <f t="shared" ref="B150:G150" si="197">B151+B155+B156+B157</f>
        <v>8014.855136734569</v>
      </c>
      <c r="C150" s="44">
        <f t="shared" si="197"/>
        <v>28396.828099999999</v>
      </c>
      <c r="D150" s="44">
        <f t="shared" si="197"/>
        <v>10533.273089898908</v>
      </c>
      <c r="E150" s="44">
        <f t="shared" si="197"/>
        <v>37061.15539</v>
      </c>
      <c r="F150" s="44">
        <f t="shared" si="197"/>
        <v>16622.093472646418</v>
      </c>
      <c r="G150" s="44">
        <f t="shared" si="197"/>
        <v>59675.719299999997</v>
      </c>
      <c r="H150" s="65">
        <f t="shared" si="120"/>
        <v>-23.909167944951761</v>
      </c>
      <c r="I150" s="65">
        <f t="shared" si="120"/>
        <v>-23.378459734522593</v>
      </c>
      <c r="J150" s="65">
        <f t="shared" si="121"/>
        <v>-51.78191513647819</v>
      </c>
      <c r="K150" s="65">
        <f t="shared" si="122"/>
        <v>-52.4147703067569</v>
      </c>
      <c r="N150" s="43" t="s">
        <v>45</v>
      </c>
      <c r="O150" s="44">
        <f t="shared" ref="O150:R150" si="198">O151+O155+O156+O157</f>
        <v>18539.600089571984</v>
      </c>
      <c r="P150" s="44">
        <f t="shared" si="198"/>
        <v>65457.983489999984</v>
      </c>
      <c r="Q150" s="44">
        <f t="shared" si="198"/>
        <v>25031.853314298052</v>
      </c>
      <c r="R150" s="44">
        <f t="shared" si="198"/>
        <v>89892.027931999997</v>
      </c>
      <c r="S150" s="65">
        <f t="shared" si="180"/>
        <v>-25.93596703851621</v>
      </c>
      <c r="T150" s="65">
        <f t="shared" si="181"/>
        <v>-27.181547690172778</v>
      </c>
    </row>
    <row r="151" spans="1:20" x14ac:dyDescent="0.35">
      <c r="A151" s="47" t="s">
        <v>46</v>
      </c>
      <c r="B151" s="48">
        <f t="shared" ref="B151:G151" si="199">SUM(B152:B154)</f>
        <v>2225.7544941395763</v>
      </c>
      <c r="C151" s="48">
        <f t="shared" si="199"/>
        <v>7885.9026999999996</v>
      </c>
      <c r="D151" s="48">
        <f t="shared" si="199"/>
        <v>1967.7130457686765</v>
      </c>
      <c r="E151" s="48">
        <f t="shared" si="199"/>
        <v>6923.3673455306744</v>
      </c>
      <c r="F151" s="48">
        <f t="shared" si="199"/>
        <v>3692.1206350170642</v>
      </c>
      <c r="G151" s="48">
        <f t="shared" si="199"/>
        <v>13255.247000000001</v>
      </c>
      <c r="H151" s="65">
        <f t="shared" si="120"/>
        <v>13.11377433441254</v>
      </c>
      <c r="I151" s="65">
        <f t="shared" si="120"/>
        <v>13.902705236212569</v>
      </c>
      <c r="J151" s="65">
        <f t="shared" si="121"/>
        <v>-39.716095053072678</v>
      </c>
      <c r="K151" s="65">
        <f t="shared" si="122"/>
        <v>-40.507312311871679</v>
      </c>
      <c r="N151" s="47" t="s">
        <v>46</v>
      </c>
      <c r="O151" s="48">
        <f t="shared" ref="O151:R151" si="200">SUM(O152:O154)</f>
        <v>4194.414945650753</v>
      </c>
      <c r="P151" s="48">
        <f t="shared" si="200"/>
        <v>14809.270045530673</v>
      </c>
      <c r="Q151" s="48">
        <f t="shared" si="200"/>
        <v>6889.1093372660716</v>
      </c>
      <c r="R151" s="48">
        <f t="shared" si="200"/>
        <v>24739.518932000003</v>
      </c>
      <c r="S151" s="65">
        <f t="shared" si="180"/>
        <v>-39.115279779906963</v>
      </c>
      <c r="T151" s="65">
        <f t="shared" si="181"/>
        <v>-40.13921577765516</v>
      </c>
    </row>
    <row r="152" spans="1:20" x14ac:dyDescent="0.35">
      <c r="A152" s="49" t="s">
        <v>47</v>
      </c>
      <c r="B152" s="50">
        <v>178.12513018124437</v>
      </c>
      <c r="C152" s="50">
        <v>631.10169999999994</v>
      </c>
      <c r="D152" s="50">
        <v>0</v>
      </c>
      <c r="E152" s="50">
        <v>0</v>
      </c>
      <c r="F152" s="50">
        <v>0</v>
      </c>
      <c r="G152" s="50">
        <v>0</v>
      </c>
      <c r="H152" s="65" t="str">
        <f t="shared" ref="H152" si="201">IFERROR(B152/D152*100-100,"0.00")</f>
        <v>0.00</v>
      </c>
      <c r="I152" s="65" t="str">
        <f t="shared" ref="I152" si="202">IFERROR(C152/E152*100-100,"0.00")</f>
        <v>0.00</v>
      </c>
      <c r="J152" s="65" t="str">
        <f t="shared" ref="J152" si="203">IFERROR(B152/F152*100-100,"0.00")</f>
        <v>0.00</v>
      </c>
      <c r="K152" s="65" t="str">
        <f t="shared" ref="K152" si="204">IFERROR(C152/G152*100-100,"0.00")</f>
        <v>0.00</v>
      </c>
      <c r="N152" s="49" t="s">
        <v>47</v>
      </c>
      <c r="O152" s="50">
        <v>178.74631190917296</v>
      </c>
      <c r="P152" s="50">
        <v>631.10169999999994</v>
      </c>
      <c r="Q152" s="50">
        <v>0</v>
      </c>
      <c r="R152" s="50">
        <v>0</v>
      </c>
      <c r="S152" s="65" t="str">
        <f t="shared" ref="S152" si="205">IFERROR(O152/Q152*100-100,"0.00")</f>
        <v>0.00</v>
      </c>
      <c r="T152" s="65" t="str">
        <f t="shared" ref="T152" si="206">IFERROR(P152/R152*100-100,"0.00")</f>
        <v>0.00</v>
      </c>
    </row>
    <row r="153" spans="1:20" x14ac:dyDescent="0.35">
      <c r="A153" s="49" t="s">
        <v>48</v>
      </c>
      <c r="B153" s="50">
        <v>187.39780103506001</v>
      </c>
      <c r="C153" s="50">
        <v>663.95500000000004</v>
      </c>
      <c r="D153" s="50">
        <v>185.94337668148907</v>
      </c>
      <c r="E153" s="50">
        <v>654.23884087297563</v>
      </c>
      <c r="F153" s="50">
        <v>149.25136954020797</v>
      </c>
      <c r="G153" s="50">
        <v>535.83399999999995</v>
      </c>
      <c r="H153" s="65">
        <f t="shared" si="120"/>
        <v>0.78218669550263087</v>
      </c>
      <c r="I153" s="65">
        <f t="shared" si="120"/>
        <v>1.485108880735325</v>
      </c>
      <c r="J153" s="65">
        <f t="shared" si="121"/>
        <v>25.558513541529337</v>
      </c>
      <c r="K153" s="65">
        <f t="shared" si="122"/>
        <v>23.910576783108212</v>
      </c>
      <c r="N153" s="49" t="s">
        <v>48</v>
      </c>
      <c r="O153" s="50">
        <v>373.35074115222892</v>
      </c>
      <c r="P153" s="50">
        <v>1318.1938408729757</v>
      </c>
      <c r="Q153" s="50">
        <v>672.98857777175283</v>
      </c>
      <c r="R153" s="50">
        <v>2416.7730320000001</v>
      </c>
      <c r="S153" s="65">
        <f t="shared" ref="S153:T157" si="207">IFERROR(O153/Q153*100-100,"0.00")</f>
        <v>-44.523465407335259</v>
      </c>
      <c r="T153" s="65">
        <f t="shared" si="207"/>
        <v>-45.456448602370216</v>
      </c>
    </row>
    <row r="154" spans="1:20" x14ac:dyDescent="0.35">
      <c r="A154" s="49" t="s">
        <v>49</v>
      </c>
      <c r="B154" s="50">
        <v>1860.2315629232719</v>
      </c>
      <c r="C154" s="50">
        <v>6590.8459999999995</v>
      </c>
      <c r="D154" s="50">
        <v>1781.7696690871874</v>
      </c>
      <c r="E154" s="50">
        <v>6269.1285046576986</v>
      </c>
      <c r="F154" s="50">
        <v>3542.8692654768561</v>
      </c>
      <c r="G154" s="50">
        <v>12719.413</v>
      </c>
      <c r="H154" s="65">
        <f t="shared" si="120"/>
        <v>4.4035935282410037</v>
      </c>
      <c r="I154" s="65">
        <f t="shared" si="120"/>
        <v>5.1317738199700074</v>
      </c>
      <c r="J154" s="65">
        <f t="shared" si="121"/>
        <v>-47.493643611122863</v>
      </c>
      <c r="K154" s="65">
        <f t="shared" si="122"/>
        <v>-48.18278170541361</v>
      </c>
      <c r="N154" s="49" t="s">
        <v>49</v>
      </c>
      <c r="O154" s="50">
        <v>3642.3178925893508</v>
      </c>
      <c r="P154" s="50">
        <v>12859.974504657697</v>
      </c>
      <c r="Q154" s="50">
        <v>6216.1207594943189</v>
      </c>
      <c r="R154" s="50">
        <v>22322.745900000002</v>
      </c>
      <c r="S154" s="65">
        <f t="shared" si="207"/>
        <v>-41.405290638439062</v>
      </c>
      <c r="T154" s="65">
        <f t="shared" si="207"/>
        <v>-42.390714107184749</v>
      </c>
    </row>
    <row r="155" spans="1:20" x14ac:dyDescent="0.35">
      <c r="A155" s="47" t="s">
        <v>50</v>
      </c>
      <c r="B155" s="48">
        <v>5786.5994744534282</v>
      </c>
      <c r="C155" s="48">
        <v>20502.063699999999</v>
      </c>
      <c r="D155" s="48">
        <v>8561.14862747189</v>
      </c>
      <c r="E155" s="48">
        <v>30122.266544469319</v>
      </c>
      <c r="F155" s="48">
        <v>12929.137216693354</v>
      </c>
      <c r="G155" s="48">
        <v>46417.472299999994</v>
      </c>
      <c r="H155" s="65">
        <f t="shared" si="120"/>
        <v>-32.408608631267128</v>
      </c>
      <c r="I155" s="65">
        <f t="shared" si="120"/>
        <v>-31.937181188763049</v>
      </c>
      <c r="J155" s="65">
        <f t="shared" si="121"/>
        <v>-55.24373067228256</v>
      </c>
      <c r="K155" s="65">
        <f t="shared" si="122"/>
        <v>-55.831150030114841</v>
      </c>
      <c r="N155" s="47" t="s">
        <v>50</v>
      </c>
      <c r="O155" s="48">
        <v>14338.279114239258</v>
      </c>
      <c r="P155" s="48">
        <v>50624.330244469318</v>
      </c>
      <c r="Q155" s="48">
        <v>18109.499228977911</v>
      </c>
      <c r="R155" s="48">
        <v>65033.123599999992</v>
      </c>
      <c r="S155" s="65">
        <f t="shared" si="207"/>
        <v>-20.82454112648314</v>
      </c>
      <c r="T155" s="65">
        <f t="shared" si="207"/>
        <v>-22.156083789170282</v>
      </c>
    </row>
    <row r="156" spans="1:20" x14ac:dyDescent="0.35">
      <c r="A156" s="47" t="s">
        <v>51</v>
      </c>
      <c r="B156" s="48">
        <v>2.5011681415644</v>
      </c>
      <c r="C156" s="48">
        <v>8.8617000000000008</v>
      </c>
      <c r="D156" s="48">
        <v>4.4114166583425005</v>
      </c>
      <c r="E156" s="48">
        <v>15.5215</v>
      </c>
      <c r="F156" s="48">
        <v>0.83562093599999987</v>
      </c>
      <c r="G156" s="48">
        <v>3</v>
      </c>
      <c r="H156" s="65">
        <f t="shared" si="120"/>
        <v>-43.302382538851759</v>
      </c>
      <c r="I156" s="65">
        <f t="shared" si="120"/>
        <v>-42.906935541023742</v>
      </c>
      <c r="J156" s="65">
        <f t="shared" ref="J156" si="208">IFERROR(B156/F156*100-100,"0.00")</f>
        <v>199.31851079954276</v>
      </c>
      <c r="K156" s="65">
        <f t="shared" ref="K156" si="209">IFERROR(C156/G156*100-100,"0.00")</f>
        <v>195.39000000000004</v>
      </c>
      <c r="N156" s="47" t="s">
        <v>51</v>
      </c>
      <c r="O156" s="48">
        <v>6.9060296819732008</v>
      </c>
      <c r="P156" s="48">
        <v>24.383200000000002</v>
      </c>
      <c r="Q156" s="48">
        <v>33.244748054070399</v>
      </c>
      <c r="R156" s="48">
        <v>119.38539999999999</v>
      </c>
      <c r="S156" s="65">
        <f t="shared" si="207"/>
        <v>-79.226704709143846</v>
      </c>
      <c r="T156" s="65">
        <f t="shared" si="207"/>
        <v>-79.576062064540551</v>
      </c>
    </row>
    <row r="157" spans="1:20" ht="31" x14ac:dyDescent="0.35">
      <c r="A157" s="54" t="s">
        <v>52</v>
      </c>
      <c r="B157" s="55">
        <v>0</v>
      </c>
      <c r="C157" s="55">
        <v>0</v>
      </c>
      <c r="D157" s="55">
        <v>0</v>
      </c>
      <c r="E157" s="55">
        <v>0</v>
      </c>
      <c r="F157" s="55">
        <v>0</v>
      </c>
      <c r="G157" s="55">
        <v>0</v>
      </c>
      <c r="H157" s="66" t="str">
        <f t="shared" si="120"/>
        <v>0.00</v>
      </c>
      <c r="I157" s="66" t="str">
        <f t="shared" si="120"/>
        <v>0.00</v>
      </c>
      <c r="J157" s="66" t="str">
        <f t="shared" si="121"/>
        <v>0.00</v>
      </c>
      <c r="K157" s="66" t="str">
        <f t="shared" si="122"/>
        <v>0.00</v>
      </c>
      <c r="N157" s="54" t="s">
        <v>52</v>
      </c>
      <c r="O157" s="55">
        <v>0</v>
      </c>
      <c r="P157" s="55">
        <v>0</v>
      </c>
      <c r="Q157" s="55">
        <v>0</v>
      </c>
      <c r="R157" s="55">
        <v>0</v>
      </c>
      <c r="S157" s="66" t="str">
        <f t="shared" si="207"/>
        <v>0.00</v>
      </c>
      <c r="T157" s="66" t="str">
        <f t="shared" si="207"/>
        <v>0.00</v>
      </c>
    </row>
    <row r="158" spans="1:20" x14ac:dyDescent="0.35">
      <c r="A158" s="45"/>
      <c r="B158" s="61"/>
      <c r="C158" s="61"/>
      <c r="D158" s="61"/>
      <c r="E158" s="61"/>
      <c r="F158" s="61"/>
      <c r="G158" s="61"/>
      <c r="J158" s="16" t="s">
        <v>98</v>
      </c>
      <c r="N158" s="45"/>
      <c r="O158" s="61"/>
      <c r="P158" s="61"/>
      <c r="Q158" s="61"/>
      <c r="R158" s="61"/>
      <c r="S158" s="16" t="s">
        <v>129</v>
      </c>
    </row>
    <row r="159" spans="1:20" x14ac:dyDescent="0.35">
      <c r="A159" s="45"/>
      <c r="B159" s="61"/>
      <c r="C159" s="61"/>
      <c r="D159" s="61"/>
      <c r="E159" s="61"/>
      <c r="F159" s="61"/>
      <c r="G159" s="61"/>
      <c r="N159" s="45"/>
      <c r="O159" s="61"/>
      <c r="P159" s="61"/>
      <c r="Q159" s="61"/>
      <c r="R159" s="61"/>
    </row>
    <row r="160" spans="1:20" x14ac:dyDescent="0.35">
      <c r="A160" s="45"/>
      <c r="B160" s="61"/>
      <c r="C160" s="61"/>
      <c r="D160" s="61"/>
      <c r="E160" s="61"/>
      <c r="F160" s="61"/>
      <c r="G160" s="61"/>
      <c r="N160" s="45"/>
      <c r="O160" s="61"/>
      <c r="P160" s="61"/>
      <c r="Q160" s="61"/>
      <c r="R160" s="61"/>
    </row>
    <row r="161" spans="1:20" x14ac:dyDescent="0.35">
      <c r="A161" s="25"/>
      <c r="B161" s="94" t="s">
        <v>90</v>
      </c>
      <c r="C161" s="94"/>
      <c r="D161" s="94"/>
      <c r="E161" s="94"/>
      <c r="F161" s="94"/>
      <c r="G161" s="94"/>
      <c r="H161" s="26"/>
      <c r="I161" s="27" t="s">
        <v>9</v>
      </c>
      <c r="J161" s="28"/>
      <c r="K161" s="28"/>
      <c r="N161" s="25"/>
      <c r="O161" s="94" t="s">
        <v>90</v>
      </c>
      <c r="P161" s="94"/>
      <c r="Q161" s="94"/>
      <c r="R161" s="94"/>
      <c r="S161" s="26"/>
      <c r="T161" s="27" t="s">
        <v>9</v>
      </c>
    </row>
    <row r="162" spans="1:20" x14ac:dyDescent="0.35">
      <c r="A162" s="28"/>
      <c r="B162" s="29"/>
      <c r="C162" s="29"/>
      <c r="D162" s="29"/>
      <c r="E162" s="29"/>
      <c r="F162" s="29"/>
      <c r="G162" s="29"/>
      <c r="H162" s="30"/>
      <c r="I162" s="28" t="s">
        <v>8</v>
      </c>
      <c r="J162" s="31"/>
      <c r="K162" s="31"/>
      <c r="N162" s="28"/>
      <c r="O162" s="29"/>
      <c r="P162" s="29"/>
      <c r="Q162" s="29"/>
      <c r="R162" s="29"/>
      <c r="S162" s="30"/>
      <c r="T162" s="28" t="s">
        <v>8</v>
      </c>
    </row>
    <row r="163" spans="1:20" x14ac:dyDescent="0.35">
      <c r="A163" s="32"/>
      <c r="B163" s="77"/>
      <c r="C163" s="78"/>
      <c r="D163" s="91"/>
      <c r="E163" s="91"/>
      <c r="F163" s="77"/>
      <c r="G163" s="78"/>
      <c r="H163" s="77" t="s">
        <v>110</v>
      </c>
      <c r="I163" s="92"/>
      <c r="J163" s="92"/>
      <c r="K163" s="92"/>
      <c r="N163" s="32"/>
      <c r="O163" s="77"/>
      <c r="P163" s="78"/>
      <c r="Q163" s="91"/>
      <c r="R163" s="91"/>
      <c r="S163" s="77" t="s">
        <v>118</v>
      </c>
      <c r="T163" s="92"/>
    </row>
    <row r="164" spans="1:20" x14ac:dyDescent="0.35">
      <c r="A164" s="33"/>
      <c r="B164" s="91" t="s">
        <v>107</v>
      </c>
      <c r="C164" s="91"/>
      <c r="D164" s="79" t="s">
        <v>108</v>
      </c>
      <c r="E164" s="80"/>
      <c r="F164" s="91" t="s">
        <v>109</v>
      </c>
      <c r="G164" s="91"/>
      <c r="H164" s="83" t="s">
        <v>3</v>
      </c>
      <c r="I164" s="93"/>
      <c r="J164" s="93"/>
      <c r="K164" s="93"/>
      <c r="N164" s="33"/>
      <c r="O164" s="79" t="s">
        <v>116</v>
      </c>
      <c r="P164" s="80"/>
      <c r="Q164" s="79" t="s">
        <v>117</v>
      </c>
      <c r="R164" s="80"/>
      <c r="S164" s="83" t="s">
        <v>3</v>
      </c>
      <c r="T164" s="93"/>
    </row>
    <row r="165" spans="1:20" x14ac:dyDescent="0.35">
      <c r="A165" s="34" t="s">
        <v>0</v>
      </c>
      <c r="B165" s="35"/>
      <c r="C165" s="29"/>
      <c r="D165" s="35"/>
      <c r="E165" s="36"/>
      <c r="F165" s="35"/>
      <c r="G165" s="36"/>
      <c r="H165" s="83" t="s">
        <v>111</v>
      </c>
      <c r="I165" s="93"/>
      <c r="J165" s="95" t="s">
        <v>109</v>
      </c>
      <c r="K165" s="96"/>
      <c r="N165" s="34" t="s">
        <v>0</v>
      </c>
      <c r="O165" s="81"/>
      <c r="P165" s="82"/>
      <c r="Q165" s="81"/>
      <c r="R165" s="82"/>
      <c r="S165" s="95" t="s">
        <v>119</v>
      </c>
      <c r="T165" s="96"/>
    </row>
    <row r="166" spans="1:20" x14ac:dyDescent="0.35">
      <c r="A166" s="33"/>
      <c r="B166" s="37" t="s">
        <v>1</v>
      </c>
      <c r="C166" s="38" t="s">
        <v>2</v>
      </c>
      <c r="D166" s="37" t="s">
        <v>1</v>
      </c>
      <c r="E166" s="39" t="s">
        <v>2</v>
      </c>
      <c r="F166" s="37" t="s">
        <v>1</v>
      </c>
      <c r="G166" s="39" t="s">
        <v>2</v>
      </c>
      <c r="H166" s="40" t="s">
        <v>1</v>
      </c>
      <c r="I166" s="40" t="s">
        <v>2</v>
      </c>
      <c r="J166" s="40" t="s">
        <v>1</v>
      </c>
      <c r="K166" s="40" t="s">
        <v>2</v>
      </c>
      <c r="N166" s="33"/>
      <c r="O166" s="37" t="s">
        <v>1</v>
      </c>
      <c r="P166" s="38" t="s">
        <v>2</v>
      </c>
      <c r="Q166" s="37" t="s">
        <v>1</v>
      </c>
      <c r="R166" s="39" t="s">
        <v>2</v>
      </c>
      <c r="S166" s="40" t="s">
        <v>1</v>
      </c>
      <c r="T166" s="40" t="s">
        <v>2</v>
      </c>
    </row>
    <row r="167" spans="1:20" ht="18" x14ac:dyDescent="0.4">
      <c r="A167" s="57" t="s">
        <v>53</v>
      </c>
      <c r="B167" s="44">
        <f t="shared" ref="B167:G167" si="210">SUM(B168:B169)</f>
        <v>19153.180694072405</v>
      </c>
      <c r="C167" s="44">
        <f t="shared" si="210"/>
        <v>67860.188420000006</v>
      </c>
      <c r="D167" s="44">
        <f t="shared" si="210"/>
        <v>19140.048996587837</v>
      </c>
      <c r="E167" s="44">
        <f t="shared" si="210"/>
        <v>67343.960797427979</v>
      </c>
      <c r="F167" s="44">
        <f t="shared" si="210"/>
        <v>17256.364541462695</v>
      </c>
      <c r="G167" s="44">
        <f t="shared" si="210"/>
        <v>61952.8441594576</v>
      </c>
      <c r="H167" s="65">
        <f t="shared" ref="H167:H180" si="211">IFERROR(B167/D167*100-100,"0.00")</f>
        <v>6.8608484162766104E-2</v>
      </c>
      <c r="I167" s="65">
        <f t="shared" ref="I167:I180" si="212">IFERROR(C167/E167*100-100,"0.00")</f>
        <v>0.76655369903895121</v>
      </c>
      <c r="J167" s="65">
        <f t="shared" ref="J167:J168" si="213">IFERROR(B167/F167*100-100,"0.00")</f>
        <v>10.991980078145303</v>
      </c>
      <c r="K167" s="65">
        <f t="shared" ref="K167:K180" si="214">IFERROR(C167/G167*100-100,"0.00")</f>
        <v>9.5352268982804986</v>
      </c>
      <c r="N167" s="57" t="s">
        <v>53</v>
      </c>
      <c r="O167" s="44">
        <f t="shared" ref="O167:R167" si="215">SUM(O168:O169)</f>
        <v>38293.737803958931</v>
      </c>
      <c r="P167" s="44">
        <f t="shared" si="215"/>
        <v>135204.149217428</v>
      </c>
      <c r="Q167" s="44">
        <f t="shared" si="215"/>
        <v>33037.500345568398</v>
      </c>
      <c r="R167" s="44">
        <f t="shared" si="215"/>
        <v>118641.15159906904</v>
      </c>
      <c r="S167" s="65">
        <f t="shared" ref="S167:S180" si="216">IFERROR(O167/Q167*100-100,"0.00")</f>
        <v>15.909912685314879</v>
      </c>
      <c r="T167" s="65">
        <f t="shared" ref="T167:T180" si="217">IFERROR(P167/R167*100-100,"0.00")</f>
        <v>13.960583992248559</v>
      </c>
    </row>
    <row r="168" spans="1:20" ht="31" x14ac:dyDescent="0.35">
      <c r="A168" s="45" t="s">
        <v>54</v>
      </c>
      <c r="B168" s="50">
        <v>19153.180694072405</v>
      </c>
      <c r="C168" s="46">
        <v>67860.188420000006</v>
      </c>
      <c r="D168" s="46">
        <v>19140.048996587837</v>
      </c>
      <c r="E168" s="46">
        <v>67343.960797427979</v>
      </c>
      <c r="F168" s="46">
        <v>17256.364541462695</v>
      </c>
      <c r="G168" s="46">
        <v>61952.8441594576</v>
      </c>
      <c r="H168" s="65">
        <f t="shared" si="211"/>
        <v>6.8608484162766104E-2</v>
      </c>
      <c r="I168" s="65">
        <f t="shared" si="212"/>
        <v>0.76655369903895121</v>
      </c>
      <c r="J168" s="65">
        <f t="shared" si="213"/>
        <v>10.991980078145303</v>
      </c>
      <c r="K168" s="65">
        <f t="shared" si="214"/>
        <v>9.5352268982804986</v>
      </c>
      <c r="N168" s="45" t="s">
        <v>54</v>
      </c>
      <c r="O168" s="50">
        <v>38293.737803958931</v>
      </c>
      <c r="P168" s="46">
        <v>135204.149217428</v>
      </c>
      <c r="Q168" s="46">
        <v>33037.500345568398</v>
      </c>
      <c r="R168" s="46">
        <v>118641.15159906904</v>
      </c>
      <c r="S168" s="65">
        <f t="shared" si="216"/>
        <v>15.909912685314879</v>
      </c>
      <c r="T168" s="65">
        <f t="shared" si="217"/>
        <v>13.960583992248559</v>
      </c>
    </row>
    <row r="169" spans="1:20" ht="31" x14ac:dyDescent="0.35">
      <c r="A169" s="45" t="s">
        <v>55</v>
      </c>
      <c r="B169" s="46">
        <v>0</v>
      </c>
      <c r="C169" s="46">
        <v>0</v>
      </c>
      <c r="D169" s="46">
        <v>0</v>
      </c>
      <c r="E169" s="46">
        <v>0</v>
      </c>
      <c r="F169" s="46">
        <v>0</v>
      </c>
      <c r="G169" s="46">
        <v>0</v>
      </c>
      <c r="H169" s="65" t="str">
        <f t="shared" si="211"/>
        <v>0.00</v>
      </c>
      <c r="I169" s="65" t="str">
        <f t="shared" si="212"/>
        <v>0.00</v>
      </c>
      <c r="J169" s="65" t="str">
        <f>IFERROR(B169/F169*100-100,"0.00")</f>
        <v>0.00</v>
      </c>
      <c r="K169" s="65" t="str">
        <f t="shared" si="214"/>
        <v>0.00</v>
      </c>
      <c r="N169" s="45" t="s">
        <v>55</v>
      </c>
      <c r="O169" s="46">
        <v>0</v>
      </c>
      <c r="P169" s="46">
        <v>0</v>
      </c>
      <c r="Q169" s="46">
        <v>0</v>
      </c>
      <c r="R169" s="46">
        <v>0</v>
      </c>
      <c r="S169" s="65" t="str">
        <f t="shared" si="216"/>
        <v>0.00</v>
      </c>
      <c r="T169" s="65" t="str">
        <f t="shared" si="217"/>
        <v>0.00</v>
      </c>
    </row>
    <row r="170" spans="1:20" ht="35.5" x14ac:dyDescent="0.4">
      <c r="A170" s="43" t="s">
        <v>56</v>
      </c>
      <c r="B170" s="44">
        <v>6257.8680476140134</v>
      </c>
      <c r="C170" s="44">
        <v>22171.7798</v>
      </c>
      <c r="D170" s="44">
        <v>2747.6472064024533</v>
      </c>
      <c r="E170" s="44">
        <v>9667.5534000000007</v>
      </c>
      <c r="F170" s="44">
        <v>8475.9905795959512</v>
      </c>
      <c r="G170" s="44">
        <v>30430.031899999998</v>
      </c>
      <c r="H170" s="65">
        <f t="shared" si="211"/>
        <v>127.75369534459116</v>
      </c>
      <c r="I170" s="65">
        <f t="shared" si="212"/>
        <v>129.34220151294946</v>
      </c>
      <c r="J170" s="65">
        <f t="shared" ref="J170:J180" si="218">IFERROR(B170/F170*100-100,"0.00")</f>
        <v>-26.169478495192891</v>
      </c>
      <c r="K170" s="65">
        <f t="shared" si="214"/>
        <v>-27.138493075322728</v>
      </c>
      <c r="N170" s="43" t="s">
        <v>56</v>
      </c>
      <c r="O170" s="44">
        <v>9017.8229327337976</v>
      </c>
      <c r="P170" s="44">
        <v>31839.333200000001</v>
      </c>
      <c r="Q170" s="44">
        <v>14335.256114814263</v>
      </c>
      <c r="R170" s="44">
        <v>51479.418120000002</v>
      </c>
      <c r="S170" s="65">
        <f t="shared" si="216"/>
        <v>-37.093395049882318</v>
      </c>
      <c r="T170" s="65">
        <f t="shared" si="217"/>
        <v>-38.151334333691182</v>
      </c>
    </row>
    <row r="171" spans="1:20" ht="35.5" x14ac:dyDescent="0.4">
      <c r="A171" s="43" t="s">
        <v>57</v>
      </c>
      <c r="B171" s="44">
        <f t="shared" ref="B171:G171" si="219">B172+B175+B182</f>
        <v>8762.1987131759997</v>
      </c>
      <c r="C171" s="44">
        <f t="shared" si="219"/>
        <v>31044.684699999998</v>
      </c>
      <c r="D171" s="44">
        <f t="shared" si="219"/>
        <v>10502.771088866743</v>
      </c>
      <c r="E171" s="44">
        <f t="shared" si="219"/>
        <v>36953.834580000002</v>
      </c>
      <c r="F171" s="44">
        <f t="shared" si="219"/>
        <v>11477.761975591493</v>
      </c>
      <c r="G171" s="44">
        <f t="shared" si="219"/>
        <v>41206.825299999997</v>
      </c>
      <c r="H171" s="65">
        <f t="shared" si="211"/>
        <v>-16.572506064954638</v>
      </c>
      <c r="I171" s="65">
        <f t="shared" si="212"/>
        <v>-15.990627081494083</v>
      </c>
      <c r="J171" s="65">
        <f t="shared" si="218"/>
        <v>-23.65934463696307</v>
      </c>
      <c r="K171" s="65">
        <f t="shared" si="214"/>
        <v>-24.661304349500568</v>
      </c>
      <c r="N171" s="43" t="s">
        <v>57</v>
      </c>
      <c r="O171" s="44">
        <f t="shared" ref="O171:R171" si="220">O172+O175+O182</f>
        <v>19259.15353513513</v>
      </c>
      <c r="P171" s="44">
        <f t="shared" si="220"/>
        <v>67998.519280000008</v>
      </c>
      <c r="Q171" s="44">
        <f t="shared" si="220"/>
        <v>21016.149698780246</v>
      </c>
      <c r="R171" s="44">
        <f t="shared" si="220"/>
        <v>75471.212299999985</v>
      </c>
      <c r="S171" s="65">
        <f t="shared" si="216"/>
        <v>-8.3602191116248576</v>
      </c>
      <c r="T171" s="65">
        <f t="shared" si="217"/>
        <v>-9.9013819869433632</v>
      </c>
    </row>
    <row r="172" spans="1:20" x14ac:dyDescent="0.35">
      <c r="A172" s="47" t="s">
        <v>58</v>
      </c>
      <c r="B172" s="48">
        <f t="shared" ref="B172:G172" si="221">SUM(B173:B174)</f>
        <v>1358.285555821348</v>
      </c>
      <c r="C172" s="48">
        <f t="shared" si="221"/>
        <v>4812.4390000000003</v>
      </c>
      <c r="D172" s="48">
        <f t="shared" si="221"/>
        <v>1030.1869015343721</v>
      </c>
      <c r="E172" s="48">
        <f t="shared" si="221"/>
        <v>3624.6963799999999</v>
      </c>
      <c r="F172" s="48">
        <f t="shared" si="221"/>
        <v>1625.688832294896</v>
      </c>
      <c r="G172" s="48">
        <f t="shared" si="221"/>
        <v>5836.4579999999996</v>
      </c>
      <c r="H172" s="65">
        <f t="shared" si="211"/>
        <v>31.848459128950481</v>
      </c>
      <c r="I172" s="65">
        <f t="shared" si="212"/>
        <v>32.768058217334072</v>
      </c>
      <c r="J172" s="65">
        <f t="shared" si="218"/>
        <v>-16.448613729853165</v>
      </c>
      <c r="K172" s="65">
        <f t="shared" si="214"/>
        <v>-17.545213209792649</v>
      </c>
      <c r="N172" s="47" t="s">
        <v>58</v>
      </c>
      <c r="O172" s="48">
        <f t="shared" ref="O172:R172" si="222">SUM(O173:O174)</f>
        <v>2389.6415304433476</v>
      </c>
      <c r="P172" s="48">
        <f t="shared" si="222"/>
        <v>8437.1353799999997</v>
      </c>
      <c r="Q172" s="48">
        <f t="shared" si="222"/>
        <v>1981.7784400718656</v>
      </c>
      <c r="R172" s="48">
        <f t="shared" si="222"/>
        <v>7116.7755999999999</v>
      </c>
      <c r="S172" s="65">
        <f t="shared" si="216"/>
        <v>20.580660386874115</v>
      </c>
      <c r="T172" s="65">
        <f t="shared" si="217"/>
        <v>18.552780840806605</v>
      </c>
    </row>
    <row r="173" spans="1:20" x14ac:dyDescent="0.35">
      <c r="A173" s="49" t="s">
        <v>59</v>
      </c>
      <c r="B173" s="50">
        <v>0</v>
      </c>
      <c r="C173" s="50">
        <v>0</v>
      </c>
      <c r="D173" s="50">
        <v>0</v>
      </c>
      <c r="E173" s="50">
        <v>0</v>
      </c>
      <c r="F173" s="50">
        <v>0.14066285755999999</v>
      </c>
      <c r="G173" s="50">
        <v>0.505</v>
      </c>
      <c r="H173" s="65" t="str">
        <f t="shared" si="211"/>
        <v>0.00</v>
      </c>
      <c r="I173" s="65" t="str">
        <f t="shared" si="212"/>
        <v>0.00</v>
      </c>
      <c r="J173" s="65">
        <f t="shared" si="218"/>
        <v>-100</v>
      </c>
      <c r="K173" s="65">
        <f t="shared" si="214"/>
        <v>-100</v>
      </c>
      <c r="N173" s="49" t="s">
        <v>59</v>
      </c>
      <c r="O173" s="50">
        <v>0</v>
      </c>
      <c r="P173" s="50">
        <v>0</v>
      </c>
      <c r="Q173" s="50">
        <v>0.14062521688000001</v>
      </c>
      <c r="R173" s="50">
        <v>0.505</v>
      </c>
      <c r="S173" s="65">
        <f t="shared" si="216"/>
        <v>-100</v>
      </c>
      <c r="T173" s="65">
        <f t="shared" si="217"/>
        <v>-100</v>
      </c>
    </row>
    <row r="174" spans="1:20" x14ac:dyDescent="0.35">
      <c r="A174" s="49" t="s">
        <v>60</v>
      </c>
      <c r="B174" s="50">
        <v>1358.285555821348</v>
      </c>
      <c r="C174" s="50">
        <v>4812.4390000000003</v>
      </c>
      <c r="D174" s="50">
        <v>1030.1869015343721</v>
      </c>
      <c r="E174" s="50">
        <v>3624.6963799999999</v>
      </c>
      <c r="F174" s="50">
        <v>1625.5481694373359</v>
      </c>
      <c r="G174" s="50">
        <v>5835.9529999999995</v>
      </c>
      <c r="H174" s="65">
        <f t="shared" si="211"/>
        <v>31.848459128950481</v>
      </c>
      <c r="I174" s="65">
        <f t="shared" si="212"/>
        <v>32.768058217334072</v>
      </c>
      <c r="J174" s="65">
        <f t="shared" si="218"/>
        <v>-16.441383813836637</v>
      </c>
      <c r="K174" s="65">
        <f t="shared" si="214"/>
        <v>-17.538078185345213</v>
      </c>
      <c r="N174" s="49" t="s">
        <v>60</v>
      </c>
      <c r="O174" s="50">
        <v>2389.6415304433476</v>
      </c>
      <c r="P174" s="50">
        <v>8437.1353799999997</v>
      </c>
      <c r="Q174" s="50">
        <v>1981.6378148549857</v>
      </c>
      <c r="R174" s="50">
        <v>7116.2705999999998</v>
      </c>
      <c r="S174" s="65">
        <f t="shared" si="216"/>
        <v>20.589217289347062</v>
      </c>
      <c r="T174" s="65">
        <f t="shared" si="217"/>
        <v>18.561193836558147</v>
      </c>
    </row>
    <row r="175" spans="1:20" x14ac:dyDescent="0.35">
      <c r="A175" s="47" t="s">
        <v>61</v>
      </c>
      <c r="B175" s="48">
        <f t="shared" ref="B175:G175" si="223">SUM(B176:B181)</f>
        <v>7357.7384272399686</v>
      </c>
      <c r="C175" s="48">
        <f t="shared" si="223"/>
        <v>26068.647499999999</v>
      </c>
      <c r="D175" s="48">
        <f t="shared" si="223"/>
        <v>9320.0795964347944</v>
      </c>
      <c r="E175" s="48">
        <f t="shared" si="223"/>
        <v>32792.553200000002</v>
      </c>
      <c r="F175" s="48">
        <f t="shared" si="223"/>
        <v>9703.7557194225246</v>
      </c>
      <c r="G175" s="48">
        <f t="shared" si="223"/>
        <v>34837.886299999998</v>
      </c>
      <c r="H175" s="65">
        <f t="shared" si="211"/>
        <v>-21.054982941835377</v>
      </c>
      <c r="I175" s="65">
        <f t="shared" si="212"/>
        <v>-20.504367741637154</v>
      </c>
      <c r="J175" s="65">
        <f t="shared" si="218"/>
        <v>-24.176384484688668</v>
      </c>
      <c r="K175" s="65">
        <f t="shared" si="214"/>
        <v>-25.171558126360836</v>
      </c>
      <c r="N175" s="47" t="s">
        <v>61</v>
      </c>
      <c r="O175" s="48">
        <f t="shared" ref="O175:R175" si="224">SUM(O176:O181)</f>
        <v>16671.199807686509</v>
      </c>
      <c r="P175" s="48">
        <f t="shared" si="224"/>
        <v>58861.200700000001</v>
      </c>
      <c r="Q175" s="48">
        <f t="shared" si="224"/>
        <v>18727.657413152541</v>
      </c>
      <c r="R175" s="48">
        <f t="shared" si="224"/>
        <v>67252.994899999991</v>
      </c>
      <c r="S175" s="65">
        <f t="shared" si="216"/>
        <v>-10.980858737952843</v>
      </c>
      <c r="T175" s="65">
        <f t="shared" si="217"/>
        <v>-12.477948695783653</v>
      </c>
    </row>
    <row r="176" spans="1:20" ht="31" x14ac:dyDescent="0.35">
      <c r="A176" s="49" t="s">
        <v>62</v>
      </c>
      <c r="B176" s="50">
        <v>0</v>
      </c>
      <c r="C176" s="50">
        <v>0</v>
      </c>
      <c r="D176" s="50">
        <v>0</v>
      </c>
      <c r="E176" s="50">
        <v>0</v>
      </c>
      <c r="F176" s="50">
        <v>0</v>
      </c>
      <c r="G176" s="50">
        <v>0</v>
      </c>
      <c r="H176" s="65" t="str">
        <f t="shared" si="211"/>
        <v>0.00</v>
      </c>
      <c r="I176" s="65" t="str">
        <f t="shared" si="212"/>
        <v>0.00</v>
      </c>
      <c r="J176" s="65" t="str">
        <f t="shared" si="218"/>
        <v>0.00</v>
      </c>
      <c r="K176" s="65" t="str">
        <f t="shared" si="214"/>
        <v>0.00</v>
      </c>
      <c r="N176" s="49" t="s">
        <v>62</v>
      </c>
      <c r="O176" s="50">
        <v>0</v>
      </c>
      <c r="P176" s="50">
        <v>0</v>
      </c>
      <c r="Q176" s="50">
        <v>16.078613906240001</v>
      </c>
      <c r="R176" s="50">
        <v>57.74</v>
      </c>
      <c r="S176" s="65">
        <f t="shared" si="216"/>
        <v>-100</v>
      </c>
      <c r="T176" s="65">
        <f t="shared" si="217"/>
        <v>-100</v>
      </c>
    </row>
    <row r="177" spans="1:20" ht="31" x14ac:dyDescent="0.35">
      <c r="A177" s="49" t="s">
        <v>63</v>
      </c>
      <c r="B177" s="50">
        <v>3613.2127807870247</v>
      </c>
      <c r="C177" s="50">
        <v>12801.7014</v>
      </c>
      <c r="D177" s="50">
        <v>4075.4516749891877</v>
      </c>
      <c r="E177" s="50">
        <v>14339.4125</v>
      </c>
      <c r="F177" s="50">
        <v>5807.2170512696875</v>
      </c>
      <c r="G177" s="50">
        <v>20848.749</v>
      </c>
      <c r="H177" s="65">
        <f t="shared" si="211"/>
        <v>-11.342028591306743</v>
      </c>
      <c r="I177" s="65">
        <f t="shared" si="212"/>
        <v>-10.723668769553854</v>
      </c>
      <c r="J177" s="65">
        <f t="shared" si="218"/>
        <v>-37.780648649992635</v>
      </c>
      <c r="K177" s="65">
        <f t="shared" si="214"/>
        <v>-38.597268354086857</v>
      </c>
      <c r="N177" s="49" t="s">
        <v>63</v>
      </c>
      <c r="O177" s="50">
        <v>7687.1509151881382</v>
      </c>
      <c r="P177" s="50">
        <v>27141.1139</v>
      </c>
      <c r="Q177" s="50">
        <v>11068.825851897025</v>
      </c>
      <c r="R177" s="50">
        <v>39749.322199999995</v>
      </c>
      <c r="S177" s="65">
        <f t="shared" si="216"/>
        <v>-30.551342861079718</v>
      </c>
      <c r="T177" s="65">
        <f t="shared" si="217"/>
        <v>-31.719303882872239</v>
      </c>
    </row>
    <row r="178" spans="1:20" ht="31" x14ac:dyDescent="0.35">
      <c r="A178" s="49" t="s">
        <v>64</v>
      </c>
      <c r="B178" s="50">
        <v>0</v>
      </c>
      <c r="C178" s="50">
        <v>0</v>
      </c>
      <c r="D178" s="50">
        <v>1.1368531800000001</v>
      </c>
      <c r="E178" s="50">
        <v>4</v>
      </c>
      <c r="F178" s="50">
        <v>0</v>
      </c>
      <c r="G178" s="50">
        <v>0</v>
      </c>
      <c r="H178" s="65">
        <f t="shared" si="211"/>
        <v>-100</v>
      </c>
      <c r="I178" s="65">
        <f t="shared" si="212"/>
        <v>-100</v>
      </c>
      <c r="J178" s="65" t="str">
        <f t="shared" si="218"/>
        <v>0.00</v>
      </c>
      <c r="K178" s="65" t="str">
        <f t="shared" si="214"/>
        <v>0.00</v>
      </c>
      <c r="N178" s="49" t="s">
        <v>64</v>
      </c>
      <c r="O178" s="50">
        <v>1.1329160540000001</v>
      </c>
      <c r="P178" s="50">
        <v>4</v>
      </c>
      <c r="Q178" s="50">
        <v>0</v>
      </c>
      <c r="R178" s="50">
        <v>0</v>
      </c>
      <c r="S178" s="65" t="str">
        <f t="shared" si="216"/>
        <v>0.00</v>
      </c>
      <c r="T178" s="65" t="str">
        <f t="shared" si="217"/>
        <v>0.00</v>
      </c>
    </row>
    <row r="179" spans="1:20" ht="31" x14ac:dyDescent="0.35">
      <c r="A179" s="49" t="s">
        <v>65</v>
      </c>
      <c r="B179" s="50">
        <v>2655.8043288836138</v>
      </c>
      <c r="C179" s="50">
        <v>9409.5798000000013</v>
      </c>
      <c r="D179" s="50">
        <v>4277.7176369565195</v>
      </c>
      <c r="E179" s="50">
        <v>15051.0821</v>
      </c>
      <c r="F179" s="50">
        <v>3073.8451222811318</v>
      </c>
      <c r="G179" s="50">
        <v>11035.548500000001</v>
      </c>
      <c r="H179" s="65">
        <f t="shared" si="211"/>
        <v>-37.915389600769757</v>
      </c>
      <c r="I179" s="65">
        <f t="shared" si="212"/>
        <v>-37.482370121414711</v>
      </c>
      <c r="J179" s="65">
        <f t="shared" si="218"/>
        <v>-13.599930275188541</v>
      </c>
      <c r="K179" s="65">
        <f t="shared" si="214"/>
        <v>-14.733918300481392</v>
      </c>
      <c r="N179" s="49" t="s">
        <v>65</v>
      </c>
      <c r="O179" s="50">
        <v>6927.9691394940355</v>
      </c>
      <c r="P179" s="50">
        <v>24460.661899999999</v>
      </c>
      <c r="Q179" s="50">
        <v>6413.8725620028554</v>
      </c>
      <c r="R179" s="50">
        <v>23032.893499999998</v>
      </c>
      <c r="S179" s="65">
        <f t="shared" si="216"/>
        <v>8.0153849725171966</v>
      </c>
      <c r="T179" s="65">
        <f t="shared" si="217"/>
        <v>6.1988234348411311</v>
      </c>
    </row>
    <row r="180" spans="1:20" ht="31" x14ac:dyDescent="0.35">
      <c r="A180" s="49" t="s">
        <v>103</v>
      </c>
      <c r="B180" s="76">
        <v>0</v>
      </c>
      <c r="C180" s="76">
        <v>0</v>
      </c>
      <c r="D180" s="76">
        <v>0</v>
      </c>
      <c r="E180" s="76">
        <v>0</v>
      </c>
      <c r="F180" s="76">
        <v>0</v>
      </c>
      <c r="G180" s="76">
        <v>0</v>
      </c>
      <c r="H180" s="65" t="str">
        <f t="shared" si="211"/>
        <v>0.00</v>
      </c>
      <c r="I180" s="65" t="str">
        <f t="shared" si="212"/>
        <v>0.00</v>
      </c>
      <c r="J180" s="65" t="str">
        <f t="shared" si="218"/>
        <v>0.00</v>
      </c>
      <c r="K180" s="65" t="str">
        <f t="shared" si="214"/>
        <v>0.00</v>
      </c>
      <c r="N180" s="49" t="s">
        <v>103</v>
      </c>
      <c r="O180" s="76">
        <v>0</v>
      </c>
      <c r="P180" s="76">
        <v>0</v>
      </c>
      <c r="Q180" s="76">
        <v>0</v>
      </c>
      <c r="R180" s="76">
        <v>0</v>
      </c>
      <c r="S180" s="65" t="str">
        <f t="shared" si="216"/>
        <v>0.00</v>
      </c>
      <c r="T180" s="65" t="str">
        <f t="shared" si="217"/>
        <v>0.00</v>
      </c>
    </row>
    <row r="181" spans="1:20" x14ac:dyDescent="0.35">
      <c r="A181" s="49" t="s">
        <v>104</v>
      </c>
      <c r="B181" s="50">
        <v>1088.7213175693309</v>
      </c>
      <c r="C181" s="50">
        <v>3857.3662999999979</v>
      </c>
      <c r="D181" s="50">
        <v>965.7734313090881</v>
      </c>
      <c r="E181" s="50">
        <v>3398.0586000000039</v>
      </c>
      <c r="F181" s="50">
        <v>822.69354587170494</v>
      </c>
      <c r="G181" s="50">
        <v>2953.5887999999977</v>
      </c>
      <c r="H181" s="65">
        <f t="shared" ref="H181" si="225">IFERROR(B181/D181*100-100,"0.00")</f>
        <v>12.730510311677264</v>
      </c>
      <c r="I181" s="65">
        <f t="shared" ref="I181" si="226">IFERROR(C181/E181*100-100,"0.00")</f>
        <v>13.516768074570379</v>
      </c>
      <c r="J181" s="65">
        <f t="shared" ref="J181" si="227">IFERROR(B181/F181*100-100,"0.00")</f>
        <v>32.336192867023129</v>
      </c>
      <c r="K181" s="65">
        <f t="shared" ref="K181" si="228">IFERROR(C181/G181*100-100,"0.00")</f>
        <v>30.59930007860271</v>
      </c>
      <c r="N181" s="49" t="s">
        <v>104</v>
      </c>
      <c r="O181" s="50">
        <v>2054.946836950337</v>
      </c>
      <c r="P181" s="50">
        <v>7255.4249000000018</v>
      </c>
      <c r="Q181" s="50">
        <v>1228.8803853464194</v>
      </c>
      <c r="R181" s="50">
        <v>4413.0392000000011</v>
      </c>
      <c r="S181" s="65">
        <f t="shared" ref="S181" si="229">IFERROR(O181/Q181*100-100,"0.00")</f>
        <v>67.221062477211774</v>
      </c>
      <c r="T181" s="65">
        <f t="shared" ref="T181" si="230">IFERROR(P181/R181*100-100,"0.00")</f>
        <v>64.40880244163705</v>
      </c>
    </row>
    <row r="182" spans="1:20" x14ac:dyDescent="0.35">
      <c r="A182" s="47" t="s">
        <v>66</v>
      </c>
      <c r="B182" s="48">
        <f t="shared" ref="B182:G182" si="231">SUM(B183:B184)</f>
        <v>46.174730114682404</v>
      </c>
      <c r="C182" s="48">
        <f t="shared" si="231"/>
        <v>163.59820000000002</v>
      </c>
      <c r="D182" s="48">
        <f t="shared" si="231"/>
        <v>152.50459089757501</v>
      </c>
      <c r="E182" s="48">
        <f t="shared" si="231"/>
        <v>536.58500000000004</v>
      </c>
      <c r="F182" s="48">
        <f t="shared" si="231"/>
        <v>148.31742387407198</v>
      </c>
      <c r="G182" s="48">
        <f t="shared" si="231"/>
        <v>532.48099999999999</v>
      </c>
      <c r="H182" s="65">
        <f t="shared" ref="H182:H197" si="232">IFERROR(B182/D182*100-100,"0.00")</f>
        <v>-69.722399933721192</v>
      </c>
      <c r="I182" s="65">
        <f t="shared" ref="I182:I197" si="233">IFERROR(C182/E182*100-100,"0.00")</f>
        <v>-69.511223757652559</v>
      </c>
      <c r="J182" s="65">
        <f t="shared" ref="J182:J197" si="234">IFERROR(B182/F182*100-100,"0.00")</f>
        <v>-68.86762936640082</v>
      </c>
      <c r="K182" s="65">
        <f t="shared" ref="K182:K197" si="235">IFERROR(C182/G182*100-100,"0.00")</f>
        <v>-69.276237086393692</v>
      </c>
      <c r="N182" s="47" t="s">
        <v>66</v>
      </c>
      <c r="O182" s="48">
        <f t="shared" ref="O182:R182" si="236">SUM(O183:O184)</f>
        <v>198.31219700527319</v>
      </c>
      <c r="P182" s="48">
        <f t="shared" si="236"/>
        <v>700.18320000000006</v>
      </c>
      <c r="Q182" s="48">
        <f t="shared" si="236"/>
        <v>306.71384555583683</v>
      </c>
      <c r="R182" s="48">
        <f t="shared" si="236"/>
        <v>1101.4418000000001</v>
      </c>
      <c r="S182" s="65">
        <f t="shared" ref="S182:S197" si="237">IFERROR(O182/Q182*100-100,"0.00")</f>
        <v>-35.342926353427131</v>
      </c>
      <c r="T182" s="65">
        <f t="shared" ref="T182:T197" si="238">IFERROR(P182/R182*100-100,"0.00")</f>
        <v>-36.430304351986642</v>
      </c>
    </row>
    <row r="183" spans="1:20" x14ac:dyDescent="0.35">
      <c r="A183" s="49" t="s">
        <v>67</v>
      </c>
      <c r="B183" s="46">
        <v>44.455944370221999</v>
      </c>
      <c r="C183" s="46">
        <v>157.5085</v>
      </c>
      <c r="D183" s="46">
        <v>133.61091526453052</v>
      </c>
      <c r="E183" s="46">
        <v>470.10790000000003</v>
      </c>
      <c r="F183" s="46">
        <v>143.63560689385119</v>
      </c>
      <c r="G183" s="46">
        <v>515.67259999999999</v>
      </c>
      <c r="H183" s="65">
        <f t="shared" si="232"/>
        <v>-66.727310951949107</v>
      </c>
      <c r="I183" s="65">
        <f t="shared" si="233"/>
        <v>-66.495245027790432</v>
      </c>
      <c r="J183" s="65">
        <f t="shared" si="234"/>
        <v>-69.049495921247726</v>
      </c>
      <c r="K183" s="65">
        <f t="shared" si="235"/>
        <v>-69.455716669840513</v>
      </c>
      <c r="N183" s="49" t="s">
        <v>67</v>
      </c>
      <c r="O183" s="46">
        <v>177.75917382842138</v>
      </c>
      <c r="P183" s="46">
        <v>627.6164</v>
      </c>
      <c r="Q183" s="46">
        <v>291.362779182552</v>
      </c>
      <c r="R183" s="46">
        <v>1046.3145</v>
      </c>
      <c r="S183" s="65">
        <f t="shared" si="237"/>
        <v>-38.990431678630031</v>
      </c>
      <c r="T183" s="65">
        <f t="shared" si="238"/>
        <v>-40.01646732411718</v>
      </c>
    </row>
    <row r="184" spans="1:20" x14ac:dyDescent="0.35">
      <c r="A184" s="49" t="s">
        <v>68</v>
      </c>
      <c r="B184" s="46">
        <v>1.7187857444604062</v>
      </c>
      <c r="C184" s="46">
        <v>6.0897000000000219</v>
      </c>
      <c r="D184" s="46">
        <v>18.893675633044502</v>
      </c>
      <c r="E184" s="46">
        <v>66.477100000000007</v>
      </c>
      <c r="F184" s="46">
        <v>4.681816980220801</v>
      </c>
      <c r="G184" s="46">
        <v>16.808400000000006</v>
      </c>
      <c r="H184" s="65">
        <f t="shared" si="232"/>
        <v>-90.902851420534077</v>
      </c>
      <c r="I184" s="65">
        <f t="shared" si="233"/>
        <v>-90.839401839129536</v>
      </c>
      <c r="J184" s="65">
        <f t="shared" si="234"/>
        <v>-63.28806205535728</v>
      </c>
      <c r="K184" s="65">
        <f t="shared" si="235"/>
        <v>-63.769900763903649</v>
      </c>
      <c r="N184" s="49" t="s">
        <v>68</v>
      </c>
      <c r="O184" s="46">
        <v>20.553023176851809</v>
      </c>
      <c r="P184" s="46">
        <v>72.566800000000029</v>
      </c>
      <c r="Q184" s="46">
        <v>15.351066373284796</v>
      </c>
      <c r="R184" s="46">
        <v>55.127299999999991</v>
      </c>
      <c r="S184" s="65">
        <f t="shared" si="237"/>
        <v>33.886615281788437</v>
      </c>
      <c r="T184" s="65">
        <f t="shared" si="238"/>
        <v>31.634961262387321</v>
      </c>
    </row>
    <row r="185" spans="1:20" ht="18" x14ac:dyDescent="0.4">
      <c r="A185" s="43" t="s">
        <v>69</v>
      </c>
      <c r="B185" s="44">
        <f t="shared" ref="B185:G185" si="239">B186+B187+B193</f>
        <v>22899.287241250888</v>
      </c>
      <c r="C185" s="44">
        <f t="shared" si="239"/>
        <v>81132.735690000001</v>
      </c>
      <c r="D185" s="44">
        <f t="shared" si="239"/>
        <v>21330.171490786808</v>
      </c>
      <c r="E185" s="44">
        <f t="shared" si="239"/>
        <v>75049.872282669981</v>
      </c>
      <c r="F185" s="44">
        <f t="shared" si="239"/>
        <v>32086.014163738611</v>
      </c>
      <c r="G185" s="44">
        <f t="shared" si="239"/>
        <v>115193.43083</v>
      </c>
      <c r="H185" s="65">
        <f t="shared" si="232"/>
        <v>7.3563203706160181</v>
      </c>
      <c r="I185" s="65">
        <f t="shared" si="233"/>
        <v>8.10509494862211</v>
      </c>
      <c r="J185" s="65">
        <f t="shared" si="234"/>
        <v>-28.631561638060759</v>
      </c>
      <c r="K185" s="65">
        <f t="shared" si="235"/>
        <v>-29.568261744253491</v>
      </c>
      <c r="N185" s="43" t="s">
        <v>69</v>
      </c>
      <c r="O185" s="44">
        <f t="shared" ref="O185:R185" si="240">O186+O187+O193</f>
        <v>44235.445981956553</v>
      </c>
      <c r="P185" s="44">
        <f t="shared" si="240"/>
        <v>156182.60797267</v>
      </c>
      <c r="Q185" s="44">
        <f t="shared" si="240"/>
        <v>60466.524262678278</v>
      </c>
      <c r="R185" s="44">
        <f t="shared" si="240"/>
        <v>217141.67224154063</v>
      </c>
      <c r="S185" s="65">
        <f t="shared" si="237"/>
        <v>-26.843081322502982</v>
      </c>
      <c r="T185" s="65">
        <f t="shared" si="238"/>
        <v>-28.073406472186477</v>
      </c>
    </row>
    <row r="186" spans="1:20" ht="31" x14ac:dyDescent="0.35">
      <c r="A186" s="47" t="s">
        <v>70</v>
      </c>
      <c r="B186" s="48">
        <v>143.7287832021272</v>
      </c>
      <c r="C186" s="48">
        <v>509.2346</v>
      </c>
      <c r="D186" s="48">
        <v>144.48302461621324</v>
      </c>
      <c r="E186" s="48">
        <v>508.36124543791396</v>
      </c>
      <c r="F186" s="48">
        <v>102.75563800317119</v>
      </c>
      <c r="G186" s="48">
        <v>368.9076</v>
      </c>
      <c r="H186" s="65">
        <f t="shared" si="232"/>
        <v>-0.52202770262424281</v>
      </c>
      <c r="I186" s="65">
        <f t="shared" si="233"/>
        <v>0.17179802156903179</v>
      </c>
      <c r="J186" s="65">
        <f t="shared" si="234"/>
        <v>39.874352390952538</v>
      </c>
      <c r="K186" s="65">
        <f t="shared" si="235"/>
        <v>38.038522383382713</v>
      </c>
      <c r="N186" s="47" t="s">
        <v>70</v>
      </c>
      <c r="O186" s="48">
        <v>288.21266744507892</v>
      </c>
      <c r="P186" s="48">
        <v>1017.595845437914</v>
      </c>
      <c r="Q186" s="48">
        <v>147.34750445904263</v>
      </c>
      <c r="R186" s="48">
        <v>529.1404443863961</v>
      </c>
      <c r="S186" s="65">
        <f t="shared" si="237"/>
        <v>95.600643867838158</v>
      </c>
      <c r="T186" s="65">
        <f t="shared" si="238"/>
        <v>92.311106858963029</v>
      </c>
    </row>
    <row r="187" spans="1:20" ht="31" x14ac:dyDescent="0.35">
      <c r="A187" s="47" t="s">
        <v>71</v>
      </c>
      <c r="B187" s="48">
        <f t="shared" ref="B187:G187" si="241">B188+B192</f>
        <v>2829.2594377291862</v>
      </c>
      <c r="C187" s="48">
        <f t="shared" si="241"/>
        <v>10024.1355</v>
      </c>
      <c r="D187" s="48">
        <f t="shared" si="241"/>
        <v>4189.9744325892889</v>
      </c>
      <c r="E187" s="48">
        <f t="shared" si="241"/>
        <v>14742.359018037101</v>
      </c>
      <c r="F187" s="48">
        <f t="shared" si="241"/>
        <v>4510.9966187886221</v>
      </c>
      <c r="G187" s="48">
        <f t="shared" si="241"/>
        <v>16195.1302</v>
      </c>
      <c r="H187" s="65">
        <f t="shared" si="232"/>
        <v>-32.475496372401921</v>
      </c>
      <c r="I187" s="65">
        <f t="shared" si="233"/>
        <v>-32.004535449614352</v>
      </c>
      <c r="J187" s="65">
        <f t="shared" si="234"/>
        <v>-37.280834440329237</v>
      </c>
      <c r="K187" s="65">
        <f t="shared" si="235"/>
        <v>-38.104014131359065</v>
      </c>
      <c r="N187" s="47" t="s">
        <v>71</v>
      </c>
      <c r="O187" s="48">
        <f t="shared" ref="O187:R187" si="242">O188+O192</f>
        <v>7014.5898101968069</v>
      </c>
      <c r="P187" s="48">
        <f t="shared" si="242"/>
        <v>24766.4945180371</v>
      </c>
      <c r="Q187" s="48">
        <f t="shared" si="242"/>
        <v>7516.5529504152328</v>
      </c>
      <c r="R187" s="48">
        <f t="shared" si="242"/>
        <v>26992.735187735358</v>
      </c>
      <c r="S187" s="65">
        <f t="shared" si="237"/>
        <v>-6.678102895432886</v>
      </c>
      <c r="T187" s="65">
        <f t="shared" si="238"/>
        <v>-8.2475549595647948</v>
      </c>
    </row>
    <row r="188" spans="1:20" ht="46.5" x14ac:dyDescent="0.35">
      <c r="A188" s="51" t="s">
        <v>72</v>
      </c>
      <c r="B188" s="52">
        <f t="shared" ref="B188:G188" si="243">SUM(B189:B191)</f>
        <v>721.19659381579027</v>
      </c>
      <c r="C188" s="52">
        <f t="shared" si="243"/>
        <v>2555.2172</v>
      </c>
      <c r="D188" s="52">
        <f t="shared" si="243"/>
        <v>1036.2991328918247</v>
      </c>
      <c r="E188" s="52">
        <f t="shared" si="243"/>
        <v>3646.2021697184318</v>
      </c>
      <c r="F188" s="52">
        <f t="shared" si="243"/>
        <v>3439.5873812622231</v>
      </c>
      <c r="G188" s="52">
        <f t="shared" si="243"/>
        <v>12348.616099999999</v>
      </c>
      <c r="H188" s="65">
        <f t="shared" si="232"/>
        <v>-30.406523471338915</v>
      </c>
      <c r="I188" s="65">
        <f t="shared" si="233"/>
        <v>-29.921132151667834</v>
      </c>
      <c r="J188" s="65">
        <f t="shared" si="234"/>
        <v>-79.032467738873578</v>
      </c>
      <c r="K188" s="65">
        <f t="shared" si="235"/>
        <v>-79.30766347169866</v>
      </c>
      <c r="N188" s="51" t="s">
        <v>72</v>
      </c>
      <c r="O188" s="52">
        <f t="shared" ref="O188:R188" si="244">SUM(O189:O191)</f>
        <v>1756.4218903851433</v>
      </c>
      <c r="P188" s="52">
        <f t="shared" si="244"/>
        <v>6201.4193697184319</v>
      </c>
      <c r="Q188" s="52">
        <f t="shared" si="244"/>
        <v>5053.5871262465589</v>
      </c>
      <c r="R188" s="52">
        <f t="shared" si="244"/>
        <v>18147.964891192081</v>
      </c>
      <c r="S188" s="65">
        <f t="shared" si="237"/>
        <v>-65.244056419589484</v>
      </c>
      <c r="T188" s="65">
        <f t="shared" si="238"/>
        <v>-65.828568619679089</v>
      </c>
    </row>
    <row r="189" spans="1:20" x14ac:dyDescent="0.35">
      <c r="A189" s="58" t="s">
        <v>73</v>
      </c>
      <c r="B189" s="69">
        <v>150.61072827800999</v>
      </c>
      <c r="C189" s="70">
        <v>533.61749999999995</v>
      </c>
      <c r="D189" s="69">
        <v>210.90466363122863</v>
      </c>
      <c r="E189" s="70">
        <v>742.06473568109698</v>
      </c>
      <c r="F189" s="69">
        <v>790.21496557963189</v>
      </c>
      <c r="G189" s="70">
        <v>2836.9859999999999</v>
      </c>
      <c r="H189" s="65">
        <f t="shared" si="232"/>
        <v>-28.588241869626884</v>
      </c>
      <c r="I189" s="65">
        <f t="shared" si="233"/>
        <v>-28.090168641388914</v>
      </c>
      <c r="J189" s="65">
        <f t="shared" si="234"/>
        <v>-80.940537089482319</v>
      </c>
      <c r="K189" s="65">
        <f t="shared" si="235"/>
        <v>-81.190689696741543</v>
      </c>
      <c r="N189" s="58" t="s">
        <v>73</v>
      </c>
      <c r="O189" s="69">
        <v>361.31022115143162</v>
      </c>
      <c r="P189" s="70">
        <v>1275.6822356810969</v>
      </c>
      <c r="Q189" s="69">
        <v>1729.4168599287352</v>
      </c>
      <c r="R189" s="70">
        <v>6210.5185232124732</v>
      </c>
      <c r="S189" s="65">
        <f t="shared" si="237"/>
        <v>-79.107973934848758</v>
      </c>
      <c r="T189" s="65">
        <f t="shared" si="238"/>
        <v>-79.459328059112948</v>
      </c>
    </row>
    <row r="190" spans="1:20" ht="46.5" x14ac:dyDescent="0.35">
      <c r="A190" s="58" t="s">
        <v>74</v>
      </c>
      <c r="B190" s="69">
        <v>12.186650140403199</v>
      </c>
      <c r="C190" s="70">
        <v>43.177599999999998</v>
      </c>
      <c r="D190" s="69">
        <v>10.275072807681086</v>
      </c>
      <c r="E190" s="70">
        <v>36.1526817655771</v>
      </c>
      <c r="F190" s="69">
        <v>2.5617352494639993</v>
      </c>
      <c r="G190" s="70">
        <v>9.1969999999999992</v>
      </c>
      <c r="H190" s="65">
        <f t="shared" si="232"/>
        <v>18.604027129551042</v>
      </c>
      <c r="I190" s="65">
        <f t="shared" si="233"/>
        <v>19.431250715988924</v>
      </c>
      <c r="J190" s="65">
        <f t="shared" si="234"/>
        <v>375.71856392861258</v>
      </c>
      <c r="K190" s="65">
        <f t="shared" si="235"/>
        <v>369.47482874850499</v>
      </c>
      <c r="N190" s="58" t="s">
        <v>74</v>
      </c>
      <c r="O190" s="69">
        <v>22.468637445141443</v>
      </c>
      <c r="P190" s="70">
        <v>79.330281765577098</v>
      </c>
      <c r="Q190" s="69">
        <v>9.9262615942112813</v>
      </c>
      <c r="R190" s="70">
        <v>35.646253327056179</v>
      </c>
      <c r="S190" s="65">
        <f t="shared" si="237"/>
        <v>126.35548370238928</v>
      </c>
      <c r="T190" s="65">
        <f t="shared" si="238"/>
        <v>122.54872352984125</v>
      </c>
    </row>
    <row r="191" spans="1:20" ht="46.5" x14ac:dyDescent="0.35">
      <c r="A191" s="58" t="s">
        <v>75</v>
      </c>
      <c r="B191" s="46">
        <v>558.39921539737713</v>
      </c>
      <c r="C191" s="46">
        <v>1978.4221</v>
      </c>
      <c r="D191" s="46">
        <v>815.119396452915</v>
      </c>
      <c r="E191" s="46">
        <v>2867.9847522717578</v>
      </c>
      <c r="F191" s="46">
        <v>2646.8106804331269</v>
      </c>
      <c r="G191" s="46">
        <v>9502.4331000000002</v>
      </c>
      <c r="H191" s="65">
        <f t="shared" si="232"/>
        <v>-31.494794771500352</v>
      </c>
      <c r="I191" s="65">
        <f t="shared" si="233"/>
        <v>-31.016993781683354</v>
      </c>
      <c r="J191" s="65">
        <f t="shared" si="234"/>
        <v>-78.902940828922453</v>
      </c>
      <c r="K191" s="65">
        <f t="shared" si="235"/>
        <v>-79.17983658311681</v>
      </c>
      <c r="N191" s="58" t="s">
        <v>75</v>
      </c>
      <c r="O191" s="46">
        <v>1372.6430317885704</v>
      </c>
      <c r="P191" s="46">
        <v>4846.406852271758</v>
      </c>
      <c r="Q191" s="46">
        <v>3314.2440047236123</v>
      </c>
      <c r="R191" s="46">
        <v>11901.800114652553</v>
      </c>
      <c r="S191" s="65">
        <f t="shared" si="237"/>
        <v>-58.583525237362828</v>
      </c>
      <c r="T191" s="65">
        <f t="shared" si="238"/>
        <v>-59.280051709948935</v>
      </c>
    </row>
    <row r="192" spans="1:20" ht="46.5" x14ac:dyDescent="0.35">
      <c r="A192" s="51" t="s">
        <v>76</v>
      </c>
      <c r="B192" s="52">
        <v>2108.0628439133957</v>
      </c>
      <c r="C192" s="52">
        <v>7468.9183000000012</v>
      </c>
      <c r="D192" s="52">
        <v>3153.6752996974642</v>
      </c>
      <c r="E192" s="52">
        <v>11096.156848318669</v>
      </c>
      <c r="F192" s="52">
        <v>1071.409237526399</v>
      </c>
      <c r="G192" s="52">
        <v>3846.5140999999999</v>
      </c>
      <c r="H192" s="65">
        <f t="shared" si="232"/>
        <v>-33.155361805458398</v>
      </c>
      <c r="I192" s="65">
        <f t="shared" si="233"/>
        <v>-32.689142717627334</v>
      </c>
      <c r="J192" s="65">
        <f t="shared" si="234"/>
        <v>96.756082557245463</v>
      </c>
      <c r="K192" s="65">
        <f t="shared" si="235"/>
        <v>94.173688327309179</v>
      </c>
      <c r="N192" s="51" t="s">
        <v>76</v>
      </c>
      <c r="O192" s="52">
        <v>5258.1679198116635</v>
      </c>
      <c r="P192" s="52">
        <v>18565.075148318669</v>
      </c>
      <c r="Q192" s="52">
        <v>2462.9658241686734</v>
      </c>
      <c r="R192" s="52">
        <v>8844.7702965432745</v>
      </c>
      <c r="S192" s="65">
        <f t="shared" si="237"/>
        <v>113.489276554881</v>
      </c>
      <c r="T192" s="65">
        <f t="shared" si="238"/>
        <v>109.89889534581013</v>
      </c>
    </row>
    <row r="193" spans="1:20" ht="31" x14ac:dyDescent="0.35">
      <c r="A193" s="47" t="s">
        <v>95</v>
      </c>
      <c r="B193" s="48">
        <f>SUM(B194:B199)</f>
        <v>19926.299020319573</v>
      </c>
      <c r="C193" s="48">
        <f t="shared" ref="C193:G193" si="245">SUM(C194:C199)</f>
        <v>70599.365590000001</v>
      </c>
      <c r="D193" s="48">
        <f t="shared" si="245"/>
        <v>16995.714033581306</v>
      </c>
      <c r="E193" s="48">
        <f t="shared" si="245"/>
        <v>59799.152019194968</v>
      </c>
      <c r="F193" s="48">
        <f t="shared" si="245"/>
        <v>27472.26190694682</v>
      </c>
      <c r="G193" s="48">
        <f t="shared" si="245"/>
        <v>98629.393030000007</v>
      </c>
      <c r="H193" s="65">
        <f t="shared" si="232"/>
        <v>17.243082467425694</v>
      </c>
      <c r="I193" s="65">
        <f t="shared" si="233"/>
        <v>18.060813918127565</v>
      </c>
      <c r="J193" s="65">
        <f t="shared" si="234"/>
        <v>-27.467570424986093</v>
      </c>
      <c r="K193" s="65">
        <f t="shared" si="235"/>
        <v>-28.419547742197039</v>
      </c>
      <c r="N193" s="47" t="s">
        <v>95</v>
      </c>
      <c r="O193" s="48">
        <f t="shared" ref="O193" si="246">SUM(O194:O199)</f>
        <v>36932.64350431467</v>
      </c>
      <c r="P193" s="48">
        <f t="shared" ref="P193" si="247">SUM(P194:P199)</f>
        <v>130398.51760919497</v>
      </c>
      <c r="Q193" s="48">
        <f t="shared" ref="Q193" si="248">SUM(Q194:Q199)</f>
        <v>52802.623807804004</v>
      </c>
      <c r="R193" s="48">
        <f t="shared" ref="R193" si="249">SUM(R194:R199)</f>
        <v>189619.79660941887</v>
      </c>
      <c r="S193" s="65">
        <f t="shared" si="237"/>
        <v>-30.055287330520528</v>
      </c>
      <c r="T193" s="65">
        <f t="shared" si="238"/>
        <v>-31.231590824985759</v>
      </c>
    </row>
    <row r="194" spans="1:20" ht="46.5" x14ac:dyDescent="0.35">
      <c r="A194" s="49" t="s">
        <v>77</v>
      </c>
      <c r="B194" s="46">
        <v>5851.4249195239863</v>
      </c>
      <c r="C194" s="46">
        <v>20731.741839999999</v>
      </c>
      <c r="D194" s="46">
        <v>6861.0982504968597</v>
      </c>
      <c r="E194" s="46">
        <v>24140.66608142613</v>
      </c>
      <c r="F194" s="46">
        <v>5087.6209067931704</v>
      </c>
      <c r="G194" s="46">
        <v>18265.29478</v>
      </c>
      <c r="H194" s="65">
        <f t="shared" si="232"/>
        <v>-14.71591418909874</v>
      </c>
      <c r="I194" s="65">
        <f t="shared" si="233"/>
        <v>-14.121086095668929</v>
      </c>
      <c r="J194" s="65">
        <f t="shared" si="234"/>
        <v>15.012989896927238</v>
      </c>
      <c r="K194" s="65">
        <f t="shared" si="235"/>
        <v>13.503461563076939</v>
      </c>
      <c r="N194" s="49" t="s">
        <v>77</v>
      </c>
      <c r="O194" s="46">
        <v>12709.167828955109</v>
      </c>
      <c r="P194" s="46">
        <v>44872.407921426129</v>
      </c>
      <c r="Q194" s="46">
        <v>10275.785310977175</v>
      </c>
      <c r="R194" s="46">
        <v>36901.429894125213</v>
      </c>
      <c r="S194" s="65">
        <f t="shared" si="237"/>
        <v>23.680745016913278</v>
      </c>
      <c r="T194" s="65">
        <f t="shared" si="238"/>
        <v>21.600729430189133</v>
      </c>
    </row>
    <row r="195" spans="1:20" ht="46.5" x14ac:dyDescent="0.35">
      <c r="A195" s="49" t="s">
        <v>96</v>
      </c>
      <c r="B195" s="46">
        <v>0</v>
      </c>
      <c r="C195" s="46">
        <v>0</v>
      </c>
      <c r="D195" s="46">
        <v>129.83428860689924</v>
      </c>
      <c r="E195" s="46">
        <v>456.81989861487386</v>
      </c>
      <c r="F195" s="46">
        <v>987.21204416100784</v>
      </c>
      <c r="G195" s="46">
        <v>3544.2339999999999</v>
      </c>
      <c r="H195" s="65">
        <f t="shared" si="232"/>
        <v>-100</v>
      </c>
      <c r="I195" s="65">
        <f t="shared" si="233"/>
        <v>-100</v>
      </c>
      <c r="J195" s="65">
        <f t="shared" si="234"/>
        <v>-100</v>
      </c>
      <c r="K195" s="65">
        <f t="shared" si="235"/>
        <v>-100</v>
      </c>
      <c r="N195" s="49" t="s">
        <v>96</v>
      </c>
      <c r="O195" s="46">
        <v>129.38464923186075</v>
      </c>
      <c r="P195" s="46">
        <v>456.81989861487386</v>
      </c>
      <c r="Q195" s="46">
        <v>986.94787113558391</v>
      </c>
      <c r="R195" s="46">
        <v>3544.2339999999999</v>
      </c>
      <c r="S195" s="65">
        <f t="shared" si="237"/>
        <v>-86.890427243843135</v>
      </c>
      <c r="T195" s="65">
        <f t="shared" si="238"/>
        <v>-87.110899037284952</v>
      </c>
    </row>
    <row r="196" spans="1:20" ht="31" x14ac:dyDescent="0.35">
      <c r="A196" s="49" t="s">
        <v>78</v>
      </c>
      <c r="B196" s="46">
        <v>5367.1350590362117</v>
      </c>
      <c r="C196" s="46">
        <v>19015.891</v>
      </c>
      <c r="D196" s="46">
        <v>3742.8216076917593</v>
      </c>
      <c r="E196" s="46">
        <v>13169.058849593081</v>
      </c>
      <c r="F196" s="46">
        <v>3420.3563731870881</v>
      </c>
      <c r="G196" s="46">
        <v>12279.574000000001</v>
      </c>
      <c r="H196" s="65">
        <f t="shared" si="232"/>
        <v>43.398099658460211</v>
      </c>
      <c r="I196" s="65">
        <f t="shared" si="233"/>
        <v>44.398253642761915</v>
      </c>
      <c r="J196" s="65">
        <f t="shared" si="234"/>
        <v>56.917422439086806</v>
      </c>
      <c r="K196" s="65">
        <f t="shared" si="235"/>
        <v>54.857904679755165</v>
      </c>
      <c r="N196" s="49" t="s">
        <v>78</v>
      </c>
      <c r="O196" s="46">
        <v>9115.711595447221</v>
      </c>
      <c r="P196" s="46">
        <v>32184.949849593082</v>
      </c>
      <c r="Q196" s="46">
        <v>6887.540237330817</v>
      </c>
      <c r="R196" s="46">
        <v>24733.884128478381</v>
      </c>
      <c r="S196" s="65">
        <f t="shared" si="237"/>
        <v>32.350756312676083</v>
      </c>
      <c r="T196" s="65">
        <f t="shared" si="238"/>
        <v>30.124931783502632</v>
      </c>
    </row>
    <row r="197" spans="1:20" x14ac:dyDescent="0.35">
      <c r="A197" s="49" t="s">
        <v>97</v>
      </c>
      <c r="B197" s="46">
        <v>501.23624627436362</v>
      </c>
      <c r="C197" s="46">
        <v>1775.8923</v>
      </c>
      <c r="D197" s="46">
        <v>76.328188029831139</v>
      </c>
      <c r="E197" s="46">
        <v>268.55952685053364</v>
      </c>
      <c r="F197" s="46">
        <v>197.12827106832799</v>
      </c>
      <c r="G197" s="46">
        <v>707.71900000000005</v>
      </c>
      <c r="H197" s="65">
        <f t="shared" si="232"/>
        <v>556.68563503494522</v>
      </c>
      <c r="I197" s="65">
        <f t="shared" si="233"/>
        <v>561.2657986206425</v>
      </c>
      <c r="J197" s="65">
        <f t="shared" si="234"/>
        <v>154.26908254099519</v>
      </c>
      <c r="K197" s="65">
        <f t="shared" si="235"/>
        <v>150.93183876651608</v>
      </c>
      <c r="N197" s="49" t="s">
        <v>97</v>
      </c>
      <c r="O197" s="46">
        <v>579.0480740671494</v>
      </c>
      <c r="P197" s="46">
        <v>2044.4518268505335</v>
      </c>
      <c r="Q197" s="46">
        <v>577.12891715900219</v>
      </c>
      <c r="R197" s="46">
        <v>2072.5308705763618</v>
      </c>
      <c r="S197" s="65">
        <f t="shared" si="237"/>
        <v>0.33253521892379467</v>
      </c>
      <c r="T197" s="65">
        <f t="shared" si="238"/>
        <v>-1.3548190825268449</v>
      </c>
    </row>
    <row r="198" spans="1:20" x14ac:dyDescent="0.35">
      <c r="A198" s="49" t="s">
        <v>105</v>
      </c>
      <c r="B198" s="76">
        <v>0</v>
      </c>
      <c r="C198" s="76">
        <v>0</v>
      </c>
      <c r="D198" s="76">
        <v>0</v>
      </c>
      <c r="E198" s="76">
        <v>0</v>
      </c>
      <c r="F198" s="76">
        <v>0</v>
      </c>
      <c r="G198" s="76">
        <v>0</v>
      </c>
      <c r="H198" s="65" t="str">
        <f t="shared" ref="H198" si="250">IFERROR(B198/D198*100-100,"0.00")</f>
        <v>0.00</v>
      </c>
      <c r="I198" s="65" t="str">
        <f t="shared" ref="I198" si="251">IFERROR(C198/E198*100-100,"0.00")</f>
        <v>0.00</v>
      </c>
      <c r="J198" s="65" t="str">
        <f t="shared" ref="J198" si="252">IFERROR(B198/F198*100-100,"0.00")</f>
        <v>0.00</v>
      </c>
      <c r="K198" s="65" t="str">
        <f t="shared" ref="K198" si="253">IFERROR(C198/G198*100-100,"0.00")</f>
        <v>0.00</v>
      </c>
      <c r="N198" s="49" t="s">
        <v>105</v>
      </c>
      <c r="O198" s="76">
        <v>0</v>
      </c>
      <c r="P198" s="76">
        <v>0</v>
      </c>
      <c r="Q198" s="76">
        <v>0</v>
      </c>
      <c r="R198" s="76">
        <v>0</v>
      </c>
      <c r="S198" s="65" t="str">
        <f t="shared" ref="S198" si="254">IFERROR(O198/Q198*100-100,"0.00")</f>
        <v>0.00</v>
      </c>
      <c r="T198" s="65" t="str">
        <f t="shared" ref="T198" si="255">IFERROR(P198/R198*100-100,"0.00")</f>
        <v>0.00</v>
      </c>
    </row>
    <row r="199" spans="1:20" ht="31" x14ac:dyDescent="0.35">
      <c r="A199" s="49" t="s">
        <v>106</v>
      </c>
      <c r="B199" s="46">
        <v>8206.5027954850102</v>
      </c>
      <c r="C199" s="46">
        <v>29075.84045</v>
      </c>
      <c r="D199" s="46">
        <v>6185.6316987559576</v>
      </c>
      <c r="E199" s="46">
        <v>21764.047662710349</v>
      </c>
      <c r="F199" s="46">
        <v>17779.944311737228</v>
      </c>
      <c r="G199" s="46">
        <v>63832.571250000001</v>
      </c>
      <c r="H199" s="65">
        <f t="shared" ref="H199:H208" si="256">IFERROR(B199/D199*100-100,"0.00")</f>
        <v>32.67040773112123</v>
      </c>
      <c r="I199" s="65">
        <f t="shared" ref="I199:I208" si="257">IFERROR(C199/E199*100-100,"0.00")</f>
        <v>33.595739637243042</v>
      </c>
      <c r="J199" s="65">
        <f t="shared" ref="J199:J208" si="258">IFERROR(B199/F199*100-100,"0.00")</f>
        <v>-53.844046687662676</v>
      </c>
      <c r="K199" s="65">
        <f t="shared" ref="K199:K208" si="259">IFERROR(C199/G199*100-100,"0.00")</f>
        <v>-54.449836688977186</v>
      </c>
      <c r="N199" s="49" t="s">
        <v>106</v>
      </c>
      <c r="O199" s="46">
        <v>14399.331356613331</v>
      </c>
      <c r="P199" s="46">
        <v>50839.888112710352</v>
      </c>
      <c r="Q199" s="46">
        <v>34075.221471201425</v>
      </c>
      <c r="R199" s="46">
        <v>122367.71771623894</v>
      </c>
      <c r="S199" s="65">
        <f t="shared" ref="S199:S208" si="260">IFERROR(O199/Q199*100-100,"0.00")</f>
        <v>-57.742515719867335</v>
      </c>
      <c r="T199" s="65">
        <f t="shared" ref="T199:T208" si="261">IFERROR(P199/R199*100-100,"0.00")</f>
        <v>-58.453185969681947</v>
      </c>
    </row>
    <row r="200" spans="1:20" ht="35.5" x14ac:dyDescent="0.4">
      <c r="A200" s="43" t="s">
        <v>79</v>
      </c>
      <c r="B200" s="44">
        <f t="shared" ref="B200:G200" si="262">B201+B204</f>
        <v>593.53611610431597</v>
      </c>
      <c r="C200" s="44">
        <f t="shared" si="262"/>
        <v>2102.913</v>
      </c>
      <c r="D200" s="44">
        <f t="shared" si="262"/>
        <v>63.27895327857</v>
      </c>
      <c r="E200" s="44">
        <f t="shared" si="262"/>
        <v>222.64599999999999</v>
      </c>
      <c r="F200" s="44">
        <f t="shared" si="262"/>
        <v>390.44808830471118</v>
      </c>
      <c r="G200" s="44">
        <f t="shared" si="262"/>
        <v>1401.7651000000001</v>
      </c>
      <c r="H200" s="65">
        <f t="shared" si="256"/>
        <v>837.96765804803931</v>
      </c>
      <c r="I200" s="65">
        <f t="shared" si="257"/>
        <v>844.50967005919711</v>
      </c>
      <c r="J200" s="65">
        <f t="shared" si="258"/>
        <v>52.014091983749722</v>
      </c>
      <c r="K200" s="65">
        <f t="shared" si="259"/>
        <v>50.018929705126766</v>
      </c>
      <c r="N200" s="43" t="s">
        <v>79</v>
      </c>
      <c r="O200" s="44">
        <f t="shared" ref="O200:R200" si="263">O201+O204</f>
        <v>658.66578140604656</v>
      </c>
      <c r="P200" s="44">
        <f t="shared" si="263"/>
        <v>2325.5590000000002</v>
      </c>
      <c r="Q200" s="44">
        <f t="shared" si="263"/>
        <v>393.82687904004644</v>
      </c>
      <c r="R200" s="44">
        <f t="shared" si="263"/>
        <v>1414.2739000000001</v>
      </c>
      <c r="S200" s="65">
        <f t="shared" si="260"/>
        <v>67.247543644442288</v>
      </c>
      <c r="T200" s="65">
        <f t="shared" si="261"/>
        <v>64.434838258699415</v>
      </c>
    </row>
    <row r="201" spans="1:20" ht="31" x14ac:dyDescent="0.35">
      <c r="A201" s="47" t="s">
        <v>80</v>
      </c>
      <c r="B201" s="48">
        <f t="shared" ref="B201:G201" si="264">SUM(B202:B203)</f>
        <v>0</v>
      </c>
      <c r="C201" s="48">
        <f t="shared" si="264"/>
        <v>0</v>
      </c>
      <c r="D201" s="48">
        <f t="shared" si="264"/>
        <v>0.69802785251999999</v>
      </c>
      <c r="E201" s="48">
        <f t="shared" si="264"/>
        <v>2.456</v>
      </c>
      <c r="F201" s="48">
        <f t="shared" si="264"/>
        <v>0</v>
      </c>
      <c r="G201" s="48">
        <f t="shared" si="264"/>
        <v>0</v>
      </c>
      <c r="H201" s="65">
        <f t="shared" si="256"/>
        <v>-100</v>
      </c>
      <c r="I201" s="65">
        <f t="shared" si="257"/>
        <v>-100</v>
      </c>
      <c r="J201" s="65" t="str">
        <f t="shared" si="258"/>
        <v>0.00</v>
      </c>
      <c r="K201" s="65" t="str">
        <f t="shared" si="259"/>
        <v>0.00</v>
      </c>
      <c r="N201" s="47" t="s">
        <v>80</v>
      </c>
      <c r="O201" s="48">
        <f t="shared" ref="O201:R201" si="265">SUM(O202:O203)</f>
        <v>0.69561045715600001</v>
      </c>
      <c r="P201" s="48">
        <f t="shared" si="265"/>
        <v>2.456</v>
      </c>
      <c r="Q201" s="48">
        <f t="shared" si="265"/>
        <v>0</v>
      </c>
      <c r="R201" s="48">
        <f t="shared" si="265"/>
        <v>0</v>
      </c>
      <c r="S201" s="65" t="str">
        <f t="shared" si="260"/>
        <v>0.00</v>
      </c>
      <c r="T201" s="65" t="str">
        <f t="shared" si="261"/>
        <v>0.00</v>
      </c>
    </row>
    <row r="202" spans="1:20" x14ac:dyDescent="0.35">
      <c r="A202" s="49" t="s">
        <v>81</v>
      </c>
      <c r="B202" s="46">
        <v>0</v>
      </c>
      <c r="C202" s="46">
        <v>0</v>
      </c>
      <c r="D202" s="46">
        <v>0.69802785251999999</v>
      </c>
      <c r="E202" s="46">
        <v>2.456</v>
      </c>
      <c r="F202" s="46">
        <v>0</v>
      </c>
      <c r="G202" s="46">
        <v>0</v>
      </c>
      <c r="H202" s="65">
        <f t="shared" si="256"/>
        <v>-100</v>
      </c>
      <c r="I202" s="65">
        <f t="shared" si="257"/>
        <v>-100</v>
      </c>
      <c r="J202" s="65" t="str">
        <f t="shared" si="258"/>
        <v>0.00</v>
      </c>
      <c r="K202" s="65" t="str">
        <f t="shared" si="259"/>
        <v>0.00</v>
      </c>
      <c r="N202" s="49" t="s">
        <v>81</v>
      </c>
      <c r="O202" s="46">
        <v>0.69561045715600001</v>
      </c>
      <c r="P202" s="46">
        <v>2.456</v>
      </c>
      <c r="Q202" s="46">
        <v>0</v>
      </c>
      <c r="R202" s="46">
        <v>0</v>
      </c>
      <c r="S202" s="65" t="str">
        <f t="shared" si="260"/>
        <v>0.00</v>
      </c>
      <c r="T202" s="65" t="str">
        <f t="shared" si="261"/>
        <v>0.00</v>
      </c>
    </row>
    <row r="203" spans="1:20" x14ac:dyDescent="0.35">
      <c r="A203" s="49" t="s">
        <v>82</v>
      </c>
      <c r="B203" s="46">
        <v>0</v>
      </c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65" t="str">
        <f t="shared" si="256"/>
        <v>0.00</v>
      </c>
      <c r="I203" s="65" t="str">
        <f t="shared" si="257"/>
        <v>0.00</v>
      </c>
      <c r="J203" s="65" t="str">
        <f t="shared" si="258"/>
        <v>0.00</v>
      </c>
      <c r="K203" s="65" t="str">
        <f t="shared" si="259"/>
        <v>0.00</v>
      </c>
      <c r="N203" s="49" t="s">
        <v>82</v>
      </c>
      <c r="O203" s="46">
        <v>0</v>
      </c>
      <c r="P203" s="46">
        <v>0</v>
      </c>
      <c r="Q203" s="46">
        <v>0</v>
      </c>
      <c r="R203" s="46">
        <v>0</v>
      </c>
      <c r="S203" s="65" t="str">
        <f t="shared" si="260"/>
        <v>0.00</v>
      </c>
      <c r="T203" s="65" t="str">
        <f t="shared" si="261"/>
        <v>0.00</v>
      </c>
    </row>
    <row r="204" spans="1:20" ht="31" x14ac:dyDescent="0.35">
      <c r="A204" s="47" t="s">
        <v>83</v>
      </c>
      <c r="B204" s="48">
        <v>593.53611610431597</v>
      </c>
      <c r="C204" s="48">
        <v>2102.913</v>
      </c>
      <c r="D204" s="48">
        <v>62.580925426050001</v>
      </c>
      <c r="E204" s="48">
        <v>220.19</v>
      </c>
      <c r="F204" s="48">
        <v>390.44808830471118</v>
      </c>
      <c r="G204" s="48">
        <v>1401.7651000000001</v>
      </c>
      <c r="H204" s="65">
        <f t="shared" si="256"/>
        <v>848.42975245816672</v>
      </c>
      <c r="I204" s="65">
        <f t="shared" si="257"/>
        <v>855.04473409328307</v>
      </c>
      <c r="J204" s="65">
        <f t="shared" si="258"/>
        <v>52.014091983749722</v>
      </c>
      <c r="K204" s="65">
        <f t="shared" si="259"/>
        <v>50.018929705126766</v>
      </c>
      <c r="N204" s="47" t="s">
        <v>83</v>
      </c>
      <c r="O204" s="48">
        <v>657.97017094889054</v>
      </c>
      <c r="P204" s="48">
        <v>2323.1030000000001</v>
      </c>
      <c r="Q204" s="48">
        <v>393.82687904004644</v>
      </c>
      <c r="R204" s="48">
        <v>1414.2739000000001</v>
      </c>
      <c r="S204" s="65">
        <f t="shared" si="260"/>
        <v>67.070915157617918</v>
      </c>
      <c r="T204" s="65">
        <f t="shared" si="261"/>
        <v>64.261180242384427</v>
      </c>
    </row>
    <row r="205" spans="1:20" ht="18" x14ac:dyDescent="0.4">
      <c r="A205" s="43" t="s">
        <v>84</v>
      </c>
      <c r="B205" s="44">
        <f t="shared" ref="B205:G205" si="266">SUM(B206+B207+B208)</f>
        <v>22324.719111405684</v>
      </c>
      <c r="C205" s="44">
        <f t="shared" si="266"/>
        <v>79097.026729999983</v>
      </c>
      <c r="D205" s="44">
        <f t="shared" si="266"/>
        <v>9113.001587906354</v>
      </c>
      <c r="E205" s="44">
        <f t="shared" si="266"/>
        <v>32063.95249</v>
      </c>
      <c r="F205" s="44">
        <f t="shared" si="266"/>
        <v>18056.046323627023</v>
      </c>
      <c r="G205" s="44">
        <f t="shared" si="266"/>
        <v>64823.8174</v>
      </c>
      <c r="H205" s="65">
        <f t="shared" si="256"/>
        <v>144.97657435978377</v>
      </c>
      <c r="I205" s="65">
        <f t="shared" si="257"/>
        <v>146.68520437294342</v>
      </c>
      <c r="J205" s="65">
        <f t="shared" si="258"/>
        <v>23.641237462893201</v>
      </c>
      <c r="K205" s="65">
        <f t="shared" si="259"/>
        <v>22.018464666969749</v>
      </c>
      <c r="N205" s="43" t="s">
        <v>84</v>
      </c>
      <c r="O205" s="44">
        <f t="shared" ref="O205:R205" si="267">SUM(O206+O207+O208)</f>
        <v>31484.014484174597</v>
      </c>
      <c r="P205" s="44">
        <f t="shared" si="267"/>
        <v>111160.97921999998</v>
      </c>
      <c r="Q205" s="44">
        <f t="shared" si="267"/>
        <v>29124.671447640729</v>
      </c>
      <c r="R205" s="44">
        <f t="shared" si="267"/>
        <v>104589.76993869699</v>
      </c>
      <c r="S205" s="65">
        <f t="shared" si="260"/>
        <v>8.1008400069865445</v>
      </c>
      <c r="T205" s="65">
        <f t="shared" si="261"/>
        <v>6.2828413191410277</v>
      </c>
    </row>
    <row r="206" spans="1:20" x14ac:dyDescent="0.35">
      <c r="A206" s="45" t="s">
        <v>85</v>
      </c>
      <c r="B206" s="46">
        <v>5429.9812935192958</v>
      </c>
      <c r="C206" s="46">
        <v>19238.556748401228</v>
      </c>
      <c r="D206" s="46">
        <v>241.51520023420989</v>
      </c>
      <c r="E206" s="46">
        <v>849.76742637676352</v>
      </c>
      <c r="F206" s="46">
        <v>7332.4766699552983</v>
      </c>
      <c r="G206" s="46">
        <v>26324.651600000001</v>
      </c>
      <c r="H206" s="65">
        <f t="shared" si="256"/>
        <v>2148.297949053956</v>
      </c>
      <c r="I206" s="65">
        <f t="shared" si="257"/>
        <v>2163.9790784203797</v>
      </c>
      <c r="J206" s="65">
        <f t="shared" si="258"/>
        <v>-25.946149739984108</v>
      </c>
      <c r="K206" s="65">
        <f t="shared" si="259"/>
        <v>-26.918095476708132</v>
      </c>
      <c r="N206" s="45" t="s">
        <v>85</v>
      </c>
      <c r="O206" s="46">
        <v>5689.5962388905718</v>
      </c>
      <c r="P206" s="46">
        <v>20088.32417477799</v>
      </c>
      <c r="Q206" s="46">
        <v>7445.1956531852738</v>
      </c>
      <c r="R206" s="46">
        <v>26736.4836</v>
      </c>
      <c r="S206" s="65">
        <f t="shared" si="260"/>
        <v>-23.580299243628403</v>
      </c>
      <c r="T206" s="65">
        <f t="shared" si="261"/>
        <v>-24.865496617595625</v>
      </c>
    </row>
    <row r="207" spans="1:20" x14ac:dyDescent="0.35">
      <c r="A207" s="45" t="s">
        <v>86</v>
      </c>
      <c r="B207" s="46">
        <v>0</v>
      </c>
      <c r="C207" s="46">
        <v>0</v>
      </c>
      <c r="D207" s="46">
        <v>0</v>
      </c>
      <c r="E207" s="46">
        <v>0</v>
      </c>
      <c r="F207" s="46">
        <v>0</v>
      </c>
      <c r="G207" s="46">
        <v>0</v>
      </c>
      <c r="H207" s="65" t="str">
        <f t="shared" si="256"/>
        <v>0.00</v>
      </c>
      <c r="I207" s="65" t="str">
        <f t="shared" si="257"/>
        <v>0.00</v>
      </c>
      <c r="J207" s="65" t="str">
        <f t="shared" si="258"/>
        <v>0.00</v>
      </c>
      <c r="K207" s="65" t="str">
        <f t="shared" si="259"/>
        <v>0.00</v>
      </c>
      <c r="N207" s="45" t="s">
        <v>86</v>
      </c>
      <c r="O207" s="46">
        <v>0</v>
      </c>
      <c r="P207" s="46">
        <v>0</v>
      </c>
      <c r="Q207" s="46">
        <v>0</v>
      </c>
      <c r="R207" s="46">
        <v>0</v>
      </c>
      <c r="S207" s="65" t="str">
        <f t="shared" si="260"/>
        <v>0.00</v>
      </c>
      <c r="T207" s="65" t="str">
        <f t="shared" si="261"/>
        <v>0.00</v>
      </c>
    </row>
    <row r="208" spans="1:20" x14ac:dyDescent="0.35">
      <c r="A208" s="59" t="s">
        <v>87</v>
      </c>
      <c r="B208" s="73">
        <v>16894.737817886387</v>
      </c>
      <c r="C208" s="60">
        <v>59858.469981598755</v>
      </c>
      <c r="D208" s="60">
        <v>8871.4863876721447</v>
      </c>
      <c r="E208" s="60">
        <v>31214.185063623238</v>
      </c>
      <c r="F208" s="60">
        <v>10723.569653671726</v>
      </c>
      <c r="G208" s="60">
        <v>38499.165799999995</v>
      </c>
      <c r="H208" s="66">
        <f t="shared" si="256"/>
        <v>90.438637671398425</v>
      </c>
      <c r="I208" s="66">
        <f t="shared" si="257"/>
        <v>91.766883740807117</v>
      </c>
      <c r="J208" s="66">
        <f t="shared" si="258"/>
        <v>57.547704388730921</v>
      </c>
      <c r="K208" s="66">
        <f t="shared" si="259"/>
        <v>55.479914272840574</v>
      </c>
      <c r="N208" s="59" t="s">
        <v>87</v>
      </c>
      <c r="O208" s="73">
        <v>25794.418245284025</v>
      </c>
      <c r="P208" s="60">
        <v>91072.655045221996</v>
      </c>
      <c r="Q208" s="60">
        <v>21679.475794455455</v>
      </c>
      <c r="R208" s="60">
        <v>77853.286338696984</v>
      </c>
      <c r="S208" s="66">
        <f t="shared" si="260"/>
        <v>18.98082079955536</v>
      </c>
      <c r="T208" s="66">
        <f t="shared" si="261"/>
        <v>16.979846745344545</v>
      </c>
    </row>
    <row r="209" spans="1:20" x14ac:dyDescent="0.35">
      <c r="A209" s="56" t="s">
        <v>88</v>
      </c>
      <c r="B209" s="56"/>
      <c r="C209" s="56"/>
      <c r="D209" s="56"/>
      <c r="E209" s="56"/>
      <c r="F209" s="56"/>
      <c r="G209" s="56"/>
      <c r="H209" s="56"/>
      <c r="I209" s="56"/>
      <c r="J209" s="16" t="s">
        <v>127</v>
      </c>
      <c r="K209" s="56"/>
      <c r="N209" s="56" t="s">
        <v>88</v>
      </c>
      <c r="O209" s="56"/>
      <c r="P209" s="56"/>
      <c r="Q209" s="56"/>
      <c r="R209" s="56"/>
      <c r="S209" s="16" t="s">
        <v>128</v>
      </c>
      <c r="T209" s="56"/>
    </row>
    <row r="210" spans="1:20" x14ac:dyDescent="0.35">
      <c r="A210" s="64" t="s">
        <v>99</v>
      </c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N210" s="64" t="s">
        <v>99</v>
      </c>
      <c r="O210" s="56"/>
      <c r="P210" s="56"/>
      <c r="Q210" s="56"/>
      <c r="R210" s="56"/>
      <c r="S210" s="56"/>
      <c r="T210" s="56"/>
    </row>
    <row r="211" spans="1:20" x14ac:dyDescent="0.3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N211" s="62"/>
      <c r="O211" s="62"/>
      <c r="P211" s="62"/>
      <c r="Q211" s="62"/>
      <c r="R211" s="62"/>
      <c r="S211" s="62"/>
      <c r="T211" s="62"/>
    </row>
    <row r="212" spans="1:20" x14ac:dyDescent="0.3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N212" s="62"/>
      <c r="O212" s="62"/>
      <c r="P212" s="62"/>
      <c r="Q212" s="62"/>
      <c r="R212" s="62"/>
      <c r="S212" s="62"/>
      <c r="T212" s="62"/>
    </row>
    <row r="213" spans="1:20" x14ac:dyDescent="0.3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N213" s="62"/>
      <c r="O213" s="62"/>
      <c r="P213" s="62"/>
      <c r="Q213" s="62"/>
      <c r="R213" s="62"/>
      <c r="S213" s="62"/>
      <c r="T213" s="62"/>
    </row>
    <row r="214" spans="1:20" x14ac:dyDescent="0.3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N214" s="62"/>
      <c r="O214" s="62"/>
      <c r="P214" s="62"/>
      <c r="Q214" s="62"/>
      <c r="R214" s="62"/>
      <c r="S214" s="62"/>
      <c r="T214" s="62"/>
    </row>
    <row r="215" spans="1:20" x14ac:dyDescent="0.3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N215" s="62"/>
      <c r="O215" s="62"/>
      <c r="P215" s="62"/>
      <c r="Q215" s="62"/>
      <c r="R215" s="62"/>
      <c r="S215" s="62"/>
      <c r="T215" s="62"/>
    </row>
    <row r="216" spans="1:20" x14ac:dyDescent="0.3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N216" s="62"/>
      <c r="O216" s="62"/>
      <c r="P216" s="62"/>
      <c r="Q216" s="62"/>
      <c r="R216" s="62"/>
      <c r="S216" s="62"/>
      <c r="T216" s="62"/>
    </row>
    <row r="217" spans="1:20" x14ac:dyDescent="0.3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N217" s="62"/>
      <c r="O217" s="62"/>
      <c r="P217" s="62"/>
      <c r="Q217" s="62"/>
      <c r="R217" s="62"/>
      <c r="S217" s="62"/>
      <c r="T217" s="62"/>
    </row>
    <row r="218" spans="1:20" x14ac:dyDescent="0.3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N218" s="62"/>
      <c r="O218" s="62"/>
      <c r="P218" s="62"/>
      <c r="Q218" s="62"/>
      <c r="R218" s="62"/>
      <c r="S218" s="62"/>
      <c r="T218" s="62"/>
    </row>
    <row r="219" spans="1:20" x14ac:dyDescent="0.3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N219" s="62"/>
      <c r="O219" s="62"/>
      <c r="P219" s="62"/>
      <c r="Q219" s="62"/>
      <c r="R219" s="62"/>
      <c r="S219" s="62"/>
      <c r="T219" s="62"/>
    </row>
    <row r="220" spans="1:20" x14ac:dyDescent="0.3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N220" s="62"/>
      <c r="O220" s="62"/>
      <c r="P220" s="62"/>
      <c r="Q220" s="62"/>
      <c r="R220" s="62"/>
      <c r="S220" s="62"/>
      <c r="T220" s="62"/>
    </row>
    <row r="221" spans="1:20" x14ac:dyDescent="0.3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N221" s="62"/>
      <c r="O221" s="62"/>
      <c r="P221" s="62"/>
      <c r="Q221" s="62"/>
      <c r="R221" s="62"/>
      <c r="S221" s="62"/>
      <c r="T221" s="62"/>
    </row>
    <row r="222" spans="1:20" x14ac:dyDescent="0.3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N222" s="62"/>
      <c r="O222" s="62"/>
      <c r="P222" s="62"/>
      <c r="Q222" s="62"/>
      <c r="R222" s="62"/>
      <c r="S222" s="62"/>
      <c r="T222" s="62"/>
    </row>
    <row r="223" spans="1:20" x14ac:dyDescent="0.3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N223" s="62"/>
      <c r="O223" s="62"/>
      <c r="P223" s="62"/>
      <c r="Q223" s="62"/>
      <c r="R223" s="62"/>
      <c r="S223" s="62"/>
      <c r="T223" s="62"/>
    </row>
    <row r="224" spans="1:20" x14ac:dyDescent="0.3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N224" s="62"/>
      <c r="O224" s="62"/>
      <c r="P224" s="62"/>
      <c r="Q224" s="62"/>
      <c r="R224" s="62"/>
      <c r="S224" s="62"/>
      <c r="T224" s="62"/>
    </row>
    <row r="225" spans="1:20" x14ac:dyDescent="0.3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N225" s="62"/>
      <c r="O225" s="62"/>
      <c r="P225" s="62"/>
      <c r="Q225" s="62"/>
      <c r="R225" s="62"/>
      <c r="S225" s="62"/>
      <c r="T225" s="62"/>
    </row>
    <row r="226" spans="1:20" x14ac:dyDescent="0.3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N226" s="62"/>
      <c r="O226" s="62"/>
      <c r="P226" s="62"/>
      <c r="Q226" s="62"/>
      <c r="R226" s="62"/>
      <c r="S226" s="62"/>
      <c r="T226" s="62"/>
    </row>
    <row r="227" spans="1:20" x14ac:dyDescent="0.3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N227" s="62"/>
      <c r="O227" s="62"/>
      <c r="P227" s="62"/>
      <c r="Q227" s="62"/>
      <c r="R227" s="62"/>
      <c r="S227" s="62"/>
      <c r="T227" s="62"/>
    </row>
    <row r="228" spans="1:20" x14ac:dyDescent="0.3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N228" s="62"/>
      <c r="O228" s="62"/>
      <c r="P228" s="62"/>
      <c r="Q228" s="62"/>
      <c r="R228" s="62"/>
      <c r="S228" s="62"/>
      <c r="T228" s="62"/>
    </row>
    <row r="229" spans="1:20" x14ac:dyDescent="0.3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N229" s="62"/>
      <c r="O229" s="62"/>
      <c r="P229" s="62"/>
      <c r="Q229" s="62"/>
      <c r="R229" s="62"/>
      <c r="S229" s="62"/>
      <c r="T229" s="62"/>
    </row>
    <row r="230" spans="1:20" x14ac:dyDescent="0.3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N230" s="62"/>
      <c r="O230" s="62"/>
      <c r="P230" s="62"/>
      <c r="Q230" s="62"/>
      <c r="R230" s="62"/>
      <c r="S230" s="62"/>
      <c r="T230" s="62"/>
    </row>
    <row r="231" spans="1:20" x14ac:dyDescent="0.3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N231" s="62"/>
      <c r="O231" s="62"/>
      <c r="P231" s="62"/>
      <c r="Q231" s="62"/>
      <c r="R231" s="62"/>
      <c r="S231" s="62"/>
      <c r="T231" s="62"/>
    </row>
    <row r="232" spans="1:20" x14ac:dyDescent="0.3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N232" s="62"/>
      <c r="O232" s="62"/>
      <c r="P232" s="62"/>
      <c r="Q232" s="62"/>
      <c r="R232" s="62"/>
      <c r="S232" s="62"/>
      <c r="T232" s="62"/>
    </row>
    <row r="233" spans="1:20" x14ac:dyDescent="0.3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N233" s="62"/>
      <c r="O233" s="62"/>
      <c r="P233" s="62"/>
      <c r="Q233" s="62"/>
      <c r="R233" s="62"/>
      <c r="S233" s="62"/>
      <c r="T233" s="62"/>
    </row>
    <row r="234" spans="1:20" x14ac:dyDescent="0.3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N234" s="62"/>
      <c r="O234" s="62"/>
      <c r="P234" s="62"/>
      <c r="Q234" s="62"/>
      <c r="R234" s="62"/>
      <c r="S234" s="62"/>
      <c r="T234" s="62"/>
    </row>
    <row r="235" spans="1:20" x14ac:dyDescent="0.3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N235" s="62"/>
      <c r="O235" s="62"/>
      <c r="P235" s="62"/>
      <c r="Q235" s="62"/>
      <c r="R235" s="62"/>
      <c r="S235" s="62"/>
      <c r="T235" s="62"/>
    </row>
    <row r="236" spans="1:20" x14ac:dyDescent="0.3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N236" s="62"/>
      <c r="O236" s="62"/>
      <c r="P236" s="62"/>
      <c r="Q236" s="62"/>
      <c r="R236" s="62"/>
      <c r="S236" s="62"/>
      <c r="T236" s="62"/>
    </row>
    <row r="237" spans="1:20" x14ac:dyDescent="0.3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N237" s="62"/>
      <c r="O237" s="62"/>
      <c r="P237" s="62"/>
      <c r="Q237" s="62"/>
      <c r="R237" s="62"/>
      <c r="S237" s="62"/>
      <c r="T237" s="62"/>
    </row>
    <row r="238" spans="1:20" x14ac:dyDescent="0.3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N238" s="62"/>
      <c r="O238" s="62"/>
      <c r="P238" s="62"/>
      <c r="Q238" s="62"/>
      <c r="R238" s="62"/>
      <c r="S238" s="62"/>
      <c r="T238" s="62"/>
    </row>
    <row r="239" spans="1:20" x14ac:dyDescent="0.3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N239" s="62"/>
      <c r="O239" s="62"/>
      <c r="P239" s="62"/>
      <c r="Q239" s="62"/>
      <c r="R239" s="62"/>
      <c r="S239" s="62"/>
      <c r="T239" s="62"/>
    </row>
    <row r="240" spans="1:20" x14ac:dyDescent="0.3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N240" s="62"/>
      <c r="O240" s="62"/>
      <c r="P240" s="62"/>
      <c r="Q240" s="62"/>
      <c r="R240" s="62"/>
      <c r="S240" s="62"/>
      <c r="T240" s="62"/>
    </row>
    <row r="241" spans="1:20" x14ac:dyDescent="0.3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N241" s="62"/>
      <c r="O241" s="62"/>
      <c r="P241" s="62"/>
      <c r="Q241" s="62"/>
      <c r="R241" s="62"/>
      <c r="S241" s="62"/>
      <c r="T241" s="62"/>
    </row>
    <row r="242" spans="1:20" x14ac:dyDescent="0.3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N242" s="62"/>
      <c r="O242" s="62"/>
      <c r="P242" s="62"/>
      <c r="Q242" s="62"/>
      <c r="R242" s="62"/>
      <c r="S242" s="62"/>
      <c r="T242" s="62"/>
    </row>
    <row r="243" spans="1:20" x14ac:dyDescent="0.3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N243" s="62"/>
      <c r="O243" s="62"/>
      <c r="P243" s="62"/>
      <c r="Q243" s="62"/>
      <c r="R243" s="62"/>
      <c r="S243" s="62"/>
      <c r="T243" s="62"/>
    </row>
    <row r="244" spans="1:20" x14ac:dyDescent="0.3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N244" s="62"/>
      <c r="O244" s="62"/>
      <c r="P244" s="62"/>
      <c r="Q244" s="62"/>
      <c r="R244" s="62"/>
      <c r="S244" s="62"/>
      <c r="T244" s="62"/>
    </row>
    <row r="245" spans="1:20" x14ac:dyDescent="0.3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N245" s="62"/>
      <c r="O245" s="62"/>
      <c r="P245" s="62"/>
      <c r="Q245" s="62"/>
      <c r="R245" s="62"/>
      <c r="S245" s="62"/>
      <c r="T245" s="62"/>
    </row>
    <row r="246" spans="1:20" x14ac:dyDescent="0.3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N246" s="62"/>
      <c r="O246" s="62"/>
      <c r="P246" s="62"/>
      <c r="Q246" s="62"/>
      <c r="R246" s="62"/>
      <c r="S246" s="62"/>
      <c r="T246" s="62"/>
    </row>
    <row r="247" spans="1:20" x14ac:dyDescent="0.3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N247" s="62"/>
      <c r="O247" s="62"/>
      <c r="P247" s="62"/>
      <c r="Q247" s="62"/>
      <c r="R247" s="62"/>
      <c r="S247" s="62"/>
      <c r="T247" s="62"/>
    </row>
    <row r="248" spans="1:20" x14ac:dyDescent="0.3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N248" s="62"/>
      <c r="O248" s="62"/>
      <c r="P248" s="62"/>
      <c r="Q248" s="62"/>
      <c r="R248" s="62"/>
      <c r="S248" s="62"/>
      <c r="T248" s="62"/>
    </row>
    <row r="249" spans="1:20" x14ac:dyDescent="0.3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N249" s="62"/>
      <c r="O249" s="62"/>
      <c r="P249" s="62"/>
      <c r="Q249" s="62"/>
      <c r="R249" s="62"/>
      <c r="S249" s="62"/>
      <c r="T249" s="62"/>
    </row>
    <row r="250" spans="1:20" x14ac:dyDescent="0.3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N250" s="62"/>
      <c r="O250" s="62"/>
      <c r="P250" s="62"/>
      <c r="Q250" s="62"/>
      <c r="R250" s="62"/>
      <c r="S250" s="62"/>
      <c r="T250" s="62"/>
    </row>
    <row r="251" spans="1:20" x14ac:dyDescent="0.3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N251" s="62"/>
      <c r="O251" s="62"/>
      <c r="P251" s="62"/>
      <c r="Q251" s="62"/>
      <c r="R251" s="62"/>
      <c r="S251" s="62"/>
      <c r="T251" s="62"/>
    </row>
    <row r="252" spans="1:20" x14ac:dyDescent="0.3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N252" s="62"/>
      <c r="O252" s="62"/>
      <c r="P252" s="62"/>
      <c r="Q252" s="62"/>
      <c r="R252" s="62"/>
      <c r="S252" s="62"/>
      <c r="T252" s="62"/>
    </row>
    <row r="253" spans="1:20" x14ac:dyDescent="0.3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N253" s="62"/>
      <c r="O253" s="62"/>
      <c r="P253" s="62"/>
      <c r="Q253" s="62"/>
      <c r="R253" s="62"/>
      <c r="S253" s="62"/>
      <c r="T253" s="62"/>
    </row>
    <row r="254" spans="1:20" x14ac:dyDescent="0.3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N254" s="62"/>
      <c r="O254" s="62"/>
      <c r="P254" s="62"/>
      <c r="Q254" s="62"/>
      <c r="R254" s="62"/>
      <c r="S254" s="62"/>
      <c r="T254" s="62"/>
    </row>
    <row r="255" spans="1:20" x14ac:dyDescent="0.3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N255" s="62"/>
      <c r="O255" s="62"/>
      <c r="P255" s="62"/>
      <c r="Q255" s="62"/>
      <c r="R255" s="62"/>
      <c r="S255" s="62"/>
      <c r="T255" s="62"/>
    </row>
    <row r="256" spans="1:20" x14ac:dyDescent="0.3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N256" s="62"/>
      <c r="O256" s="62"/>
      <c r="P256" s="62"/>
      <c r="Q256" s="62"/>
      <c r="R256" s="62"/>
      <c r="S256" s="62"/>
      <c r="T256" s="62"/>
    </row>
    <row r="257" spans="1:20" x14ac:dyDescent="0.3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N257" s="62"/>
      <c r="O257" s="62"/>
      <c r="P257" s="62"/>
      <c r="Q257" s="62"/>
      <c r="R257" s="62"/>
      <c r="S257" s="62"/>
      <c r="T257" s="62"/>
    </row>
    <row r="258" spans="1:20" x14ac:dyDescent="0.3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N258" s="62"/>
      <c r="O258" s="62"/>
      <c r="P258" s="62"/>
      <c r="Q258" s="62"/>
      <c r="R258" s="62"/>
      <c r="S258" s="62"/>
      <c r="T258" s="62"/>
    </row>
    <row r="259" spans="1:20" x14ac:dyDescent="0.3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N259" s="62"/>
      <c r="O259" s="62"/>
      <c r="P259" s="62"/>
      <c r="Q259" s="62"/>
      <c r="R259" s="62"/>
      <c r="S259" s="62"/>
      <c r="T259" s="62"/>
    </row>
    <row r="260" spans="1:20" x14ac:dyDescent="0.3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N260" s="62"/>
      <c r="O260" s="62"/>
      <c r="P260" s="62"/>
      <c r="Q260" s="62"/>
      <c r="R260" s="62"/>
      <c r="S260" s="62"/>
      <c r="T260" s="62"/>
    </row>
    <row r="261" spans="1:20" x14ac:dyDescent="0.3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N261" s="62"/>
      <c r="O261" s="62"/>
      <c r="P261" s="62"/>
      <c r="Q261" s="62"/>
      <c r="R261" s="62"/>
      <c r="S261" s="62"/>
      <c r="T261" s="62"/>
    </row>
    <row r="262" spans="1:20" x14ac:dyDescent="0.3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N262" s="62"/>
      <c r="O262" s="62"/>
      <c r="P262" s="62"/>
      <c r="Q262" s="62"/>
      <c r="R262" s="62"/>
      <c r="S262" s="62"/>
      <c r="T262" s="62"/>
    </row>
    <row r="263" spans="1:20" x14ac:dyDescent="0.3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N263" s="62"/>
      <c r="O263" s="62"/>
      <c r="P263" s="62"/>
      <c r="Q263" s="62"/>
      <c r="R263" s="62"/>
      <c r="S263" s="62"/>
      <c r="T263" s="62"/>
    </row>
    <row r="264" spans="1:20" x14ac:dyDescent="0.3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N264" s="62"/>
      <c r="O264" s="62"/>
      <c r="P264" s="62"/>
      <c r="Q264" s="62"/>
      <c r="R264" s="62"/>
      <c r="S264" s="62"/>
      <c r="T264" s="62"/>
    </row>
    <row r="265" spans="1:20" x14ac:dyDescent="0.3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N265" s="62"/>
      <c r="O265" s="62"/>
      <c r="P265" s="62"/>
      <c r="Q265" s="62"/>
      <c r="R265" s="62"/>
      <c r="S265" s="62"/>
      <c r="T265" s="62"/>
    </row>
    <row r="266" spans="1:20" x14ac:dyDescent="0.3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N266" s="62"/>
      <c r="O266" s="62"/>
      <c r="P266" s="62"/>
      <c r="Q266" s="62"/>
      <c r="R266" s="62"/>
      <c r="S266" s="62"/>
      <c r="T266" s="62"/>
    </row>
    <row r="267" spans="1:20" x14ac:dyDescent="0.3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N267" s="62"/>
      <c r="O267" s="62"/>
      <c r="P267" s="62"/>
      <c r="Q267" s="62"/>
      <c r="R267" s="62"/>
      <c r="S267" s="62"/>
      <c r="T267" s="62"/>
    </row>
    <row r="268" spans="1:20" x14ac:dyDescent="0.3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N268" s="62"/>
      <c r="O268" s="62"/>
      <c r="P268" s="62"/>
      <c r="Q268" s="62"/>
      <c r="R268" s="62"/>
      <c r="S268" s="62"/>
      <c r="T268" s="62"/>
    </row>
    <row r="269" spans="1:20" x14ac:dyDescent="0.3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N269" s="62"/>
      <c r="O269" s="62"/>
      <c r="P269" s="62"/>
      <c r="Q269" s="62"/>
      <c r="R269" s="62"/>
      <c r="S269" s="62"/>
      <c r="T269" s="62"/>
    </row>
    <row r="270" spans="1:20" x14ac:dyDescent="0.3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N270" s="62"/>
      <c r="O270" s="62"/>
      <c r="P270" s="62"/>
      <c r="Q270" s="62"/>
      <c r="R270" s="62"/>
      <c r="S270" s="62"/>
      <c r="T270" s="62"/>
    </row>
    <row r="271" spans="1:20" x14ac:dyDescent="0.3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N271" s="62"/>
      <c r="O271" s="62"/>
      <c r="P271" s="62"/>
      <c r="Q271" s="62"/>
      <c r="R271" s="62"/>
      <c r="S271" s="62"/>
      <c r="T271" s="62"/>
    </row>
    <row r="272" spans="1:20" x14ac:dyDescent="0.3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N272" s="62"/>
      <c r="O272" s="62"/>
      <c r="P272" s="62"/>
      <c r="Q272" s="62"/>
      <c r="R272" s="62"/>
      <c r="S272" s="62"/>
      <c r="T272" s="62"/>
    </row>
    <row r="273" spans="1:20" x14ac:dyDescent="0.3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N273" s="62"/>
      <c r="O273" s="62"/>
      <c r="P273" s="62"/>
      <c r="Q273" s="62"/>
      <c r="R273" s="62"/>
      <c r="S273" s="62"/>
      <c r="T273" s="62"/>
    </row>
    <row r="274" spans="1:20" x14ac:dyDescent="0.3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N274" s="62"/>
      <c r="O274" s="62"/>
      <c r="P274" s="62"/>
      <c r="Q274" s="62"/>
      <c r="R274" s="62"/>
      <c r="S274" s="62"/>
      <c r="T274" s="62"/>
    </row>
    <row r="275" spans="1:20" x14ac:dyDescent="0.3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N275" s="62"/>
      <c r="O275" s="62"/>
      <c r="P275" s="62"/>
      <c r="Q275" s="62"/>
      <c r="R275" s="62"/>
      <c r="S275" s="62"/>
      <c r="T275" s="62"/>
    </row>
    <row r="276" spans="1:20" x14ac:dyDescent="0.3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N276" s="62"/>
      <c r="O276" s="62"/>
      <c r="P276" s="62"/>
      <c r="Q276" s="62"/>
      <c r="R276" s="62"/>
      <c r="S276" s="62"/>
      <c r="T276" s="62"/>
    </row>
    <row r="277" spans="1:20" x14ac:dyDescent="0.3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N277" s="62"/>
      <c r="O277" s="62"/>
      <c r="P277" s="62"/>
      <c r="Q277" s="62"/>
      <c r="R277" s="62"/>
      <c r="S277" s="62"/>
      <c r="T277" s="62"/>
    </row>
    <row r="278" spans="1:20" x14ac:dyDescent="0.3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N278" s="62"/>
      <c r="O278" s="62"/>
      <c r="P278" s="62"/>
      <c r="Q278" s="62"/>
      <c r="R278" s="62"/>
      <c r="S278" s="62"/>
      <c r="T278" s="62"/>
    </row>
    <row r="279" spans="1:20" x14ac:dyDescent="0.3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N279" s="62"/>
      <c r="O279" s="62"/>
      <c r="P279" s="62"/>
      <c r="Q279" s="62"/>
      <c r="R279" s="62"/>
      <c r="S279" s="62"/>
      <c r="T279" s="62"/>
    </row>
    <row r="280" spans="1:20" x14ac:dyDescent="0.3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N280" s="62"/>
      <c r="O280" s="62"/>
      <c r="P280" s="62"/>
      <c r="Q280" s="62"/>
      <c r="R280" s="62"/>
      <c r="S280" s="62"/>
      <c r="T280" s="62"/>
    </row>
    <row r="281" spans="1:20" x14ac:dyDescent="0.3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N281" s="62"/>
      <c r="O281" s="62"/>
      <c r="P281" s="62"/>
      <c r="Q281" s="62"/>
      <c r="R281" s="62"/>
      <c r="S281" s="62"/>
      <c r="T281" s="62"/>
    </row>
    <row r="282" spans="1:20" x14ac:dyDescent="0.35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N282" s="62"/>
      <c r="O282" s="62"/>
      <c r="P282" s="62"/>
      <c r="Q282" s="62"/>
      <c r="R282" s="62"/>
      <c r="S282" s="62"/>
      <c r="T282" s="62"/>
    </row>
    <row r="283" spans="1:20" x14ac:dyDescent="0.35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N283" s="62"/>
      <c r="O283" s="62"/>
      <c r="P283" s="62"/>
      <c r="Q283" s="62"/>
      <c r="R283" s="62"/>
      <c r="S283" s="62"/>
      <c r="T283" s="62"/>
    </row>
    <row r="284" spans="1:20" x14ac:dyDescent="0.35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N284" s="62"/>
      <c r="O284" s="62"/>
      <c r="P284" s="62"/>
      <c r="Q284" s="62"/>
      <c r="R284" s="62"/>
      <c r="S284" s="62"/>
      <c r="T284" s="62"/>
    </row>
    <row r="285" spans="1:20" x14ac:dyDescent="0.35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N285" s="62"/>
      <c r="O285" s="62"/>
      <c r="P285" s="62"/>
      <c r="Q285" s="62"/>
      <c r="R285" s="62"/>
      <c r="S285" s="62"/>
      <c r="T285" s="62"/>
    </row>
    <row r="286" spans="1:20" x14ac:dyDescent="0.35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N286" s="62"/>
      <c r="O286" s="62"/>
      <c r="P286" s="62"/>
      <c r="Q286" s="62"/>
      <c r="R286" s="62"/>
      <c r="S286" s="62"/>
      <c r="T286" s="62"/>
    </row>
    <row r="287" spans="1:20" x14ac:dyDescent="0.35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N287" s="62"/>
      <c r="O287" s="62"/>
      <c r="P287" s="62"/>
      <c r="Q287" s="62"/>
      <c r="R287" s="62"/>
      <c r="S287" s="62"/>
      <c r="T287" s="62"/>
    </row>
    <row r="288" spans="1:20" x14ac:dyDescent="0.35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N288" s="62"/>
      <c r="O288" s="62"/>
      <c r="P288" s="62"/>
      <c r="Q288" s="62"/>
      <c r="R288" s="62"/>
      <c r="S288" s="62"/>
      <c r="T288" s="62"/>
    </row>
    <row r="289" spans="1:20" x14ac:dyDescent="0.35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N289" s="62"/>
      <c r="O289" s="62"/>
      <c r="P289" s="62"/>
      <c r="Q289" s="62"/>
      <c r="R289" s="62"/>
      <c r="S289" s="62"/>
      <c r="T289" s="62"/>
    </row>
    <row r="290" spans="1:20" x14ac:dyDescent="0.35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N290" s="62"/>
      <c r="O290" s="62"/>
      <c r="P290" s="62"/>
      <c r="Q290" s="62"/>
      <c r="R290" s="62"/>
      <c r="S290" s="62"/>
      <c r="T290" s="62"/>
    </row>
    <row r="291" spans="1:20" x14ac:dyDescent="0.35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N291" s="62"/>
      <c r="O291" s="62"/>
      <c r="P291" s="62"/>
      <c r="Q291" s="62"/>
      <c r="R291" s="62"/>
      <c r="S291" s="62"/>
      <c r="T291" s="62"/>
    </row>
    <row r="292" spans="1:20" x14ac:dyDescent="0.35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N292" s="62"/>
      <c r="O292" s="62"/>
      <c r="P292" s="62"/>
      <c r="Q292" s="62"/>
      <c r="R292" s="62"/>
      <c r="S292" s="62"/>
      <c r="T292" s="62"/>
    </row>
    <row r="293" spans="1:20" x14ac:dyDescent="0.35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N293" s="62"/>
      <c r="O293" s="62"/>
      <c r="P293" s="62"/>
      <c r="Q293" s="62"/>
      <c r="R293" s="62"/>
      <c r="S293" s="62"/>
      <c r="T293" s="62"/>
    </row>
    <row r="294" spans="1:20" x14ac:dyDescent="0.35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N294" s="62"/>
      <c r="O294" s="62"/>
      <c r="P294" s="62"/>
      <c r="Q294" s="62"/>
      <c r="R294" s="62"/>
      <c r="S294" s="62"/>
      <c r="T294" s="62"/>
    </row>
    <row r="295" spans="1:20" x14ac:dyDescent="0.35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N295" s="62"/>
      <c r="O295" s="62"/>
      <c r="P295" s="62"/>
      <c r="Q295" s="62"/>
      <c r="R295" s="62"/>
      <c r="S295" s="62"/>
      <c r="T295" s="62"/>
    </row>
    <row r="296" spans="1:20" x14ac:dyDescent="0.35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N296" s="62"/>
      <c r="O296" s="62"/>
      <c r="P296" s="62"/>
      <c r="Q296" s="62"/>
      <c r="R296" s="62"/>
      <c r="S296" s="62"/>
      <c r="T296" s="62"/>
    </row>
    <row r="297" spans="1:20" x14ac:dyDescent="0.35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N297" s="62"/>
      <c r="O297" s="62"/>
      <c r="P297" s="62"/>
      <c r="Q297" s="62"/>
      <c r="R297" s="62"/>
      <c r="S297" s="62"/>
      <c r="T297" s="62"/>
    </row>
    <row r="298" spans="1:20" x14ac:dyDescent="0.35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N298" s="62"/>
      <c r="O298" s="62"/>
      <c r="P298" s="62"/>
      <c r="Q298" s="62"/>
      <c r="R298" s="62"/>
      <c r="S298" s="62"/>
      <c r="T298" s="62"/>
    </row>
    <row r="299" spans="1:20" x14ac:dyDescent="0.35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N299" s="62"/>
      <c r="O299" s="62"/>
      <c r="P299" s="62"/>
      <c r="Q299" s="62"/>
      <c r="R299" s="62"/>
      <c r="S299" s="62"/>
      <c r="T299" s="62"/>
    </row>
    <row r="300" spans="1:20" x14ac:dyDescent="0.35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N300" s="62"/>
      <c r="O300" s="62"/>
      <c r="P300" s="62"/>
      <c r="Q300" s="62"/>
      <c r="R300" s="62"/>
      <c r="S300" s="62"/>
      <c r="T300" s="62"/>
    </row>
    <row r="301" spans="1:20" x14ac:dyDescent="0.35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N301" s="62"/>
      <c r="O301" s="62"/>
      <c r="P301" s="62"/>
      <c r="Q301" s="62"/>
      <c r="R301" s="62"/>
      <c r="S301" s="62"/>
      <c r="T301" s="62"/>
    </row>
    <row r="302" spans="1:20" x14ac:dyDescent="0.35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N302" s="62"/>
      <c r="O302" s="62"/>
      <c r="P302" s="62"/>
      <c r="Q302" s="62"/>
      <c r="R302" s="62"/>
      <c r="S302" s="62"/>
      <c r="T302" s="62"/>
    </row>
    <row r="303" spans="1:20" x14ac:dyDescent="0.35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N303" s="62"/>
      <c r="O303" s="62"/>
      <c r="P303" s="62"/>
      <c r="Q303" s="62"/>
      <c r="R303" s="62"/>
      <c r="S303" s="62"/>
      <c r="T303" s="62"/>
    </row>
    <row r="304" spans="1:20" x14ac:dyDescent="0.35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N304" s="62"/>
      <c r="O304" s="62"/>
      <c r="P304" s="62"/>
      <c r="Q304" s="62"/>
      <c r="R304" s="62"/>
      <c r="S304" s="62"/>
      <c r="T304" s="62"/>
    </row>
    <row r="305" spans="1:20" x14ac:dyDescent="0.35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N305" s="62"/>
      <c r="O305" s="62"/>
      <c r="P305" s="62"/>
      <c r="Q305" s="62"/>
      <c r="R305" s="62"/>
      <c r="S305" s="62"/>
      <c r="T305" s="62"/>
    </row>
    <row r="306" spans="1:20" x14ac:dyDescent="0.35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N306" s="62"/>
      <c r="O306" s="62"/>
      <c r="P306" s="62"/>
      <c r="Q306" s="62"/>
      <c r="R306" s="62"/>
      <c r="S306" s="62"/>
      <c r="T306" s="62"/>
    </row>
    <row r="307" spans="1:20" x14ac:dyDescent="0.35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N307" s="62"/>
      <c r="O307" s="62"/>
      <c r="P307" s="62"/>
      <c r="Q307" s="62"/>
      <c r="R307" s="62"/>
      <c r="S307" s="62"/>
      <c r="T307" s="62"/>
    </row>
    <row r="308" spans="1:20" x14ac:dyDescent="0.35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N308" s="62"/>
      <c r="O308" s="62"/>
      <c r="P308" s="62"/>
      <c r="Q308" s="62"/>
      <c r="R308" s="62"/>
      <c r="S308" s="62"/>
      <c r="T308" s="62"/>
    </row>
    <row r="309" spans="1:20" x14ac:dyDescent="0.35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N309" s="62"/>
      <c r="O309" s="62"/>
      <c r="P309" s="62"/>
      <c r="Q309" s="62"/>
      <c r="R309" s="62"/>
      <c r="S309" s="62"/>
      <c r="T309" s="62"/>
    </row>
    <row r="310" spans="1:20" x14ac:dyDescent="0.35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N310" s="62"/>
      <c r="O310" s="62"/>
      <c r="P310" s="62"/>
      <c r="Q310" s="62"/>
      <c r="R310" s="62"/>
      <c r="S310" s="62"/>
      <c r="T310" s="62"/>
    </row>
    <row r="311" spans="1:20" x14ac:dyDescent="0.35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N311" s="62"/>
      <c r="O311" s="62"/>
      <c r="P311" s="62"/>
      <c r="Q311" s="62"/>
      <c r="R311" s="62"/>
      <c r="S311" s="62"/>
      <c r="T311" s="62"/>
    </row>
    <row r="312" spans="1:20" x14ac:dyDescent="0.35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N312" s="62"/>
      <c r="O312" s="62"/>
      <c r="P312" s="62"/>
      <c r="Q312" s="62"/>
      <c r="R312" s="62"/>
      <c r="S312" s="62"/>
      <c r="T312" s="62"/>
    </row>
    <row r="313" spans="1:20" x14ac:dyDescent="0.35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N313" s="62"/>
      <c r="O313" s="62"/>
      <c r="P313" s="62"/>
      <c r="Q313" s="62"/>
      <c r="R313" s="62"/>
      <c r="S313" s="62"/>
      <c r="T313" s="62"/>
    </row>
    <row r="314" spans="1:20" x14ac:dyDescent="0.35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N314" s="62"/>
      <c r="O314" s="62"/>
      <c r="P314" s="62"/>
      <c r="Q314" s="62"/>
      <c r="R314" s="62"/>
      <c r="S314" s="62"/>
      <c r="T314" s="62"/>
    </row>
    <row r="315" spans="1:20" x14ac:dyDescent="0.35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N315" s="62"/>
      <c r="O315" s="62"/>
      <c r="P315" s="62"/>
      <c r="Q315" s="62"/>
      <c r="R315" s="62"/>
      <c r="S315" s="62"/>
      <c r="T315" s="62"/>
    </row>
    <row r="316" spans="1:20" x14ac:dyDescent="0.35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N316" s="62"/>
      <c r="O316" s="62"/>
      <c r="P316" s="62"/>
      <c r="Q316" s="62"/>
      <c r="R316" s="62"/>
      <c r="S316" s="62"/>
      <c r="T316" s="62"/>
    </row>
    <row r="317" spans="1:20" x14ac:dyDescent="0.35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N317" s="62"/>
      <c r="O317" s="62"/>
      <c r="P317" s="62"/>
      <c r="Q317" s="62"/>
      <c r="R317" s="62"/>
      <c r="S317" s="62"/>
      <c r="T317" s="62"/>
    </row>
    <row r="318" spans="1:20" x14ac:dyDescent="0.35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N318" s="62"/>
      <c r="O318" s="62"/>
      <c r="P318" s="62"/>
      <c r="Q318" s="62"/>
      <c r="R318" s="62"/>
      <c r="S318" s="62"/>
      <c r="T318" s="62"/>
    </row>
    <row r="319" spans="1:20" x14ac:dyDescent="0.35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N319" s="62"/>
      <c r="O319" s="62"/>
      <c r="P319" s="62"/>
      <c r="Q319" s="62"/>
      <c r="R319" s="62"/>
      <c r="S319" s="62"/>
      <c r="T319" s="62"/>
    </row>
    <row r="320" spans="1:20" x14ac:dyDescent="0.35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N320" s="62"/>
      <c r="O320" s="62"/>
      <c r="P320" s="62"/>
      <c r="Q320" s="62"/>
      <c r="R320" s="62"/>
      <c r="S320" s="62"/>
      <c r="T320" s="62"/>
    </row>
    <row r="321" spans="1:20" x14ac:dyDescent="0.35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N321" s="62"/>
      <c r="O321" s="62"/>
      <c r="P321" s="62"/>
      <c r="Q321" s="62"/>
      <c r="R321" s="62"/>
      <c r="S321" s="62"/>
      <c r="T321" s="62"/>
    </row>
    <row r="322" spans="1:20" x14ac:dyDescent="0.35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N322" s="62"/>
      <c r="O322" s="62"/>
      <c r="P322" s="62"/>
      <c r="Q322" s="62"/>
      <c r="R322" s="62"/>
      <c r="S322" s="62"/>
      <c r="T322" s="62"/>
    </row>
    <row r="323" spans="1:20" x14ac:dyDescent="0.35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N323" s="62"/>
      <c r="O323" s="62"/>
      <c r="P323" s="62"/>
      <c r="Q323" s="62"/>
      <c r="R323" s="62"/>
      <c r="S323" s="62"/>
      <c r="T323" s="62"/>
    </row>
    <row r="324" spans="1:20" x14ac:dyDescent="0.35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N324" s="62"/>
      <c r="O324" s="62"/>
      <c r="P324" s="62"/>
      <c r="Q324" s="62"/>
      <c r="R324" s="62"/>
      <c r="S324" s="62"/>
      <c r="T324" s="62"/>
    </row>
    <row r="325" spans="1:20" x14ac:dyDescent="0.35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N325" s="62"/>
      <c r="O325" s="62"/>
      <c r="P325" s="62"/>
      <c r="Q325" s="62"/>
      <c r="R325" s="62"/>
      <c r="S325" s="62"/>
      <c r="T325" s="62"/>
    </row>
    <row r="326" spans="1:20" x14ac:dyDescent="0.35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N326" s="62"/>
      <c r="O326" s="62"/>
      <c r="P326" s="62"/>
      <c r="Q326" s="62"/>
      <c r="R326" s="62"/>
      <c r="S326" s="62"/>
      <c r="T326" s="62"/>
    </row>
    <row r="327" spans="1:20" x14ac:dyDescent="0.35">
      <c r="A327" s="62"/>
      <c r="H327" s="62"/>
      <c r="I327" s="62"/>
      <c r="J327" s="62"/>
      <c r="K327" s="62"/>
      <c r="N327" s="62"/>
      <c r="S327" s="62"/>
      <c r="T327" s="62"/>
    </row>
  </sheetData>
  <mergeCells count="84">
    <mergeCell ref="S3:T3"/>
    <mergeCell ref="S4:T4"/>
    <mergeCell ref="S5:T5"/>
    <mergeCell ref="O164:P164"/>
    <mergeCell ref="Q164:R164"/>
    <mergeCell ref="S164:T164"/>
    <mergeCell ref="O109:P109"/>
    <mergeCell ref="Q109:R109"/>
    <mergeCell ref="S109:T109"/>
    <mergeCell ref="O110:P110"/>
    <mergeCell ref="Q110:R110"/>
    <mergeCell ref="S110:T110"/>
    <mergeCell ref="O106:R106"/>
    <mergeCell ref="O108:P108"/>
    <mergeCell ref="Q108:R108"/>
    <mergeCell ref="S108:T108"/>
    <mergeCell ref="O165:P165"/>
    <mergeCell ref="Q165:R165"/>
    <mergeCell ref="S165:T165"/>
    <mergeCell ref="O161:R161"/>
    <mergeCell ref="O163:P163"/>
    <mergeCell ref="Q163:R163"/>
    <mergeCell ref="S163:T163"/>
    <mergeCell ref="O57:P57"/>
    <mergeCell ref="Q57:R57"/>
    <mergeCell ref="S57:T57"/>
    <mergeCell ref="O58:P58"/>
    <mergeCell ref="Q58:R58"/>
    <mergeCell ref="S58:T58"/>
    <mergeCell ref="O54:R54"/>
    <mergeCell ref="O56:P56"/>
    <mergeCell ref="Q56:R56"/>
    <mergeCell ref="S56:T56"/>
    <mergeCell ref="O4:P4"/>
    <mergeCell ref="Q4:R4"/>
    <mergeCell ref="O5:P5"/>
    <mergeCell ref="Q5:R5"/>
    <mergeCell ref="O1:R1"/>
    <mergeCell ref="O3:P3"/>
    <mergeCell ref="Q3:R3"/>
    <mergeCell ref="B1:G1"/>
    <mergeCell ref="B106:G106"/>
    <mergeCell ref="B3:C3"/>
    <mergeCell ref="D3:E3"/>
    <mergeCell ref="F3:G3"/>
    <mergeCell ref="B4:C4"/>
    <mergeCell ref="D4:E4"/>
    <mergeCell ref="F4:G4"/>
    <mergeCell ref="H3:K3"/>
    <mergeCell ref="H5:I5"/>
    <mergeCell ref="J5:K5"/>
    <mergeCell ref="H57:K57"/>
    <mergeCell ref="H4:K4"/>
    <mergeCell ref="F108:G108"/>
    <mergeCell ref="B54:G54"/>
    <mergeCell ref="B57:C57"/>
    <mergeCell ref="D57:E57"/>
    <mergeCell ref="F57:G57"/>
    <mergeCell ref="D56:E56"/>
    <mergeCell ref="F56:G56"/>
    <mergeCell ref="B56:C56"/>
    <mergeCell ref="H165:I165"/>
    <mergeCell ref="J165:K165"/>
    <mergeCell ref="H110:I110"/>
    <mergeCell ref="J110:K110"/>
    <mergeCell ref="H58:I58"/>
    <mergeCell ref="J58:K58"/>
    <mergeCell ref="H108:K108"/>
    <mergeCell ref="H56:K56"/>
    <mergeCell ref="B164:C164"/>
    <mergeCell ref="D164:E164"/>
    <mergeCell ref="F164:G164"/>
    <mergeCell ref="H164:K164"/>
    <mergeCell ref="B109:C109"/>
    <mergeCell ref="D109:E109"/>
    <mergeCell ref="F109:G109"/>
    <mergeCell ref="H109:K109"/>
    <mergeCell ref="B161:G161"/>
    <mergeCell ref="B163:C163"/>
    <mergeCell ref="D163:E163"/>
    <mergeCell ref="F163:G163"/>
    <mergeCell ref="H163:K163"/>
    <mergeCell ref="B108:C108"/>
    <mergeCell ref="D108:E108"/>
  </mergeCells>
  <phoneticPr fontId="2" type="noConversion"/>
  <printOptions horizontalCentered="1"/>
  <pageMargins left="0.1" right="0.1" top="0.25" bottom="0" header="0" footer="0"/>
  <pageSetup scale="47" orientation="portrait" r:id="rId1"/>
  <headerFooter alignWithMargins="0"/>
  <rowBreaks count="3" manualBreakCount="3">
    <brk id="53" max="16383" man="1"/>
    <brk id="105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Anis</dc:creator>
  <cp:lastModifiedBy>trade</cp:lastModifiedBy>
  <cp:lastPrinted>2022-05-31T06:16:18Z</cp:lastPrinted>
  <dcterms:created xsi:type="dcterms:W3CDTF">2006-10-13T05:00:31Z</dcterms:created>
  <dcterms:modified xsi:type="dcterms:W3CDTF">2025-10-14T07:50:31Z</dcterms:modified>
</cp:coreProperties>
</file>