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8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'Sheet1'!$A$1:$R$196</definedName>
    <definedName name="_xlnm.Print_Area" localSheetId="1">'Sheet2'!$A$1:$O$87</definedName>
  </definedNames>
  <calcPr fullCalcOnLoad="1"/>
</workbook>
</file>

<file path=xl/sharedStrings.xml><?xml version="1.0" encoding="utf-8"?>
<sst xmlns="http://schemas.openxmlformats.org/spreadsheetml/2006/main" count="599" uniqueCount="117">
  <si>
    <t xml:space="preserve"> </t>
  </si>
  <si>
    <t xml:space="preserve">       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</si>
  <si>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</si>
  <si>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</si>
  <si>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</si>
  <si>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</si>
  <si>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</si>
  <si>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</si>
  <si>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</si>
  <si>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</si>
  <si>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</si>
  <si>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</si>
  <si>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</si>
  <si>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</si>
  <si>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</si>
  <si>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</si>
  <si>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</si>
  <si>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</si>
  <si>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</si>
  <si>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</si>
  <si>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</si>
  <si>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</si>
  <si>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</si>
  <si>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</si>
  <si>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</si>
  <si>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</si>
  <si>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</si>
  <si>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</si>
  <si>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</si>
  <si>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</si>
  <si>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</si>
  <si>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</si>
  <si>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</si>
  <si>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</si>
  <si>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</si>
  <si>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</si>
  <si>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</si>
  <si>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</si>
  <si>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</si>
  <si>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</si>
  <si>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</si>
  <si>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</si>
  <si>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</si>
  <si>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</si>
  <si>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</si>
  <si>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</si>
  <si>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</si>
  <si>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</si>
  <si>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</si>
  <si>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</si>
  <si>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>24. RAW COTTON</t>
  </si>
  <si>
    <t>25. SYNTHETIC FIBRE</t>
  </si>
  <si>
    <t>26. SYNTHETIC &amp; ARTIFICIAL SILK YARN</t>
  </si>
  <si>
    <t>27. WORN CLOTHING</t>
  </si>
  <si>
    <t>28. OTHR TEXTILE ITEMS</t>
  </si>
  <si>
    <t xml:space="preserve"> - </t>
  </si>
  <si>
    <t>F.</t>
  </si>
  <si>
    <t>AGRICULTURAL AND OTHER CHEMICALS GROUP</t>
  </si>
  <si>
    <t>29. FERTILIZER MANUFACTURED</t>
  </si>
  <si>
    <t xml:space="preserve"> MT</t>
  </si>
  <si>
    <t>30. INSECTICIDES</t>
  </si>
  <si>
    <t>31. PLASTIC MATERIALS</t>
  </si>
  <si>
    <t>32. MEDICINAL PRODUCTS</t>
  </si>
  <si>
    <t>33. OTHERS</t>
  </si>
  <si>
    <t>G.</t>
  </si>
  <si>
    <t>METAL GROUP</t>
  </si>
  <si>
    <t>34. GOLD</t>
  </si>
  <si>
    <t>KG</t>
  </si>
  <si>
    <t>25. IRON AND STEEL SCRAP</t>
  </si>
  <si>
    <t>36. IRON AND STEEL</t>
  </si>
  <si>
    <t>37. ALUMINIUM WROUGHT &amp; WORKED</t>
  </si>
  <si>
    <t>38. ALL OTHER METALS &amp; ARTICALS</t>
  </si>
  <si>
    <t>H.</t>
  </si>
  <si>
    <t>MISCELLANEOUS GROUP</t>
  </si>
  <si>
    <t>39. RUBBER CRUDE INCL. SYNTH/RECLAIMED</t>
  </si>
  <si>
    <t>40. RUBBER TYRES &amp; TUBES</t>
  </si>
  <si>
    <t xml:space="preserve"> NO</t>
  </si>
  <si>
    <t>41. WOOD &amp; CORK</t>
  </si>
  <si>
    <t>42. JUTE</t>
  </si>
  <si>
    <t>43. PAPER &amp; PAPER BOARD &amp; MANUF.THEREOF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</si>
  <si>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</si>
  <si>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</si>
  <si>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</si>
  <si>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</si>
  <si>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</si>
  <si>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</si>
  <si>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</si>
  <si>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</si>
  <si>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</si>
  <si>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</si>
  <si>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</si>
  <si>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</si>
  <si>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</si>
  <si>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</si>
  <si>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</si>
  <si>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</si>
  <si>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</si>
  <si>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( U.S DOLLARS IN THOUSAND )</t>
  </si>
  <si>
    <t xml:space="preserve">                                   ( U.S DOLLARS IN THOUSAND )</t>
  </si>
  <si>
    <t xml:space="preserve">                    VALUE = ( RUPEES IN MILLION )</t>
  </si>
  <si>
    <t xml:space="preserve"> 9. PULSES  (LEGUMINOUS VEGETABLES)</t>
  </si>
  <si>
    <t>35. IRON AND STEEL SCRAP</t>
  </si>
  <si>
    <t xml:space="preserve">       *    AUGUST,2012</t>
  </si>
  <si>
    <t>NOTE:- SOME DIFFERENCE  MAY OCCUR IN PERCENTAGE CHANGE WITH  RESPECT TO RUPEES &amp; DOLLARS.</t>
  </si>
  <si>
    <t>STATEMENT SHOWING IMPORTS OF SELECTED COMMODITIES DURING THE MONTH OF SEPTEMBER, 2012</t>
  </si>
  <si>
    <t xml:space="preserve">       *    SEPTEMBER,2012</t>
  </si>
  <si>
    <t xml:space="preserve">         SEPTEMBER,2011</t>
  </si>
  <si>
    <t xml:space="preserve">  % CHANGE IN SEPTEMBER,2012  OVER</t>
  </si>
  <si>
    <t xml:space="preserve">     SEPTEMBER,2011        </t>
  </si>
  <si>
    <t>STATEMENT SHOWING IMORTS OF SELECTED COMMODITIES DURING THE PERIOD JULY- SEPTEMBER,   2012</t>
  </si>
  <si>
    <t xml:space="preserve">  *   JULY- SEPTEMBER,   2012</t>
  </si>
  <si>
    <t xml:space="preserve">     JULY- SEPTEMBER,  2011</t>
  </si>
  <si>
    <t>% CHANGE IN JULY - SEPTEMBER,   2012</t>
  </si>
  <si>
    <t xml:space="preserve">  OVER JULY - SEPTEMBER,   2011</t>
  </si>
  <si>
    <t>STATEMENT SHOWING IMORTS OF SELECTED COMMODITIES DURING THE PERIOD JULY- SEPTEMBER,  2012</t>
  </si>
  <si>
    <t xml:space="preserve">         AUGUST, 2012</t>
  </si>
  <si>
    <t xml:space="preserve">  RUPEE VALUE  CONVERTED INTO US DOLLAR ON AVERAGE MONTHLY EXCHANGE RATE PROVIDED BY SBP. SEPTEMBER, 2012  (1$=RS. 94.587724 ) , AUGUST 2012(1$=94.465991 ) AND SEPTEMBER, 2011(1$=Rs.87.474433 )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</si>
</sst>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.0_);\(#,##0.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7" fontId="0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3" fontId="2" fillId="0" borderId="0" xfId="0" applyNumberFormat="1" applyFont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7" fontId="0" fillId="0" borderId="18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/>
    </xf>
    <xf numFmtId="2" fontId="0" fillId="0" borderId="21" xfId="0" applyNumberFormat="1" applyFont="1" applyBorder="1" applyAlignment="1" applyProtection="1">
      <alignment horizontal="center"/>
      <protection/>
    </xf>
    <xf numFmtId="43" fontId="0" fillId="0" borderId="0" xfId="42" applyFont="1" applyAlignment="1">
      <alignment/>
    </xf>
    <xf numFmtId="2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 applyProtection="1" quotePrefix="1">
      <alignment horizontal="left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 quotePrefix="1">
      <alignment horizontal="right"/>
      <protection/>
    </xf>
    <xf numFmtId="37" fontId="0" fillId="0" borderId="19" xfId="0" applyNumberFormat="1" applyFont="1" applyBorder="1" applyAlignment="1" applyProtection="1" quotePrefix="1">
      <alignment horizontal="right"/>
      <protection/>
    </xf>
    <xf numFmtId="3" fontId="0" fillId="0" borderId="19" xfId="0" applyNumberFormat="1" applyFont="1" applyBorder="1" applyAlignment="1" quotePrefix="1">
      <alignment/>
    </xf>
    <xf numFmtId="164" fontId="0" fillId="0" borderId="19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 quotePrefix="1">
      <alignment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 applyProtection="1" quotePrefix="1">
      <alignment horizontal="right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Alignment="1">
      <alignment horizontal="right"/>
    </xf>
    <xf numFmtId="3" fontId="1" fillId="0" borderId="0" xfId="42" applyNumberFormat="1" applyFont="1" applyAlignment="1">
      <alignment horizontal="right"/>
    </xf>
    <xf numFmtId="3" fontId="1" fillId="0" borderId="0" xfId="42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3" fontId="1" fillId="0" borderId="0" xfId="42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="80" zoomScaleNormal="80" workbookViewId="0" topLeftCell="A1">
      <selection activeCell="A6" sqref="A6"/>
    </sheetView>
  </sheetViews>
  <sheetFormatPr defaultColWidth="11.7109375" defaultRowHeight="12.75"/>
  <cols>
    <col min="1" max="1" width="3.421875" style="2" customWidth="1"/>
    <col min="2" max="2" width="44.00390625" style="2" customWidth="1"/>
    <col min="3" max="3" width="4.7109375" style="2" customWidth="1"/>
    <col min="4" max="4" width="16.7109375" style="2" customWidth="1"/>
    <col min="5" max="5" width="12.28125" style="3" customWidth="1"/>
    <col min="6" max="6" width="14.00390625" style="2" customWidth="1"/>
    <col min="7" max="7" width="13.140625" style="2" customWidth="1"/>
    <col min="8" max="8" width="12.7109375" style="3" customWidth="1"/>
    <col min="9" max="9" width="14.00390625" style="2" customWidth="1"/>
    <col min="10" max="10" width="12.7109375" style="2" customWidth="1"/>
    <col min="11" max="11" width="14.00390625" style="3" customWidth="1"/>
    <col min="12" max="12" width="14.28125" style="2" customWidth="1"/>
    <col min="13" max="13" width="13.28125" style="2" customWidth="1"/>
    <col min="14" max="15" width="13.140625" style="55" customWidth="1"/>
    <col min="16" max="16" width="13.57421875" style="2" customWidth="1"/>
    <col min="17" max="18" width="12.00390625" style="2" customWidth="1"/>
    <col min="19" max="19" width="1.28515625" style="2" customWidth="1"/>
    <col min="20" max="20" width="9.28125" style="3" customWidth="1"/>
    <col min="21" max="21" width="8.57421875" style="4" customWidth="1"/>
    <col min="22" max="22" width="9.7109375" style="4" customWidth="1"/>
    <col min="23" max="23" width="18.140625" style="2" customWidth="1"/>
    <col min="24" max="24" width="12.7109375" style="4" customWidth="1"/>
    <col min="25" max="33" width="12.7109375" style="2" customWidth="1"/>
    <col min="34" max="16384" width="11.7109375" style="2" customWidth="1"/>
  </cols>
  <sheetData>
    <row r="1" spans="1:18" ht="12.75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ht="12.75">
      <c r="O2" s="56" t="s">
        <v>96</v>
      </c>
    </row>
    <row r="3" spans="15:19" ht="12.75">
      <c r="O3" s="56" t="s">
        <v>97</v>
      </c>
      <c r="S3" s="5"/>
    </row>
    <row r="4" spans="1:23" ht="12.75">
      <c r="A4" s="6"/>
      <c r="B4" s="7"/>
      <c r="C4" s="8" t="s">
        <v>84</v>
      </c>
      <c r="D4" s="78" t="s">
        <v>105</v>
      </c>
      <c r="E4" s="79"/>
      <c r="F4" s="80"/>
      <c r="G4" s="78" t="s">
        <v>102</v>
      </c>
      <c r="H4" s="79"/>
      <c r="I4" s="80"/>
      <c r="J4" s="78" t="s">
        <v>106</v>
      </c>
      <c r="K4" s="79"/>
      <c r="L4" s="80"/>
      <c r="M4" s="9"/>
      <c r="N4" s="58" t="s">
        <v>107</v>
      </c>
      <c r="O4" s="60"/>
      <c r="P4" s="11"/>
      <c r="Q4" s="11"/>
      <c r="R4" s="10" t="s">
        <v>1</v>
      </c>
      <c r="T4" s="51"/>
      <c r="U4" s="52"/>
      <c r="V4" s="52"/>
      <c r="W4" s="53"/>
    </row>
    <row r="5" spans="1:22" ht="12.75">
      <c r="A5" s="13" t="s">
        <v>2</v>
      </c>
      <c r="B5" s="14"/>
      <c r="C5" s="15" t="s">
        <v>85</v>
      </c>
      <c r="D5" s="16" t="s">
        <v>86</v>
      </c>
      <c r="E5" s="17"/>
      <c r="F5" s="18"/>
      <c r="G5" s="13" t="s">
        <v>86</v>
      </c>
      <c r="H5" s="19"/>
      <c r="I5" s="13"/>
      <c r="J5" s="20"/>
      <c r="K5" s="19"/>
      <c r="L5" s="18"/>
      <c r="M5" s="78" t="s">
        <v>115</v>
      </c>
      <c r="N5" s="79"/>
      <c r="O5" s="80"/>
      <c r="P5" s="75" t="s">
        <v>108</v>
      </c>
      <c r="Q5" s="81"/>
      <c r="R5" s="81"/>
      <c r="T5" s="22"/>
      <c r="U5" s="23"/>
      <c r="V5" s="23"/>
    </row>
    <row r="6" spans="1:22" ht="12.75">
      <c r="A6" s="24" t="s">
        <v>3</v>
      </c>
      <c r="B6" s="14" t="s">
        <v>87</v>
      </c>
      <c r="C6" s="15" t="s">
        <v>88</v>
      </c>
      <c r="D6" s="16" t="s">
        <v>89</v>
      </c>
      <c r="E6" s="73" t="s">
        <v>90</v>
      </c>
      <c r="F6" s="74"/>
      <c r="G6" s="24" t="s">
        <v>89</v>
      </c>
      <c r="H6" s="73" t="s">
        <v>90</v>
      </c>
      <c r="I6" s="74"/>
      <c r="J6" s="26" t="s">
        <v>89</v>
      </c>
      <c r="K6" s="73" t="s">
        <v>90</v>
      </c>
      <c r="L6" s="74"/>
      <c r="M6" s="26" t="s">
        <v>89</v>
      </c>
      <c r="N6" s="75" t="s">
        <v>90</v>
      </c>
      <c r="O6" s="76"/>
      <c r="P6" s="26" t="s">
        <v>89</v>
      </c>
      <c r="Q6" s="75" t="s">
        <v>90</v>
      </c>
      <c r="R6" s="81"/>
      <c r="S6" s="5" t="s">
        <v>0</v>
      </c>
      <c r="T6" s="12"/>
      <c r="U6" s="27"/>
      <c r="V6" s="27"/>
    </row>
    <row r="7" spans="1:23" ht="12.75">
      <c r="A7" s="28"/>
      <c r="B7" s="29"/>
      <c r="C7" s="30" t="s">
        <v>91</v>
      </c>
      <c r="D7" s="29"/>
      <c r="E7" s="31" t="s">
        <v>92</v>
      </c>
      <c r="F7" s="32" t="s">
        <v>93</v>
      </c>
      <c r="G7" s="30"/>
      <c r="H7" s="31" t="s">
        <v>92</v>
      </c>
      <c r="I7" s="32" t="s">
        <v>94</v>
      </c>
      <c r="J7" s="25"/>
      <c r="K7" s="31" t="s">
        <v>92</v>
      </c>
      <c r="L7" s="32" t="s">
        <v>94</v>
      </c>
      <c r="M7" s="25"/>
      <c r="N7" s="59" t="s">
        <v>95</v>
      </c>
      <c r="O7" s="61" t="s">
        <v>94</v>
      </c>
      <c r="P7" s="33"/>
      <c r="Q7" s="25" t="s">
        <v>95</v>
      </c>
      <c r="R7" s="21" t="s">
        <v>94</v>
      </c>
      <c r="T7" s="51"/>
      <c r="U7" s="54"/>
      <c r="V7" s="54"/>
      <c r="W7" s="53"/>
    </row>
    <row r="8" spans="1:18" ht="15">
      <c r="A8" s="5"/>
      <c r="B8" s="5" t="s">
        <v>4</v>
      </c>
      <c r="D8" s="82"/>
      <c r="E8" s="82">
        <v>331638</v>
      </c>
      <c r="F8" s="83">
        <v>3506142.09</v>
      </c>
      <c r="G8" s="82"/>
      <c r="H8" s="82">
        <v>348090</v>
      </c>
      <c r="I8" s="82">
        <v>3684818</v>
      </c>
      <c r="J8" s="82"/>
      <c r="K8" s="82">
        <v>316797</v>
      </c>
      <c r="L8" s="82">
        <v>3621598</v>
      </c>
      <c r="M8" s="84"/>
      <c r="N8" s="85">
        <f>ROUND(E8/H8*100-100,2)</f>
        <v>-4.73</v>
      </c>
      <c r="O8" s="85">
        <v>-4.86</v>
      </c>
      <c r="P8" s="86"/>
      <c r="Q8" s="87">
        <f>ROUND(E8/K8*100-100,2)</f>
        <v>4.68</v>
      </c>
      <c r="R8" s="87">
        <v>-3.2</v>
      </c>
    </row>
    <row r="9" spans="1:18" ht="15">
      <c r="A9" s="5"/>
      <c r="D9" s="82"/>
      <c r="E9" s="82"/>
      <c r="F9" s="82"/>
      <c r="G9" s="82"/>
      <c r="H9" s="82"/>
      <c r="I9" s="82"/>
      <c r="J9" s="82"/>
      <c r="K9" s="82"/>
      <c r="L9" s="82"/>
      <c r="M9" s="84"/>
      <c r="N9" s="88"/>
      <c r="O9" s="88"/>
      <c r="P9" s="84"/>
      <c r="Q9" s="84"/>
      <c r="R9" s="84"/>
    </row>
    <row r="10" spans="1:22" ht="15">
      <c r="A10" s="5" t="s">
        <v>5</v>
      </c>
      <c r="B10" s="5" t="s">
        <v>6</v>
      </c>
      <c r="C10" s="36" t="s">
        <v>7</v>
      </c>
      <c r="D10" s="89"/>
      <c r="E10" s="82">
        <f>SUM(E11:E20)</f>
        <v>34200</v>
      </c>
      <c r="F10" s="83">
        <f>SUM(F11:F20)</f>
        <v>361569</v>
      </c>
      <c r="G10" s="90"/>
      <c r="H10" s="82">
        <f>SUM(H11:H20)</f>
        <v>36281</v>
      </c>
      <c r="I10" s="83">
        <f>SUM(I11:I20)</f>
        <v>384064</v>
      </c>
      <c r="J10" s="90"/>
      <c r="K10" s="82">
        <f>SUM(K11:K20)</f>
        <v>31531</v>
      </c>
      <c r="L10" s="83">
        <f>SUM(L11:L20)</f>
        <v>360445</v>
      </c>
      <c r="M10" s="86" t="s">
        <v>8</v>
      </c>
      <c r="N10" s="85">
        <f>ROUND(E10/H10*100-100,2)</f>
        <v>-5.74</v>
      </c>
      <c r="O10" s="85">
        <f>ROUND(F10/I10*100-100,2)</f>
        <v>-5.86</v>
      </c>
      <c r="P10" s="86" t="s">
        <v>8</v>
      </c>
      <c r="Q10" s="87">
        <f>ROUND(E10/K10*100-100,2)</f>
        <v>8.46</v>
      </c>
      <c r="R10" s="87">
        <f>ROUND(F10/L10*100-100,2)</f>
        <v>0.31</v>
      </c>
      <c r="T10" s="37"/>
      <c r="U10" s="23"/>
      <c r="V10" s="23"/>
    </row>
    <row r="11" spans="1:23" ht="15">
      <c r="A11" s="5" t="s">
        <v>0</v>
      </c>
      <c r="B11" s="5" t="s">
        <v>9</v>
      </c>
      <c r="C11" s="36" t="s">
        <v>10</v>
      </c>
      <c r="D11" s="83">
        <v>2561</v>
      </c>
      <c r="E11" s="82">
        <v>922</v>
      </c>
      <c r="F11" s="83">
        <f>ROUND(E11/94.587724*1000,0)</f>
        <v>9748</v>
      </c>
      <c r="G11" s="83">
        <v>5661</v>
      </c>
      <c r="H11" s="82">
        <v>1823</v>
      </c>
      <c r="I11" s="83">
        <v>19298</v>
      </c>
      <c r="J11" s="83">
        <v>4961</v>
      </c>
      <c r="K11" s="82">
        <v>1025</v>
      </c>
      <c r="L11" s="83">
        <v>11713</v>
      </c>
      <c r="M11" s="87">
        <f>ROUND(D11/G11*100-100,2)</f>
        <v>-54.76</v>
      </c>
      <c r="N11" s="85">
        <f>ROUND(E11/H11*100-100,2)</f>
        <v>-49.42</v>
      </c>
      <c r="O11" s="85">
        <f>ROUND(F11/I11*100-100,2)</f>
        <v>-49.49</v>
      </c>
      <c r="P11" s="87">
        <f>ROUND(D11/J11*100-100,2)</f>
        <v>-48.38</v>
      </c>
      <c r="Q11" s="87">
        <f>ROUND(E11/K11*100-100,2)</f>
        <v>-10.05</v>
      </c>
      <c r="R11" s="87">
        <f>ROUND(F11/L11*100-100,2)</f>
        <v>-16.78</v>
      </c>
      <c r="T11" s="91"/>
      <c r="U11" s="91"/>
      <c r="V11" s="91"/>
      <c r="W11" s="4"/>
    </row>
    <row r="12" spans="1:23" ht="15">
      <c r="A12" s="5" t="s">
        <v>0</v>
      </c>
      <c r="B12" s="5" t="s">
        <v>11</v>
      </c>
      <c r="C12" s="36" t="s">
        <v>10</v>
      </c>
      <c r="D12" s="83">
        <v>0</v>
      </c>
      <c r="E12" s="83">
        <v>0</v>
      </c>
      <c r="F12" s="83">
        <f aca="true" t="shared" si="0" ref="F12:F20">ROUND(E12/94.587724*1000,0)</f>
        <v>0</v>
      </c>
      <c r="G12" s="83">
        <v>0</v>
      </c>
      <c r="H12" s="83">
        <v>0</v>
      </c>
      <c r="I12" s="83">
        <v>0</v>
      </c>
      <c r="J12" s="83">
        <v>0</v>
      </c>
      <c r="K12" s="82">
        <v>0</v>
      </c>
      <c r="L12" s="83">
        <v>0</v>
      </c>
      <c r="M12" s="87">
        <v>0</v>
      </c>
      <c r="N12" s="85">
        <v>0</v>
      </c>
      <c r="O12" s="85">
        <v>0</v>
      </c>
      <c r="P12" s="87">
        <v>0</v>
      </c>
      <c r="Q12" s="87">
        <v>0</v>
      </c>
      <c r="R12" s="87">
        <v>0</v>
      </c>
      <c r="T12" s="91"/>
      <c r="U12" s="91"/>
      <c r="V12" s="91"/>
      <c r="W12" s="4"/>
    </row>
    <row r="13" spans="1:23" ht="15">
      <c r="A13" s="5" t="s">
        <v>0</v>
      </c>
      <c r="B13" s="5" t="s">
        <v>12</v>
      </c>
      <c r="C13" s="36" t="s">
        <v>10</v>
      </c>
      <c r="D13" s="83">
        <v>5309</v>
      </c>
      <c r="E13" s="82">
        <v>353</v>
      </c>
      <c r="F13" s="83">
        <f t="shared" si="0"/>
        <v>3732</v>
      </c>
      <c r="G13" s="83">
        <v>11186</v>
      </c>
      <c r="H13" s="82">
        <v>706</v>
      </c>
      <c r="I13" s="83">
        <v>7474</v>
      </c>
      <c r="J13" s="83">
        <v>6237</v>
      </c>
      <c r="K13" s="82">
        <v>464</v>
      </c>
      <c r="L13" s="83">
        <v>5301</v>
      </c>
      <c r="M13" s="87">
        <f aca="true" t="shared" si="1" ref="M13:M19">ROUND(D13/G13*100-100,2)</f>
        <v>-52.54</v>
      </c>
      <c r="N13" s="85">
        <f aca="true" t="shared" si="2" ref="N13:N19">ROUND(E13/H13*100-100,2)</f>
        <v>-50</v>
      </c>
      <c r="O13" s="85">
        <f aca="true" t="shared" si="3" ref="O13:O19">ROUND(F13/I13*100-100,2)</f>
        <v>-50.07</v>
      </c>
      <c r="P13" s="87">
        <f aca="true" t="shared" si="4" ref="P13:P19">ROUND(D13/J13*100-100,2)</f>
        <v>-14.88</v>
      </c>
      <c r="Q13" s="87">
        <f aca="true" t="shared" si="5" ref="Q13:Q19">ROUND(E13/K13*100-100,2)</f>
        <v>-23.92</v>
      </c>
      <c r="R13" s="87">
        <f aca="true" t="shared" si="6" ref="R13:R19">ROUND(F13/L13*100-100,2)</f>
        <v>-29.6</v>
      </c>
      <c r="T13" s="91"/>
      <c r="U13" s="91"/>
      <c r="V13" s="91"/>
      <c r="W13" s="4"/>
    </row>
    <row r="14" spans="1:23" ht="15">
      <c r="A14" s="5" t="s">
        <v>0</v>
      </c>
      <c r="B14" s="5" t="s">
        <v>13</v>
      </c>
      <c r="C14" s="36" t="s">
        <v>10</v>
      </c>
      <c r="D14" s="83">
        <v>9785</v>
      </c>
      <c r="E14" s="82">
        <v>2460</v>
      </c>
      <c r="F14" s="83">
        <f t="shared" si="0"/>
        <v>26008</v>
      </c>
      <c r="G14" s="83">
        <v>9297</v>
      </c>
      <c r="H14" s="82">
        <v>2177</v>
      </c>
      <c r="I14" s="83">
        <v>23045</v>
      </c>
      <c r="J14" s="83">
        <v>9257</v>
      </c>
      <c r="K14" s="82">
        <v>2502</v>
      </c>
      <c r="L14" s="83">
        <v>28607</v>
      </c>
      <c r="M14" s="87">
        <f t="shared" si="1"/>
        <v>5.25</v>
      </c>
      <c r="N14" s="85">
        <f t="shared" si="2"/>
        <v>13</v>
      </c>
      <c r="O14" s="85">
        <f t="shared" si="3"/>
        <v>12.86</v>
      </c>
      <c r="P14" s="87">
        <f t="shared" si="4"/>
        <v>5.7</v>
      </c>
      <c r="Q14" s="87">
        <f t="shared" si="5"/>
        <v>-1.68</v>
      </c>
      <c r="R14" s="87">
        <f t="shared" si="6"/>
        <v>-9.09</v>
      </c>
      <c r="T14" s="91"/>
      <c r="U14" s="91"/>
      <c r="V14" s="91"/>
      <c r="W14" s="4"/>
    </row>
    <row r="15" spans="1:23" ht="15">
      <c r="A15" s="5" t="s">
        <v>0</v>
      </c>
      <c r="B15" s="5" t="s">
        <v>14</v>
      </c>
      <c r="C15" s="36" t="s">
        <v>10</v>
      </c>
      <c r="D15" s="83">
        <v>5412</v>
      </c>
      <c r="E15" s="82">
        <v>525</v>
      </c>
      <c r="F15" s="83">
        <f t="shared" si="0"/>
        <v>5550</v>
      </c>
      <c r="G15" s="83">
        <v>5760</v>
      </c>
      <c r="H15" s="82">
        <v>553</v>
      </c>
      <c r="I15" s="83">
        <v>5854</v>
      </c>
      <c r="J15" s="83">
        <v>11128</v>
      </c>
      <c r="K15" s="82">
        <v>969</v>
      </c>
      <c r="L15" s="83">
        <v>11076</v>
      </c>
      <c r="M15" s="87">
        <f t="shared" si="1"/>
        <v>-6.04</v>
      </c>
      <c r="N15" s="85">
        <f t="shared" si="2"/>
        <v>-5.06</v>
      </c>
      <c r="O15" s="85">
        <f t="shared" si="3"/>
        <v>-5.19</v>
      </c>
      <c r="P15" s="87">
        <f t="shared" si="4"/>
        <v>-51.37</v>
      </c>
      <c r="Q15" s="87">
        <f t="shared" si="5"/>
        <v>-45.82</v>
      </c>
      <c r="R15" s="87">
        <f t="shared" si="6"/>
        <v>-49.89</v>
      </c>
      <c r="T15" s="91"/>
      <c r="U15" s="91"/>
      <c r="V15" s="91"/>
      <c r="W15" s="4"/>
    </row>
    <row r="16" spans="1:23" ht="15">
      <c r="A16" s="5" t="s">
        <v>0</v>
      </c>
      <c r="B16" s="5" t="s">
        <v>15</v>
      </c>
      <c r="C16" s="36" t="s">
        <v>10</v>
      </c>
      <c r="D16" s="83">
        <v>5958</v>
      </c>
      <c r="E16" s="82">
        <v>705</v>
      </c>
      <c r="F16" s="83">
        <f t="shared" si="0"/>
        <v>7453</v>
      </c>
      <c r="G16" s="83">
        <v>6899</v>
      </c>
      <c r="H16" s="82">
        <v>840</v>
      </c>
      <c r="I16" s="83">
        <v>8892</v>
      </c>
      <c r="J16" s="83">
        <v>1574</v>
      </c>
      <c r="K16" s="82">
        <v>185</v>
      </c>
      <c r="L16" s="83">
        <v>2115</v>
      </c>
      <c r="M16" s="87">
        <f t="shared" si="1"/>
        <v>-13.64</v>
      </c>
      <c r="N16" s="85">
        <f t="shared" si="2"/>
        <v>-16.07</v>
      </c>
      <c r="O16" s="85">
        <f t="shared" si="3"/>
        <v>-16.18</v>
      </c>
      <c r="P16" s="87">
        <f t="shared" si="4"/>
        <v>278.53</v>
      </c>
      <c r="Q16" s="87">
        <f t="shared" si="5"/>
        <v>281.08</v>
      </c>
      <c r="R16" s="87">
        <f t="shared" si="6"/>
        <v>252.39</v>
      </c>
      <c r="T16" s="91"/>
      <c r="U16" s="91"/>
      <c r="V16" s="91"/>
      <c r="W16" s="4"/>
    </row>
    <row r="17" spans="1:23" ht="15">
      <c r="A17" s="5" t="s">
        <v>0</v>
      </c>
      <c r="B17" s="5" t="s">
        <v>16</v>
      </c>
      <c r="C17" s="36" t="s">
        <v>10</v>
      </c>
      <c r="D17" s="83">
        <v>172422</v>
      </c>
      <c r="E17" s="82">
        <v>16710</v>
      </c>
      <c r="F17" s="83">
        <f t="shared" si="0"/>
        <v>176661</v>
      </c>
      <c r="G17" s="83">
        <v>189765</v>
      </c>
      <c r="H17" s="82">
        <v>18735</v>
      </c>
      <c r="I17" s="83">
        <v>198325</v>
      </c>
      <c r="J17" s="83">
        <v>163446</v>
      </c>
      <c r="K17" s="82">
        <v>16379</v>
      </c>
      <c r="L17" s="83">
        <v>187243</v>
      </c>
      <c r="M17" s="87">
        <f t="shared" si="1"/>
        <v>-9.14</v>
      </c>
      <c r="N17" s="85">
        <f t="shared" si="2"/>
        <v>-10.81</v>
      </c>
      <c r="O17" s="85">
        <f t="shared" si="3"/>
        <v>-10.92</v>
      </c>
      <c r="P17" s="87">
        <f t="shared" si="4"/>
        <v>5.49</v>
      </c>
      <c r="Q17" s="87">
        <f t="shared" si="5"/>
        <v>2.02</v>
      </c>
      <c r="R17" s="87">
        <f t="shared" si="6"/>
        <v>-5.65</v>
      </c>
      <c r="T17" s="91"/>
      <c r="U17" s="91"/>
      <c r="V17" s="91"/>
      <c r="W17" s="4"/>
    </row>
    <row r="18" spans="1:23" ht="15">
      <c r="A18" s="5" t="s">
        <v>0</v>
      </c>
      <c r="B18" s="5" t="s">
        <v>17</v>
      </c>
      <c r="C18" s="36" t="s">
        <v>10</v>
      </c>
      <c r="D18" s="83">
        <v>357</v>
      </c>
      <c r="E18" s="82">
        <v>29</v>
      </c>
      <c r="F18" s="83">
        <f t="shared" si="0"/>
        <v>307</v>
      </c>
      <c r="G18" s="83">
        <v>757</v>
      </c>
      <c r="H18" s="82">
        <v>53</v>
      </c>
      <c r="I18" s="83">
        <v>561</v>
      </c>
      <c r="J18" s="83">
        <v>618</v>
      </c>
      <c r="K18" s="92">
        <v>45</v>
      </c>
      <c r="L18" s="83">
        <v>512</v>
      </c>
      <c r="M18" s="87">
        <f t="shared" si="1"/>
        <v>-52.84</v>
      </c>
      <c r="N18" s="85">
        <f t="shared" si="2"/>
        <v>-45.28</v>
      </c>
      <c r="O18" s="85">
        <f t="shared" si="3"/>
        <v>-45.28</v>
      </c>
      <c r="P18" s="87">
        <f t="shared" si="4"/>
        <v>-42.23</v>
      </c>
      <c r="Q18" s="87">
        <f t="shared" si="5"/>
        <v>-35.56</v>
      </c>
      <c r="R18" s="87">
        <f t="shared" si="6"/>
        <v>-40.04</v>
      </c>
      <c r="T18" s="91"/>
      <c r="U18" s="91"/>
      <c r="V18" s="91"/>
      <c r="W18" s="4"/>
    </row>
    <row r="19" spans="1:23" ht="15">
      <c r="A19" s="5" t="s">
        <v>0</v>
      </c>
      <c r="B19" s="5" t="s">
        <v>100</v>
      </c>
      <c r="C19" s="36" t="s">
        <v>10</v>
      </c>
      <c r="D19" s="83">
        <v>38976</v>
      </c>
      <c r="E19" s="82">
        <v>2697</v>
      </c>
      <c r="F19" s="83">
        <f t="shared" si="0"/>
        <v>28513</v>
      </c>
      <c r="G19" s="83">
        <v>51657</v>
      </c>
      <c r="H19" s="82">
        <v>3416</v>
      </c>
      <c r="I19" s="83">
        <v>36161</v>
      </c>
      <c r="J19" s="83">
        <v>42780</v>
      </c>
      <c r="K19" s="82">
        <v>2325</v>
      </c>
      <c r="L19" s="83">
        <v>26578</v>
      </c>
      <c r="M19" s="87">
        <f t="shared" si="1"/>
        <v>-24.55</v>
      </c>
      <c r="N19" s="85">
        <f t="shared" si="2"/>
        <v>-21.05</v>
      </c>
      <c r="O19" s="85">
        <f t="shared" si="3"/>
        <v>-21.15</v>
      </c>
      <c r="P19" s="87">
        <f t="shared" si="4"/>
        <v>-8.89</v>
      </c>
      <c r="Q19" s="87">
        <f t="shared" si="5"/>
        <v>16</v>
      </c>
      <c r="R19" s="87">
        <f t="shared" si="6"/>
        <v>7.28</v>
      </c>
      <c r="T19" s="91"/>
      <c r="U19" s="91"/>
      <c r="V19" s="91"/>
      <c r="W19" s="4"/>
    </row>
    <row r="20" spans="1:22" ht="15">
      <c r="A20" s="5"/>
      <c r="B20" s="5" t="s">
        <v>18</v>
      </c>
      <c r="C20" s="36"/>
      <c r="D20" s="93"/>
      <c r="E20" s="82">
        <v>9799</v>
      </c>
      <c r="F20" s="83">
        <f t="shared" si="0"/>
        <v>103597</v>
      </c>
      <c r="G20" s="93"/>
      <c r="H20" s="82">
        <v>7978</v>
      </c>
      <c r="I20" s="83">
        <v>84454</v>
      </c>
      <c r="J20" s="93"/>
      <c r="K20" s="82">
        <v>7637</v>
      </c>
      <c r="L20" s="83">
        <v>87300</v>
      </c>
      <c r="M20" s="87"/>
      <c r="N20" s="85">
        <f>ROUND(E20/H20*100-100,2)</f>
        <v>22.83</v>
      </c>
      <c r="O20" s="85">
        <f>ROUND(F20/I20*100-100,2)</f>
        <v>22.67</v>
      </c>
      <c r="P20" s="87"/>
      <c r="Q20" s="87">
        <f>ROUND(E20/K20*100-100,2)</f>
        <v>28.31</v>
      </c>
      <c r="R20" s="87">
        <f>ROUND(F20/L20*100-100,2)</f>
        <v>18.67</v>
      </c>
      <c r="T20" s="94"/>
      <c r="U20" s="91"/>
      <c r="V20" s="91"/>
    </row>
    <row r="21" spans="1:22" ht="15">
      <c r="A21" s="5"/>
      <c r="B21" s="5"/>
      <c r="C21" s="36"/>
      <c r="D21" s="83"/>
      <c r="E21" s="82"/>
      <c r="F21" s="83"/>
      <c r="G21" s="83"/>
      <c r="H21" s="82"/>
      <c r="I21" s="83"/>
      <c r="J21" s="83"/>
      <c r="K21" s="83"/>
      <c r="L21" s="83"/>
      <c r="M21" s="87"/>
      <c r="N21" s="85"/>
      <c r="O21" s="85"/>
      <c r="P21" s="87"/>
      <c r="Q21" s="87"/>
      <c r="R21" s="87"/>
      <c r="T21" s="94"/>
      <c r="U21" s="91"/>
      <c r="V21" s="91"/>
    </row>
    <row r="22" spans="1:22" ht="15">
      <c r="A22" s="5" t="s">
        <v>19</v>
      </c>
      <c r="B22" s="5" t="s">
        <v>20</v>
      </c>
      <c r="C22" s="36" t="s">
        <v>7</v>
      </c>
      <c r="D22" s="89"/>
      <c r="E22" s="83">
        <f>SUM(E23:E28,E31:E32)</f>
        <v>43593</v>
      </c>
      <c r="F22" s="83">
        <f>SUM(F23:F28,F31:F32)</f>
        <v>460873</v>
      </c>
      <c r="G22" s="90"/>
      <c r="H22" s="83">
        <f>SUM(H23:H28,H31:H32)</f>
        <v>40776</v>
      </c>
      <c r="I22" s="83">
        <f>SUM(I23:I28,I31:I32)</f>
        <v>431648</v>
      </c>
      <c r="J22" s="90"/>
      <c r="K22" s="83">
        <f>SUM(K23:K28,K31:K32)</f>
        <v>34310</v>
      </c>
      <c r="L22" s="83">
        <f>SUM(L23:L28,L31:L32)</f>
        <v>392232</v>
      </c>
      <c r="M22" s="86" t="s">
        <v>8</v>
      </c>
      <c r="N22" s="85">
        <f>ROUND(E22/H22*100-100,2)</f>
        <v>6.91</v>
      </c>
      <c r="O22" s="85">
        <f>ROUND(F22/I22*100-100,2)</f>
        <v>6.77</v>
      </c>
      <c r="P22" s="86" t="s">
        <v>8</v>
      </c>
      <c r="Q22" s="87">
        <f>ROUND(E22/K22*100-100,2)</f>
        <v>27.06</v>
      </c>
      <c r="R22" s="87">
        <f>ROUND(F22/L22*100-100,2)</f>
        <v>17.5</v>
      </c>
      <c r="T22" s="94"/>
      <c r="U22" s="91"/>
      <c r="V22" s="91"/>
    </row>
    <row r="23" spans="1:22" ht="15">
      <c r="A23" s="5" t="s">
        <v>0</v>
      </c>
      <c r="B23" s="5" t="s">
        <v>21</v>
      </c>
      <c r="C23" s="36" t="s">
        <v>7</v>
      </c>
      <c r="D23" s="89"/>
      <c r="E23" s="82">
        <v>7602</v>
      </c>
      <c r="F23" s="83">
        <f>ROUND(E23/94.587724*1000,0)</f>
        <v>80370</v>
      </c>
      <c r="G23" s="90"/>
      <c r="H23" s="82">
        <v>6937</v>
      </c>
      <c r="I23" s="83">
        <v>73434</v>
      </c>
      <c r="J23" s="90"/>
      <c r="K23" s="83">
        <v>5294</v>
      </c>
      <c r="L23" s="83">
        <v>60525</v>
      </c>
      <c r="M23" s="86" t="s">
        <v>8</v>
      </c>
      <c r="N23" s="85">
        <f aca="true" t="shared" si="7" ref="N23:N32">ROUND(E23/H23*100-100,2)</f>
        <v>9.59</v>
      </c>
      <c r="O23" s="85">
        <f aca="true" t="shared" si="8" ref="O23:O32">ROUND(F23/I23*100-100,2)</f>
        <v>9.45</v>
      </c>
      <c r="P23" s="86" t="s">
        <v>8</v>
      </c>
      <c r="Q23" s="87">
        <f aca="true" t="shared" si="9" ref="Q23:Q32">ROUND(E23/K23*100-100,2)</f>
        <v>43.6</v>
      </c>
      <c r="R23" s="87">
        <f aca="true" t="shared" si="10" ref="R23:R32">ROUND(F23/L23*100-100,2)</f>
        <v>32.79</v>
      </c>
      <c r="T23" s="94"/>
      <c r="U23" s="91"/>
      <c r="V23" s="91"/>
    </row>
    <row r="24" spans="1:22" ht="15">
      <c r="A24" s="5" t="s">
        <v>0</v>
      </c>
      <c r="B24" s="5" t="s">
        <v>22</v>
      </c>
      <c r="C24" s="36" t="s">
        <v>7</v>
      </c>
      <c r="D24" s="89"/>
      <c r="E24" s="82">
        <v>1446</v>
      </c>
      <c r="F24" s="83">
        <f>ROUND(E24/94.587724*1000,0)</f>
        <v>15287</v>
      </c>
      <c r="G24" s="90"/>
      <c r="H24" s="82">
        <v>1572</v>
      </c>
      <c r="I24" s="83">
        <v>16641</v>
      </c>
      <c r="J24" s="90"/>
      <c r="K24" s="83">
        <v>1810</v>
      </c>
      <c r="L24" s="83">
        <v>20693</v>
      </c>
      <c r="M24" s="86" t="s">
        <v>8</v>
      </c>
      <c r="N24" s="85">
        <f t="shared" si="7"/>
        <v>-8.02</v>
      </c>
      <c r="O24" s="85">
        <f t="shared" si="8"/>
        <v>-8.14</v>
      </c>
      <c r="P24" s="86" t="s">
        <v>8</v>
      </c>
      <c r="Q24" s="87">
        <f t="shared" si="9"/>
        <v>-20.11</v>
      </c>
      <c r="R24" s="87">
        <f t="shared" si="10"/>
        <v>-26.12</v>
      </c>
      <c r="T24" s="94"/>
      <c r="U24" s="91"/>
      <c r="V24" s="91"/>
    </row>
    <row r="25" spans="1:22" ht="15">
      <c r="A25" s="5" t="s">
        <v>0</v>
      </c>
      <c r="B25" s="5" t="s">
        <v>23</v>
      </c>
      <c r="C25" s="36" t="s">
        <v>7</v>
      </c>
      <c r="D25" s="89"/>
      <c r="E25" s="82">
        <v>3945</v>
      </c>
      <c r="F25" s="83">
        <f>ROUND(E25/94.587724*1000,0)</f>
        <v>41707</v>
      </c>
      <c r="G25" s="90"/>
      <c r="H25" s="82">
        <v>3597</v>
      </c>
      <c r="I25" s="83">
        <v>38077</v>
      </c>
      <c r="J25" s="90"/>
      <c r="K25" s="83">
        <v>2853</v>
      </c>
      <c r="L25" s="83">
        <v>32611</v>
      </c>
      <c r="M25" s="86" t="s">
        <v>8</v>
      </c>
      <c r="N25" s="85">
        <f t="shared" si="7"/>
        <v>9.67</v>
      </c>
      <c r="O25" s="85">
        <f t="shared" si="8"/>
        <v>9.53</v>
      </c>
      <c r="P25" s="86" t="s">
        <v>8</v>
      </c>
      <c r="Q25" s="87">
        <f t="shared" si="9"/>
        <v>38.28</v>
      </c>
      <c r="R25" s="87">
        <f t="shared" si="10"/>
        <v>27.89</v>
      </c>
      <c r="T25" s="94"/>
      <c r="U25" s="91"/>
      <c r="V25" s="91"/>
    </row>
    <row r="26" spans="1:22" ht="15">
      <c r="A26" s="5" t="s">
        <v>0</v>
      </c>
      <c r="B26" s="5" t="s">
        <v>24</v>
      </c>
      <c r="C26" s="36" t="s">
        <v>7</v>
      </c>
      <c r="D26" s="89"/>
      <c r="E26" s="82">
        <v>2010</v>
      </c>
      <c r="F26" s="83">
        <f>ROUND(E26/94.587724*1000,0)</f>
        <v>21250</v>
      </c>
      <c r="G26" s="90"/>
      <c r="H26" s="82">
        <v>801</v>
      </c>
      <c r="I26" s="83">
        <v>8479</v>
      </c>
      <c r="J26" s="90"/>
      <c r="K26" s="83">
        <v>596</v>
      </c>
      <c r="L26" s="83">
        <v>6815</v>
      </c>
      <c r="M26" s="86" t="s">
        <v>8</v>
      </c>
      <c r="N26" s="85">
        <f t="shared" si="7"/>
        <v>150.94</v>
      </c>
      <c r="O26" s="85">
        <f t="shared" si="8"/>
        <v>150.62</v>
      </c>
      <c r="P26" s="86" t="s">
        <v>8</v>
      </c>
      <c r="Q26" s="87">
        <f t="shared" si="9"/>
        <v>237.25</v>
      </c>
      <c r="R26" s="87">
        <f t="shared" si="10"/>
        <v>211.81</v>
      </c>
      <c r="T26" s="94"/>
      <c r="U26" s="91"/>
      <c r="V26" s="91"/>
    </row>
    <row r="27" spans="1:22" ht="15">
      <c r="A27" s="5" t="s">
        <v>0</v>
      </c>
      <c r="B27" s="5" t="s">
        <v>25</v>
      </c>
      <c r="C27" s="36" t="s">
        <v>7</v>
      </c>
      <c r="D27" s="89"/>
      <c r="E27" s="82">
        <v>5627</v>
      </c>
      <c r="F27" s="83">
        <f>ROUND(E27/94.587724*1000,0)</f>
        <v>59490</v>
      </c>
      <c r="G27" s="90"/>
      <c r="H27" s="82">
        <v>4327</v>
      </c>
      <c r="I27" s="83">
        <v>45805</v>
      </c>
      <c r="J27" s="90"/>
      <c r="K27" s="83">
        <v>4558</v>
      </c>
      <c r="L27" s="83">
        <v>52107</v>
      </c>
      <c r="M27" s="86" t="s">
        <v>8</v>
      </c>
      <c r="N27" s="85">
        <f t="shared" si="7"/>
        <v>30.04</v>
      </c>
      <c r="O27" s="85">
        <f t="shared" si="8"/>
        <v>29.88</v>
      </c>
      <c r="P27" s="86" t="s">
        <v>8</v>
      </c>
      <c r="Q27" s="87">
        <f t="shared" si="9"/>
        <v>23.45</v>
      </c>
      <c r="R27" s="87">
        <f t="shared" si="10"/>
        <v>14.17</v>
      </c>
      <c r="T27" s="94"/>
      <c r="U27" s="91"/>
      <c r="V27" s="91"/>
    </row>
    <row r="28" spans="1:22" ht="15">
      <c r="A28" s="5" t="s">
        <v>0</v>
      </c>
      <c r="B28" s="5" t="s">
        <v>26</v>
      </c>
      <c r="C28" s="36" t="s">
        <v>7</v>
      </c>
      <c r="D28" s="89"/>
      <c r="E28" s="83">
        <f>SUM(E29:E30)</f>
        <v>11526</v>
      </c>
      <c r="F28" s="83">
        <f>SUM(F29:F30)</f>
        <v>121855</v>
      </c>
      <c r="G28" s="90"/>
      <c r="H28" s="83">
        <f>SUM(H29:H30)</f>
        <v>12181</v>
      </c>
      <c r="I28" s="83">
        <f>SUM(I29:I30)</f>
        <v>128946</v>
      </c>
      <c r="J28" s="83"/>
      <c r="K28" s="83">
        <f>SUM(K29:K30)</f>
        <v>9733</v>
      </c>
      <c r="L28" s="83">
        <f>SUM(L29:L30)</f>
        <v>111265</v>
      </c>
      <c r="M28" s="86" t="s">
        <v>8</v>
      </c>
      <c r="N28" s="85">
        <f t="shared" si="7"/>
        <v>-5.38</v>
      </c>
      <c r="O28" s="85">
        <f t="shared" si="8"/>
        <v>-5.5</v>
      </c>
      <c r="P28" s="86" t="s">
        <v>8</v>
      </c>
      <c r="Q28" s="87">
        <f t="shared" si="9"/>
        <v>18.42</v>
      </c>
      <c r="R28" s="87">
        <f t="shared" si="10"/>
        <v>9.52</v>
      </c>
      <c r="T28" s="94"/>
      <c r="U28" s="91"/>
      <c r="V28" s="91"/>
    </row>
    <row r="29" spans="1:22" ht="15">
      <c r="A29" s="5"/>
      <c r="B29" s="5" t="s">
        <v>27</v>
      </c>
      <c r="C29" s="36" t="s">
        <v>7</v>
      </c>
      <c r="D29" s="89"/>
      <c r="E29" s="82">
        <v>5500</v>
      </c>
      <c r="F29" s="83">
        <f>ROUND(E29/94.587724*1000,0)</f>
        <v>58147</v>
      </c>
      <c r="G29" s="90"/>
      <c r="H29" s="82">
        <v>5300</v>
      </c>
      <c r="I29" s="83">
        <v>56105</v>
      </c>
      <c r="J29" s="90"/>
      <c r="K29" s="83">
        <v>5160</v>
      </c>
      <c r="L29" s="83">
        <v>58992</v>
      </c>
      <c r="M29" s="86" t="s">
        <v>8</v>
      </c>
      <c r="N29" s="85">
        <f t="shared" si="7"/>
        <v>3.77</v>
      </c>
      <c r="O29" s="85">
        <f t="shared" si="8"/>
        <v>3.64</v>
      </c>
      <c r="P29" s="86" t="s">
        <v>8</v>
      </c>
      <c r="Q29" s="87">
        <f t="shared" si="9"/>
        <v>6.59</v>
      </c>
      <c r="R29" s="87">
        <f t="shared" si="10"/>
        <v>-1.43</v>
      </c>
      <c r="T29" s="94"/>
      <c r="U29" s="91"/>
      <c r="V29" s="91"/>
    </row>
    <row r="30" spans="1:22" ht="15">
      <c r="A30" s="5"/>
      <c r="B30" s="5" t="s">
        <v>28</v>
      </c>
      <c r="C30" s="36" t="s">
        <v>7</v>
      </c>
      <c r="D30" s="89"/>
      <c r="E30" s="82">
        <v>6026</v>
      </c>
      <c r="F30" s="83">
        <f>ROUND(E30/94.587724*1000,0)</f>
        <v>63708</v>
      </c>
      <c r="G30" s="90"/>
      <c r="H30" s="82">
        <v>6881</v>
      </c>
      <c r="I30" s="83">
        <v>72841</v>
      </c>
      <c r="J30" s="90"/>
      <c r="K30" s="83">
        <v>4573</v>
      </c>
      <c r="L30" s="83">
        <v>52273</v>
      </c>
      <c r="M30" s="86" t="s">
        <v>8</v>
      </c>
      <c r="N30" s="85">
        <f t="shared" si="7"/>
        <v>-12.43</v>
      </c>
      <c r="O30" s="85">
        <f t="shared" si="8"/>
        <v>-12.54</v>
      </c>
      <c r="P30" s="86" t="s">
        <v>8</v>
      </c>
      <c r="Q30" s="87">
        <f t="shared" si="9"/>
        <v>31.77</v>
      </c>
      <c r="R30" s="87">
        <f t="shared" si="10"/>
        <v>21.88</v>
      </c>
      <c r="T30" s="94"/>
      <c r="U30" s="91"/>
      <c r="V30" s="91"/>
    </row>
    <row r="31" spans="1:22" ht="15">
      <c r="A31" s="5" t="s">
        <v>0</v>
      </c>
      <c r="B31" s="5" t="s">
        <v>29</v>
      </c>
      <c r="C31" s="36" t="s">
        <v>7</v>
      </c>
      <c r="D31" s="89"/>
      <c r="E31" s="82">
        <v>500</v>
      </c>
      <c r="F31" s="83">
        <f>ROUND(E31/94.587724*1000,0)</f>
        <v>5286</v>
      </c>
      <c r="G31" s="90"/>
      <c r="H31" s="82">
        <v>1222</v>
      </c>
      <c r="I31" s="83">
        <v>12936</v>
      </c>
      <c r="J31" s="90"/>
      <c r="K31" s="83">
        <v>736</v>
      </c>
      <c r="L31" s="83">
        <v>8417</v>
      </c>
      <c r="M31" s="86" t="s">
        <v>8</v>
      </c>
      <c r="N31" s="85">
        <f t="shared" si="7"/>
        <v>-59.08</v>
      </c>
      <c r="O31" s="85">
        <f t="shared" si="8"/>
        <v>-59.14</v>
      </c>
      <c r="P31" s="86" t="s">
        <v>8</v>
      </c>
      <c r="Q31" s="87">
        <f t="shared" si="9"/>
        <v>-32.07</v>
      </c>
      <c r="R31" s="87">
        <f t="shared" si="10"/>
        <v>-37.2</v>
      </c>
      <c r="T31" s="94"/>
      <c r="U31" s="91"/>
      <c r="V31" s="91"/>
    </row>
    <row r="32" spans="2:22" ht="15">
      <c r="B32" s="5" t="s">
        <v>30</v>
      </c>
      <c r="C32" s="36" t="s">
        <v>7</v>
      </c>
      <c r="D32" s="89"/>
      <c r="E32" s="82">
        <v>10937</v>
      </c>
      <c r="F32" s="83">
        <f>ROUND(E32/94.587724*1000,0)</f>
        <v>115628</v>
      </c>
      <c r="G32" s="90"/>
      <c r="H32" s="82">
        <v>10139</v>
      </c>
      <c r="I32" s="83">
        <v>107330</v>
      </c>
      <c r="J32" s="90"/>
      <c r="K32" s="83">
        <v>8730</v>
      </c>
      <c r="L32" s="83">
        <v>99799</v>
      </c>
      <c r="M32" s="86" t="s">
        <v>8</v>
      </c>
      <c r="N32" s="85">
        <f t="shared" si="7"/>
        <v>7.87</v>
      </c>
      <c r="O32" s="85">
        <f t="shared" si="8"/>
        <v>7.73</v>
      </c>
      <c r="P32" s="86" t="s">
        <v>8</v>
      </c>
      <c r="Q32" s="87">
        <f t="shared" si="9"/>
        <v>25.28</v>
      </c>
      <c r="R32" s="87">
        <f t="shared" si="10"/>
        <v>15.86</v>
      </c>
      <c r="T32" s="94"/>
      <c r="U32" s="91"/>
      <c r="V32" s="91"/>
    </row>
    <row r="33" spans="2:22" ht="15">
      <c r="B33" s="5"/>
      <c r="C33" s="36"/>
      <c r="D33" s="89"/>
      <c r="E33" s="82"/>
      <c r="F33" s="83"/>
      <c r="G33" s="90"/>
      <c r="H33" s="82"/>
      <c r="I33" s="83"/>
      <c r="J33" s="90"/>
      <c r="K33" s="83"/>
      <c r="L33" s="83"/>
      <c r="M33" s="86"/>
      <c r="N33" s="85"/>
      <c r="O33" s="85"/>
      <c r="P33" s="86"/>
      <c r="Q33" s="87"/>
      <c r="R33" s="87"/>
      <c r="T33" s="94"/>
      <c r="U33" s="91"/>
      <c r="V33" s="91"/>
    </row>
    <row r="34" spans="1:22" ht="15">
      <c r="A34" s="2" t="s">
        <v>31</v>
      </c>
      <c r="B34" s="5" t="s">
        <v>32</v>
      </c>
      <c r="C34" s="36"/>
      <c r="D34" s="89"/>
      <c r="E34" s="83">
        <f>SUM(E35,E46,E47)</f>
        <v>12080</v>
      </c>
      <c r="F34" s="83">
        <f>SUM(F35,F46,F47)</f>
        <v>127713</v>
      </c>
      <c r="G34" s="90"/>
      <c r="H34" s="83">
        <f>SUM(H35,H46,H47)</f>
        <v>13976</v>
      </c>
      <c r="I34" s="83">
        <f>SUM(I35,I46,I47)</f>
        <v>147948</v>
      </c>
      <c r="J34" s="90"/>
      <c r="K34" s="83">
        <f>SUM(K35,K46,K47)</f>
        <v>14822</v>
      </c>
      <c r="L34" s="83">
        <f>SUM(L35,L46,L47)</f>
        <v>169433</v>
      </c>
      <c r="M34" s="86" t="s">
        <v>8</v>
      </c>
      <c r="N34" s="85">
        <f>ROUND(E34/H34*100-100,2)</f>
        <v>-13.57</v>
      </c>
      <c r="O34" s="85">
        <f>ROUND(F34/I34*100-100,2)</f>
        <v>-13.68</v>
      </c>
      <c r="P34" s="86" t="s">
        <v>8</v>
      </c>
      <c r="Q34" s="87">
        <f>ROUND(E34/K34*100-100,2)</f>
        <v>-18.5</v>
      </c>
      <c r="R34" s="87">
        <f>ROUND(F34/L34*100-100,2)</f>
        <v>-24.62</v>
      </c>
      <c r="T34" s="94"/>
      <c r="U34" s="91"/>
      <c r="V34" s="91"/>
    </row>
    <row r="35" spans="2:22" ht="15">
      <c r="B35" s="5" t="s">
        <v>33</v>
      </c>
      <c r="C35" s="36" t="s">
        <v>7</v>
      </c>
      <c r="D35" s="89"/>
      <c r="E35" s="83">
        <f>SUM(E36,E40,E44,E45)</f>
        <v>10730</v>
      </c>
      <c r="F35" s="83">
        <f>SUM(F36,F40,F44,F45)</f>
        <v>113441</v>
      </c>
      <c r="G35" s="90"/>
      <c r="H35" s="83">
        <f>SUM(H36,H40,H44,H45)</f>
        <v>12986</v>
      </c>
      <c r="I35" s="83">
        <f>SUM(I36,I40,I44,I45)</f>
        <v>137468</v>
      </c>
      <c r="J35" s="90"/>
      <c r="K35" s="83">
        <f>SUM(K36,K40,K44,K45)</f>
        <v>11996</v>
      </c>
      <c r="L35" s="83">
        <f>SUM(L36,L40,L44,L45)</f>
        <v>137126</v>
      </c>
      <c r="M35" s="86" t="s">
        <v>8</v>
      </c>
      <c r="N35" s="85">
        <f aca="true" t="shared" si="11" ref="N35:N47">ROUND(E35/H35*100-100,2)</f>
        <v>-17.37</v>
      </c>
      <c r="O35" s="85">
        <f aca="true" t="shared" si="12" ref="O35:O47">ROUND(F35/I35*100-100,2)</f>
        <v>-17.48</v>
      </c>
      <c r="P35" s="86" t="s">
        <v>8</v>
      </c>
      <c r="Q35" s="87">
        <f aca="true" t="shared" si="13" ref="Q35:Q47">ROUND(E35/K35*100-100,2)</f>
        <v>-10.55</v>
      </c>
      <c r="R35" s="87">
        <f aca="true" t="shared" si="14" ref="R35:R47">ROUND(F35/L35*100-100,2)</f>
        <v>-17.27</v>
      </c>
      <c r="T35" s="94"/>
      <c r="U35" s="91"/>
      <c r="V35" s="91"/>
    </row>
    <row r="36" spans="2:22" ht="15">
      <c r="B36" s="5" t="s">
        <v>34</v>
      </c>
      <c r="C36" s="36" t="s">
        <v>7</v>
      </c>
      <c r="D36" s="89"/>
      <c r="E36" s="83">
        <f>SUM(E37:E39)</f>
        <v>3316</v>
      </c>
      <c r="F36" s="83">
        <f>SUM(F37:F39)</f>
        <v>35058</v>
      </c>
      <c r="G36" s="90"/>
      <c r="H36" s="83">
        <f>SUM(H37:H39)</f>
        <v>3796</v>
      </c>
      <c r="I36" s="83">
        <f>SUM(I37:I39)</f>
        <v>40184</v>
      </c>
      <c r="J36" s="90"/>
      <c r="K36" s="83">
        <f>SUM(K37:K39)</f>
        <v>3338</v>
      </c>
      <c r="L36" s="83">
        <f>SUM(L37:L39)</f>
        <v>38157</v>
      </c>
      <c r="M36" s="86" t="s">
        <v>8</v>
      </c>
      <c r="N36" s="85">
        <f t="shared" si="11"/>
        <v>-12.64</v>
      </c>
      <c r="O36" s="85">
        <f t="shared" si="12"/>
        <v>-12.76</v>
      </c>
      <c r="P36" s="86" t="s">
        <v>8</v>
      </c>
      <c r="Q36" s="87">
        <f t="shared" si="13"/>
        <v>-0.66</v>
      </c>
      <c r="R36" s="87">
        <f t="shared" si="14"/>
        <v>-8.12</v>
      </c>
      <c r="T36" s="94"/>
      <c r="U36" s="91"/>
      <c r="V36" s="91"/>
    </row>
    <row r="37" spans="2:22" ht="15">
      <c r="B37" s="5" t="s">
        <v>35</v>
      </c>
      <c r="C37" s="36" t="s">
        <v>7</v>
      </c>
      <c r="D37" s="89"/>
      <c r="E37" s="82">
        <v>716</v>
      </c>
      <c r="F37" s="83">
        <f>ROUND(E37/94.587724*1000,0)</f>
        <v>7570</v>
      </c>
      <c r="G37" s="90"/>
      <c r="H37" s="82">
        <v>869</v>
      </c>
      <c r="I37" s="83">
        <v>9199</v>
      </c>
      <c r="J37" s="90"/>
      <c r="K37" s="83">
        <v>953</v>
      </c>
      <c r="L37" s="83">
        <v>10896</v>
      </c>
      <c r="M37" s="86" t="s">
        <v>8</v>
      </c>
      <c r="N37" s="85">
        <f t="shared" si="11"/>
        <v>-17.61</v>
      </c>
      <c r="O37" s="85">
        <f t="shared" si="12"/>
        <v>-17.71</v>
      </c>
      <c r="P37" s="86" t="s">
        <v>8</v>
      </c>
      <c r="Q37" s="87">
        <f t="shared" si="13"/>
        <v>-24.87</v>
      </c>
      <c r="R37" s="87">
        <f t="shared" si="14"/>
        <v>-30.52</v>
      </c>
      <c r="T37" s="94"/>
      <c r="U37" s="91"/>
      <c r="V37" s="91"/>
    </row>
    <row r="38" spans="2:22" ht="15">
      <c r="B38" s="5" t="s">
        <v>36</v>
      </c>
      <c r="C38" s="36" t="s">
        <v>7</v>
      </c>
      <c r="D38" s="89"/>
      <c r="E38" s="82">
        <v>2584</v>
      </c>
      <c r="F38" s="83">
        <f>ROUND(E38/94.587724*1000,0)</f>
        <v>27319</v>
      </c>
      <c r="G38" s="90"/>
      <c r="H38" s="82">
        <v>2915</v>
      </c>
      <c r="I38" s="83">
        <v>30858</v>
      </c>
      <c r="J38" s="90"/>
      <c r="K38" s="83">
        <v>2384</v>
      </c>
      <c r="L38" s="83">
        <v>27253</v>
      </c>
      <c r="M38" s="86" t="s">
        <v>8</v>
      </c>
      <c r="N38" s="85">
        <f t="shared" si="11"/>
        <v>-11.36</v>
      </c>
      <c r="O38" s="85">
        <f t="shared" si="12"/>
        <v>-11.47</v>
      </c>
      <c r="P38" s="86" t="s">
        <v>8</v>
      </c>
      <c r="Q38" s="87">
        <f t="shared" si="13"/>
        <v>8.39</v>
      </c>
      <c r="R38" s="87">
        <f t="shared" si="14"/>
        <v>0.24</v>
      </c>
      <c r="T38" s="94"/>
      <c r="U38" s="91"/>
      <c r="V38" s="91"/>
    </row>
    <row r="39" spans="2:22" ht="15">
      <c r="B39" s="5" t="s">
        <v>37</v>
      </c>
      <c r="C39" s="36" t="s">
        <v>7</v>
      </c>
      <c r="D39" s="89"/>
      <c r="E39" s="95">
        <v>16</v>
      </c>
      <c r="F39" s="83">
        <f>ROUND(E39/94.587724*1000,0)</f>
        <v>169</v>
      </c>
      <c r="G39" s="90"/>
      <c r="H39" s="82">
        <v>12</v>
      </c>
      <c r="I39" s="83">
        <v>127</v>
      </c>
      <c r="J39" s="90"/>
      <c r="K39" s="83">
        <v>1</v>
      </c>
      <c r="L39" s="83">
        <v>8</v>
      </c>
      <c r="M39" s="86" t="s">
        <v>8</v>
      </c>
      <c r="N39" s="85">
        <f t="shared" si="11"/>
        <v>33.33</v>
      </c>
      <c r="O39" s="85">
        <f t="shared" si="12"/>
        <v>33.07</v>
      </c>
      <c r="P39" s="86" t="s">
        <v>8</v>
      </c>
      <c r="Q39" s="87">
        <f t="shared" si="13"/>
        <v>1500</v>
      </c>
      <c r="R39" s="87">
        <f t="shared" si="14"/>
        <v>2012.5</v>
      </c>
      <c r="T39" s="94"/>
      <c r="U39" s="91"/>
      <c r="V39" s="91"/>
    </row>
    <row r="40" spans="2:22" ht="15">
      <c r="B40" s="5" t="s">
        <v>38</v>
      </c>
      <c r="C40" s="36" t="s">
        <v>7</v>
      </c>
      <c r="D40" s="89"/>
      <c r="E40" s="83">
        <f>SUM(E41:E43)</f>
        <v>4823</v>
      </c>
      <c r="F40" s="83">
        <f>SUM(F41:F43)</f>
        <v>50990</v>
      </c>
      <c r="G40" s="90"/>
      <c r="H40" s="83">
        <f>SUM(H41:H43)</f>
        <v>6441</v>
      </c>
      <c r="I40" s="83">
        <f>SUM(I41:I43)</f>
        <v>68183</v>
      </c>
      <c r="J40" s="90"/>
      <c r="K40" s="83">
        <f>SUM(K41:K43)</f>
        <v>5712</v>
      </c>
      <c r="L40" s="83">
        <f>SUM(L41:L43)</f>
        <v>65292</v>
      </c>
      <c r="M40" s="86" t="s">
        <v>8</v>
      </c>
      <c r="N40" s="85">
        <f t="shared" si="11"/>
        <v>-25.12</v>
      </c>
      <c r="O40" s="85">
        <f t="shared" si="12"/>
        <v>-25.22</v>
      </c>
      <c r="P40" s="86" t="s">
        <v>8</v>
      </c>
      <c r="Q40" s="87">
        <f t="shared" si="13"/>
        <v>-15.56</v>
      </c>
      <c r="R40" s="87">
        <f t="shared" si="14"/>
        <v>-21.9</v>
      </c>
      <c r="T40" s="94"/>
      <c r="U40" s="91"/>
      <c r="V40" s="91"/>
    </row>
    <row r="41" spans="2:22" ht="15">
      <c r="B41" s="5" t="s">
        <v>35</v>
      </c>
      <c r="C41" s="36" t="s">
        <v>7</v>
      </c>
      <c r="D41" s="89"/>
      <c r="E41" s="82">
        <v>1130</v>
      </c>
      <c r="F41" s="83">
        <f aca="true" t="shared" si="15" ref="F41:F47">ROUND(E41/94.587724*1000,0)</f>
        <v>11947</v>
      </c>
      <c r="G41" s="90"/>
      <c r="H41" s="82">
        <v>1654</v>
      </c>
      <c r="I41" s="83">
        <v>17509</v>
      </c>
      <c r="J41" s="90"/>
      <c r="K41" s="83">
        <v>1088</v>
      </c>
      <c r="L41" s="83">
        <v>12433</v>
      </c>
      <c r="M41" s="86" t="s">
        <v>8</v>
      </c>
      <c r="N41" s="85">
        <f t="shared" si="11"/>
        <v>-31.68</v>
      </c>
      <c r="O41" s="85">
        <f t="shared" si="12"/>
        <v>-31.77</v>
      </c>
      <c r="P41" s="86" t="s">
        <v>8</v>
      </c>
      <c r="Q41" s="87">
        <f t="shared" si="13"/>
        <v>3.86</v>
      </c>
      <c r="R41" s="87">
        <f t="shared" si="14"/>
        <v>-3.91</v>
      </c>
      <c r="T41" s="94"/>
      <c r="U41" s="91"/>
      <c r="V41" s="91"/>
    </row>
    <row r="42" spans="2:22" ht="15">
      <c r="B42" s="5" t="s">
        <v>36</v>
      </c>
      <c r="C42" s="36" t="s">
        <v>7</v>
      </c>
      <c r="D42" s="89"/>
      <c r="E42" s="82">
        <v>3054</v>
      </c>
      <c r="F42" s="83">
        <f t="shared" si="15"/>
        <v>32287</v>
      </c>
      <c r="G42" s="90"/>
      <c r="H42" s="82">
        <v>4222</v>
      </c>
      <c r="I42" s="83">
        <v>44693</v>
      </c>
      <c r="J42" s="90"/>
      <c r="K42" s="83">
        <v>3989</v>
      </c>
      <c r="L42" s="83">
        <v>45597</v>
      </c>
      <c r="M42" s="86" t="s">
        <v>8</v>
      </c>
      <c r="N42" s="85">
        <f t="shared" si="11"/>
        <v>-27.66</v>
      </c>
      <c r="O42" s="85">
        <f t="shared" si="12"/>
        <v>-27.76</v>
      </c>
      <c r="P42" s="86" t="s">
        <v>8</v>
      </c>
      <c r="Q42" s="87">
        <f t="shared" si="13"/>
        <v>-23.44</v>
      </c>
      <c r="R42" s="87">
        <f t="shared" si="14"/>
        <v>-29.19</v>
      </c>
      <c r="T42" s="94"/>
      <c r="U42" s="91"/>
      <c r="V42" s="91"/>
    </row>
    <row r="43" spans="2:22" ht="15">
      <c r="B43" s="5" t="s">
        <v>37</v>
      </c>
      <c r="C43" s="36" t="s">
        <v>7</v>
      </c>
      <c r="D43" s="89"/>
      <c r="E43" s="82">
        <v>639</v>
      </c>
      <c r="F43" s="83">
        <f t="shared" si="15"/>
        <v>6756</v>
      </c>
      <c r="G43" s="90"/>
      <c r="H43" s="82">
        <v>565</v>
      </c>
      <c r="I43" s="83">
        <v>5981</v>
      </c>
      <c r="J43" s="90"/>
      <c r="K43" s="83">
        <v>635</v>
      </c>
      <c r="L43" s="83">
        <v>7262</v>
      </c>
      <c r="M43" s="86" t="s">
        <v>8</v>
      </c>
      <c r="N43" s="85">
        <f t="shared" si="11"/>
        <v>13.1</v>
      </c>
      <c r="O43" s="85">
        <f t="shared" si="12"/>
        <v>12.96</v>
      </c>
      <c r="P43" s="86" t="s">
        <v>8</v>
      </c>
      <c r="Q43" s="87">
        <f t="shared" si="13"/>
        <v>0.63</v>
      </c>
      <c r="R43" s="87">
        <f t="shared" si="14"/>
        <v>-6.97</v>
      </c>
      <c r="T43" s="94"/>
      <c r="U43" s="91"/>
      <c r="V43" s="91"/>
    </row>
    <row r="44" spans="2:22" ht="15">
      <c r="B44" s="5" t="s">
        <v>39</v>
      </c>
      <c r="C44" s="36" t="s">
        <v>7</v>
      </c>
      <c r="D44" s="89"/>
      <c r="E44" s="82">
        <v>2210</v>
      </c>
      <c r="F44" s="83">
        <f t="shared" si="15"/>
        <v>23365</v>
      </c>
      <c r="G44" s="90"/>
      <c r="H44" s="82">
        <v>2304</v>
      </c>
      <c r="I44" s="83">
        <v>24390</v>
      </c>
      <c r="J44" s="90"/>
      <c r="K44" s="83">
        <v>2745</v>
      </c>
      <c r="L44" s="83">
        <v>31380</v>
      </c>
      <c r="M44" s="86" t="s">
        <v>8</v>
      </c>
      <c r="N44" s="85">
        <f t="shared" si="11"/>
        <v>-4.08</v>
      </c>
      <c r="O44" s="85">
        <f t="shared" si="12"/>
        <v>-4.2</v>
      </c>
      <c r="P44" s="86" t="s">
        <v>8</v>
      </c>
      <c r="Q44" s="87">
        <f t="shared" si="13"/>
        <v>-19.49</v>
      </c>
      <c r="R44" s="87">
        <f t="shared" si="14"/>
        <v>-25.54</v>
      </c>
      <c r="T44" s="94"/>
      <c r="U44" s="91"/>
      <c r="V44" s="91"/>
    </row>
    <row r="45" spans="2:22" ht="15">
      <c r="B45" s="5" t="s">
        <v>40</v>
      </c>
      <c r="C45" s="36" t="s">
        <v>7</v>
      </c>
      <c r="D45" s="89"/>
      <c r="E45" s="82">
        <v>381</v>
      </c>
      <c r="F45" s="83">
        <f t="shared" si="15"/>
        <v>4028</v>
      </c>
      <c r="G45" s="90"/>
      <c r="H45" s="82">
        <v>445</v>
      </c>
      <c r="I45" s="83">
        <v>4711</v>
      </c>
      <c r="J45" s="90"/>
      <c r="K45" s="83">
        <v>201</v>
      </c>
      <c r="L45" s="83">
        <v>2297</v>
      </c>
      <c r="M45" s="86" t="s">
        <v>8</v>
      </c>
      <c r="N45" s="85">
        <f t="shared" si="11"/>
        <v>-14.38</v>
      </c>
      <c r="O45" s="85">
        <f t="shared" si="12"/>
        <v>-14.5</v>
      </c>
      <c r="P45" s="86" t="s">
        <v>8</v>
      </c>
      <c r="Q45" s="87">
        <f t="shared" si="13"/>
        <v>89.55</v>
      </c>
      <c r="R45" s="87">
        <f t="shared" si="14"/>
        <v>75.36</v>
      </c>
      <c r="T45" s="94"/>
      <c r="U45" s="91"/>
      <c r="V45" s="91"/>
    </row>
    <row r="46" spans="2:22" ht="15">
      <c r="B46" s="5" t="s">
        <v>41</v>
      </c>
      <c r="C46" s="36" t="s">
        <v>7</v>
      </c>
      <c r="D46" s="89"/>
      <c r="E46" s="82">
        <v>1350</v>
      </c>
      <c r="F46" s="83">
        <f t="shared" si="15"/>
        <v>14272</v>
      </c>
      <c r="G46" s="90"/>
      <c r="H46" s="82">
        <v>930</v>
      </c>
      <c r="I46" s="83">
        <v>9845</v>
      </c>
      <c r="J46" s="90"/>
      <c r="K46" s="83">
        <v>2825</v>
      </c>
      <c r="L46" s="83">
        <v>32290</v>
      </c>
      <c r="M46" s="86" t="s">
        <v>8</v>
      </c>
      <c r="N46" s="85">
        <f t="shared" si="11"/>
        <v>45.16</v>
      </c>
      <c r="O46" s="85">
        <f t="shared" si="12"/>
        <v>44.97</v>
      </c>
      <c r="P46" s="86" t="s">
        <v>8</v>
      </c>
      <c r="Q46" s="87">
        <f t="shared" si="13"/>
        <v>-52.21</v>
      </c>
      <c r="R46" s="87">
        <f t="shared" si="14"/>
        <v>-55.8</v>
      </c>
      <c r="T46" s="94"/>
      <c r="U46" s="91"/>
      <c r="V46" s="91"/>
    </row>
    <row r="47" spans="2:22" ht="15">
      <c r="B47" s="5" t="s">
        <v>42</v>
      </c>
      <c r="C47" s="36" t="s">
        <v>7</v>
      </c>
      <c r="D47" s="89"/>
      <c r="E47" s="82">
        <v>0</v>
      </c>
      <c r="F47" s="83">
        <f t="shared" si="15"/>
        <v>0</v>
      </c>
      <c r="G47" s="90"/>
      <c r="H47" s="82">
        <v>60</v>
      </c>
      <c r="I47" s="83">
        <v>635</v>
      </c>
      <c r="J47" s="90"/>
      <c r="K47" s="83">
        <v>1</v>
      </c>
      <c r="L47" s="83">
        <v>17</v>
      </c>
      <c r="M47" s="86" t="s">
        <v>8</v>
      </c>
      <c r="N47" s="85">
        <f t="shared" si="11"/>
        <v>-100</v>
      </c>
      <c r="O47" s="85">
        <f t="shared" si="12"/>
        <v>-100</v>
      </c>
      <c r="P47" s="86" t="s">
        <v>8</v>
      </c>
      <c r="Q47" s="87">
        <f t="shared" si="13"/>
        <v>-100</v>
      </c>
      <c r="R47" s="87">
        <f t="shared" si="14"/>
        <v>-100</v>
      </c>
      <c r="T47" s="94"/>
      <c r="U47" s="91"/>
      <c r="V47" s="91"/>
    </row>
    <row r="48" spans="1:22" ht="15">
      <c r="A48" s="64"/>
      <c r="B48" s="65"/>
      <c r="C48" s="38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T48" s="94"/>
      <c r="U48" s="91"/>
      <c r="V48" s="91"/>
    </row>
    <row r="49" spans="1:22" ht="15">
      <c r="A49" s="39"/>
      <c r="B49" s="5"/>
      <c r="C49" s="36"/>
      <c r="D49" s="35"/>
      <c r="E49" s="40"/>
      <c r="F49" s="35"/>
      <c r="G49" s="35"/>
      <c r="H49" s="40"/>
      <c r="I49" s="35"/>
      <c r="J49" s="41"/>
      <c r="K49" s="42"/>
      <c r="L49" s="41"/>
      <c r="M49" s="34"/>
      <c r="N49" s="57"/>
      <c r="O49" s="57"/>
      <c r="P49" s="34" t="s">
        <v>43</v>
      </c>
      <c r="Q49" s="34"/>
      <c r="R49" s="34"/>
      <c r="T49" s="94"/>
      <c r="U49" s="91"/>
      <c r="V49" s="91"/>
    </row>
    <row r="50" spans="1:22" ht="15">
      <c r="A50" s="39"/>
      <c r="B50" s="5"/>
      <c r="C50" s="36"/>
      <c r="D50" s="35"/>
      <c r="E50" s="40"/>
      <c r="F50" s="35"/>
      <c r="G50" s="35"/>
      <c r="H50" s="40"/>
      <c r="I50" s="35"/>
      <c r="J50" s="41"/>
      <c r="K50" s="42"/>
      <c r="L50" s="41"/>
      <c r="M50" s="34"/>
      <c r="N50" s="57"/>
      <c r="O50" s="57"/>
      <c r="P50" s="34"/>
      <c r="Q50" s="34"/>
      <c r="R50" s="34"/>
      <c r="T50" s="94"/>
      <c r="U50" s="91"/>
      <c r="V50" s="91"/>
    </row>
    <row r="51" spans="1:22" ht="15">
      <c r="A51" s="77" t="s">
        <v>104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T51" s="94"/>
      <c r="U51" s="91"/>
      <c r="V51" s="91"/>
    </row>
    <row r="52" spans="15:22" ht="15">
      <c r="O52" s="56" t="s">
        <v>96</v>
      </c>
      <c r="T52" s="94"/>
      <c r="U52" s="91"/>
      <c r="V52" s="91"/>
    </row>
    <row r="53" spans="15:22" ht="15">
      <c r="O53" s="56" t="s">
        <v>97</v>
      </c>
      <c r="T53" s="94"/>
      <c r="U53" s="91"/>
      <c r="V53" s="91"/>
    </row>
    <row r="54" spans="1:22" ht="15">
      <c r="A54" s="6"/>
      <c r="B54" s="7"/>
      <c r="C54" s="8" t="s">
        <v>84</v>
      </c>
      <c r="D54" s="78" t="s">
        <v>105</v>
      </c>
      <c r="E54" s="79"/>
      <c r="F54" s="80"/>
      <c r="G54" s="78" t="s">
        <v>102</v>
      </c>
      <c r="H54" s="79"/>
      <c r="I54" s="80"/>
      <c r="J54" s="78" t="s">
        <v>106</v>
      </c>
      <c r="K54" s="79"/>
      <c r="L54" s="80"/>
      <c r="M54" s="9"/>
      <c r="N54" s="58" t="s">
        <v>107</v>
      </c>
      <c r="O54" s="60"/>
      <c r="P54" s="11"/>
      <c r="Q54" s="11"/>
      <c r="R54" s="10" t="s">
        <v>1</v>
      </c>
      <c r="T54" s="94"/>
      <c r="U54" s="91"/>
      <c r="V54" s="91"/>
    </row>
    <row r="55" spans="1:22" ht="15">
      <c r="A55" s="13" t="s">
        <v>2</v>
      </c>
      <c r="B55" s="14"/>
      <c r="C55" s="15" t="s">
        <v>85</v>
      </c>
      <c r="D55" s="16" t="s">
        <v>86</v>
      </c>
      <c r="E55" s="17"/>
      <c r="F55" s="18"/>
      <c r="G55" s="13" t="s">
        <v>86</v>
      </c>
      <c r="H55" s="19"/>
      <c r="I55" s="13"/>
      <c r="J55" s="20"/>
      <c r="K55" s="19"/>
      <c r="L55" s="18"/>
      <c r="M55" s="78" t="s">
        <v>115</v>
      </c>
      <c r="N55" s="79"/>
      <c r="O55" s="80"/>
      <c r="P55" s="75" t="s">
        <v>108</v>
      </c>
      <c r="Q55" s="81"/>
      <c r="R55" s="81"/>
      <c r="T55" s="94"/>
      <c r="U55" s="91"/>
      <c r="V55" s="91"/>
    </row>
    <row r="56" spans="1:22" ht="15">
      <c r="A56" s="24" t="s">
        <v>3</v>
      </c>
      <c r="B56" s="14" t="s">
        <v>87</v>
      </c>
      <c r="C56" s="15" t="s">
        <v>88</v>
      </c>
      <c r="D56" s="16" t="s">
        <v>89</v>
      </c>
      <c r="E56" s="73" t="s">
        <v>90</v>
      </c>
      <c r="F56" s="74"/>
      <c r="G56" s="24" t="s">
        <v>89</v>
      </c>
      <c r="H56" s="73" t="s">
        <v>90</v>
      </c>
      <c r="I56" s="74"/>
      <c r="J56" s="26" t="s">
        <v>89</v>
      </c>
      <c r="K56" s="73" t="s">
        <v>90</v>
      </c>
      <c r="L56" s="74"/>
      <c r="M56" s="26" t="s">
        <v>89</v>
      </c>
      <c r="N56" s="75" t="s">
        <v>90</v>
      </c>
      <c r="O56" s="76"/>
      <c r="P56" s="26" t="s">
        <v>89</v>
      </c>
      <c r="Q56" s="75" t="s">
        <v>90</v>
      </c>
      <c r="R56" s="81"/>
      <c r="T56" s="94"/>
      <c r="U56" s="91"/>
      <c r="V56" s="91"/>
    </row>
    <row r="57" spans="1:22" ht="15">
      <c r="A57" s="28"/>
      <c r="B57" s="29"/>
      <c r="C57" s="30" t="s">
        <v>91</v>
      </c>
      <c r="D57" s="29"/>
      <c r="E57" s="31" t="s">
        <v>92</v>
      </c>
      <c r="F57" s="32" t="s">
        <v>93</v>
      </c>
      <c r="G57" s="30"/>
      <c r="H57" s="31" t="s">
        <v>92</v>
      </c>
      <c r="I57" s="32" t="s">
        <v>94</v>
      </c>
      <c r="J57" s="25"/>
      <c r="K57" s="31" t="s">
        <v>92</v>
      </c>
      <c r="L57" s="32" t="s">
        <v>94</v>
      </c>
      <c r="M57" s="25"/>
      <c r="N57" s="59" t="s">
        <v>95</v>
      </c>
      <c r="O57" s="61" t="s">
        <v>94</v>
      </c>
      <c r="P57" s="33"/>
      <c r="Q57" s="25" t="s">
        <v>95</v>
      </c>
      <c r="R57" s="21" t="s">
        <v>94</v>
      </c>
      <c r="T57" s="94"/>
      <c r="U57" s="91"/>
      <c r="V57" s="91"/>
    </row>
    <row r="58" spans="1:22" ht="15">
      <c r="A58" s="5" t="s">
        <v>44</v>
      </c>
      <c r="B58" s="5" t="s">
        <v>45</v>
      </c>
      <c r="C58" s="36" t="s">
        <v>7</v>
      </c>
      <c r="D58" s="93"/>
      <c r="E58" s="83">
        <f>SUM(E59:E60)</f>
        <v>114492</v>
      </c>
      <c r="F58" s="83">
        <f>SUM(F59:F60)</f>
        <v>1210432</v>
      </c>
      <c r="G58" s="93"/>
      <c r="H58" s="83">
        <f>SUM(H59:H60)</f>
        <v>136110</v>
      </c>
      <c r="I58" s="83">
        <f>SUM(I59:I60)</f>
        <v>1440836</v>
      </c>
      <c r="J58" s="93"/>
      <c r="K58" s="83">
        <f>SUM(K59:K60)</f>
        <v>108805</v>
      </c>
      <c r="L58" s="83">
        <f>SUM(L59:L60)</f>
        <v>1243855</v>
      </c>
      <c r="M58" s="86" t="s">
        <v>8</v>
      </c>
      <c r="N58" s="85">
        <f aca="true" t="shared" si="16" ref="N58:O60">ROUND(E58/H58*100-100,2)</f>
        <v>-15.88</v>
      </c>
      <c r="O58" s="85">
        <f t="shared" si="16"/>
        <v>-15.99</v>
      </c>
      <c r="P58" s="86" t="s">
        <v>8</v>
      </c>
      <c r="Q58" s="87">
        <f aca="true" t="shared" si="17" ref="Q58:R60">ROUND(E58/K58*100-100,2)</f>
        <v>5.23</v>
      </c>
      <c r="R58" s="87">
        <f t="shared" si="17"/>
        <v>-2.69</v>
      </c>
      <c r="T58" s="94"/>
      <c r="U58" s="91"/>
      <c r="V58" s="91"/>
    </row>
    <row r="59" spans="1:23" ht="15">
      <c r="A59" s="5" t="s">
        <v>0</v>
      </c>
      <c r="B59" s="5" t="s">
        <v>46</v>
      </c>
      <c r="C59" s="36" t="s">
        <v>10</v>
      </c>
      <c r="D59" s="83">
        <v>1022211</v>
      </c>
      <c r="E59" s="82">
        <v>71758</v>
      </c>
      <c r="F59" s="83">
        <f>ROUND(E59/94.587724*1000,0)</f>
        <v>758640</v>
      </c>
      <c r="G59" s="83">
        <v>1297018</v>
      </c>
      <c r="H59" s="82">
        <v>91367</v>
      </c>
      <c r="I59" s="83">
        <v>967195</v>
      </c>
      <c r="J59" s="83">
        <v>1020926</v>
      </c>
      <c r="K59" s="96">
        <v>68972</v>
      </c>
      <c r="L59" s="96">
        <v>788485</v>
      </c>
      <c r="M59" s="87">
        <f>ROUND(D59/G59*100-100,2)</f>
        <v>-21.19</v>
      </c>
      <c r="N59" s="85">
        <f t="shared" si="16"/>
        <v>-21.46</v>
      </c>
      <c r="O59" s="85">
        <f t="shared" si="16"/>
        <v>-21.56</v>
      </c>
      <c r="P59" s="87">
        <f>ROUND(D59/J59*100-100,2)</f>
        <v>0.13</v>
      </c>
      <c r="Q59" s="87">
        <f t="shared" si="17"/>
        <v>4.04</v>
      </c>
      <c r="R59" s="87">
        <f t="shared" si="17"/>
        <v>-3.79</v>
      </c>
      <c r="T59" s="91"/>
      <c r="U59" s="91"/>
      <c r="V59" s="91"/>
      <c r="W59" s="62"/>
    </row>
    <row r="60" spans="1:22" ht="15">
      <c r="A60" s="5" t="s">
        <v>0</v>
      </c>
      <c r="B60" s="5" t="s">
        <v>47</v>
      </c>
      <c r="C60" s="36" t="s">
        <v>10</v>
      </c>
      <c r="D60" s="83">
        <v>508168</v>
      </c>
      <c r="E60" s="82">
        <v>42734</v>
      </c>
      <c r="F60" s="83">
        <f>ROUND(E60/94.587724*1000,0)</f>
        <v>451792</v>
      </c>
      <c r="G60" s="83">
        <v>642087</v>
      </c>
      <c r="H60" s="82">
        <v>44743</v>
      </c>
      <c r="I60" s="83">
        <v>473641</v>
      </c>
      <c r="J60" s="83">
        <v>591167</v>
      </c>
      <c r="K60" s="96">
        <v>39833</v>
      </c>
      <c r="L60" s="96">
        <v>455370</v>
      </c>
      <c r="M60" s="87">
        <f>ROUND(D60/G60*100-100,2)</f>
        <v>-20.86</v>
      </c>
      <c r="N60" s="85">
        <f t="shared" si="16"/>
        <v>-4.49</v>
      </c>
      <c r="O60" s="85">
        <f t="shared" si="16"/>
        <v>-4.61</v>
      </c>
      <c r="P60" s="87">
        <f>ROUND(D60/J60*100-100,2)</f>
        <v>-14.04</v>
      </c>
      <c r="Q60" s="87">
        <f t="shared" si="17"/>
        <v>7.28</v>
      </c>
      <c r="R60" s="87">
        <f t="shared" si="17"/>
        <v>-0.79</v>
      </c>
      <c r="T60" s="91"/>
      <c r="U60" s="91"/>
      <c r="V60" s="91"/>
    </row>
    <row r="61" spans="1:22" ht="15">
      <c r="A61" s="5"/>
      <c r="B61" s="5"/>
      <c r="C61" s="36"/>
      <c r="D61" s="83"/>
      <c r="E61" s="82"/>
      <c r="F61" s="83"/>
      <c r="G61" s="83"/>
      <c r="H61" s="82"/>
      <c r="I61" s="83"/>
      <c r="J61" s="83"/>
      <c r="K61" s="96"/>
      <c r="L61" s="96"/>
      <c r="M61" s="87"/>
      <c r="N61" s="85"/>
      <c r="O61" s="85"/>
      <c r="P61" s="87"/>
      <c r="Q61" s="87"/>
      <c r="R61" s="87"/>
      <c r="T61" s="91"/>
      <c r="U61" s="91"/>
      <c r="V61" s="91"/>
    </row>
    <row r="62" spans="1:22" ht="15">
      <c r="A62" s="5" t="s">
        <v>48</v>
      </c>
      <c r="B62" s="5" t="s">
        <v>49</v>
      </c>
      <c r="C62" s="36" t="s">
        <v>7</v>
      </c>
      <c r="D62" s="93"/>
      <c r="E62" s="83">
        <f>SUM(E63:E67)</f>
        <v>14827</v>
      </c>
      <c r="F62" s="83">
        <f>SUM(F63:F67)</f>
        <v>156754</v>
      </c>
      <c r="G62" s="93"/>
      <c r="H62" s="83">
        <f>SUM(H63:H67)</f>
        <v>16674</v>
      </c>
      <c r="I62" s="83">
        <f>SUM(I63:I67)</f>
        <v>176509</v>
      </c>
      <c r="J62" s="93"/>
      <c r="K62" s="83">
        <f>SUM(K63:K67)</f>
        <v>16942</v>
      </c>
      <c r="L62" s="83">
        <f>SUM(L63:L67)</f>
        <v>193666</v>
      </c>
      <c r="M62" s="86" t="s">
        <v>8</v>
      </c>
      <c r="N62" s="85">
        <f aca="true" t="shared" si="18" ref="N62:O67">ROUND(E62/H62*100-100,2)</f>
        <v>-11.08</v>
      </c>
      <c r="O62" s="85">
        <f t="shared" si="18"/>
        <v>-11.19</v>
      </c>
      <c r="P62" s="86" t="s">
        <v>8</v>
      </c>
      <c r="Q62" s="87">
        <f aca="true" t="shared" si="19" ref="Q62:Q67">ROUND(E62/K62*100-100,2)</f>
        <v>-12.48</v>
      </c>
      <c r="R62" s="87">
        <f aca="true" t="shared" si="20" ref="R62:R67">ROUND(F62/L62*100-100,2)</f>
        <v>-19.06</v>
      </c>
      <c r="T62" s="91"/>
      <c r="U62" s="91"/>
      <c r="V62" s="91"/>
    </row>
    <row r="63" spans="1:22" ht="15">
      <c r="A63" s="5"/>
      <c r="B63" s="5" t="s">
        <v>50</v>
      </c>
      <c r="C63" s="36" t="s">
        <v>10</v>
      </c>
      <c r="D63" s="97">
        <v>10448</v>
      </c>
      <c r="E63" s="98">
        <v>2120</v>
      </c>
      <c r="F63" s="83">
        <f>ROUND(E63/94.587724*1000,0)</f>
        <v>22413</v>
      </c>
      <c r="G63" s="83">
        <v>20343</v>
      </c>
      <c r="H63" s="82">
        <v>4023</v>
      </c>
      <c r="I63" s="83">
        <v>42587</v>
      </c>
      <c r="J63" s="83">
        <v>4592</v>
      </c>
      <c r="K63" s="83">
        <v>1240</v>
      </c>
      <c r="L63" s="83">
        <v>14171</v>
      </c>
      <c r="M63" s="87">
        <f>ROUND(D63/G63*100-100,2)</f>
        <v>-48.64</v>
      </c>
      <c r="N63" s="85">
        <f t="shared" si="18"/>
        <v>-47.3</v>
      </c>
      <c r="O63" s="85">
        <f t="shared" si="18"/>
        <v>-47.37</v>
      </c>
      <c r="P63" s="87">
        <f>ROUND(D63/J63*100-100,2)</f>
        <v>127.53</v>
      </c>
      <c r="Q63" s="87">
        <f t="shared" si="19"/>
        <v>70.97</v>
      </c>
      <c r="R63" s="87">
        <f t="shared" si="20"/>
        <v>58.16</v>
      </c>
      <c r="T63" s="91"/>
      <c r="U63" s="91"/>
      <c r="V63" s="91"/>
    </row>
    <row r="64" spans="2:22" ht="15">
      <c r="B64" s="5" t="s">
        <v>51</v>
      </c>
      <c r="C64" s="36" t="s">
        <v>10</v>
      </c>
      <c r="D64" s="97">
        <v>14968</v>
      </c>
      <c r="E64" s="98">
        <v>2929</v>
      </c>
      <c r="F64" s="83">
        <f>ROUND(E64/94.587724*1000,0)</f>
        <v>30966</v>
      </c>
      <c r="G64" s="83">
        <v>15954</v>
      </c>
      <c r="H64" s="82">
        <v>2923</v>
      </c>
      <c r="I64" s="83">
        <v>30942</v>
      </c>
      <c r="J64" s="83">
        <v>20692</v>
      </c>
      <c r="K64" s="83">
        <v>4181</v>
      </c>
      <c r="L64" s="83">
        <v>47793</v>
      </c>
      <c r="M64" s="87">
        <f>ROUND(D64/G64*100-100,2)</f>
        <v>-6.18</v>
      </c>
      <c r="N64" s="85">
        <f t="shared" si="18"/>
        <v>0.21</v>
      </c>
      <c r="O64" s="85">
        <f t="shared" si="18"/>
        <v>0.08</v>
      </c>
      <c r="P64" s="87">
        <f>ROUND(D64/J64*100-100,2)</f>
        <v>-27.66</v>
      </c>
      <c r="Q64" s="87">
        <f t="shared" si="19"/>
        <v>-29.94</v>
      </c>
      <c r="R64" s="87">
        <f t="shared" si="20"/>
        <v>-35.21</v>
      </c>
      <c r="T64" s="91"/>
      <c r="U64" s="91"/>
      <c r="V64" s="91"/>
    </row>
    <row r="65" spans="1:22" ht="15">
      <c r="A65" s="5" t="s">
        <v>0</v>
      </c>
      <c r="B65" s="5" t="s">
        <v>52</v>
      </c>
      <c r="C65" s="36" t="s">
        <v>10</v>
      </c>
      <c r="D65" s="97">
        <v>17113</v>
      </c>
      <c r="E65" s="98">
        <v>4130</v>
      </c>
      <c r="F65" s="83">
        <f>ROUND(E65/94.587724*1000,0)</f>
        <v>43663</v>
      </c>
      <c r="G65" s="83">
        <v>17021</v>
      </c>
      <c r="H65" s="82">
        <v>4076</v>
      </c>
      <c r="I65" s="83">
        <v>43148</v>
      </c>
      <c r="J65" s="83">
        <v>21953</v>
      </c>
      <c r="K65" s="83">
        <v>5214</v>
      </c>
      <c r="L65" s="83">
        <v>59603</v>
      </c>
      <c r="M65" s="87">
        <f>ROUND(D65/G65*100-100,2)</f>
        <v>0.54</v>
      </c>
      <c r="N65" s="85">
        <f t="shared" si="18"/>
        <v>1.32</v>
      </c>
      <c r="O65" s="85">
        <f t="shared" si="18"/>
        <v>1.19</v>
      </c>
      <c r="P65" s="87">
        <f>ROUND(D65/J65*100-100,2)</f>
        <v>-22.05</v>
      </c>
      <c r="Q65" s="87">
        <f t="shared" si="19"/>
        <v>-20.79</v>
      </c>
      <c r="R65" s="87">
        <f t="shared" si="20"/>
        <v>-26.74</v>
      </c>
      <c r="T65" s="91"/>
      <c r="U65" s="91"/>
      <c r="V65" s="91"/>
    </row>
    <row r="66" spans="1:22" ht="15">
      <c r="A66" s="5" t="s">
        <v>0</v>
      </c>
      <c r="B66" s="5" t="s">
        <v>53</v>
      </c>
      <c r="C66" s="36" t="s">
        <v>10</v>
      </c>
      <c r="D66" s="97">
        <v>30471</v>
      </c>
      <c r="E66" s="98">
        <v>1103</v>
      </c>
      <c r="F66" s="83">
        <f>ROUND(E66/94.587724*1000,0)</f>
        <v>11661</v>
      </c>
      <c r="G66" s="83">
        <v>35452</v>
      </c>
      <c r="H66" s="82">
        <v>1247</v>
      </c>
      <c r="I66" s="83">
        <v>13201</v>
      </c>
      <c r="J66" s="83">
        <v>34849</v>
      </c>
      <c r="K66" s="83">
        <v>1146</v>
      </c>
      <c r="L66" s="83">
        <v>13104</v>
      </c>
      <c r="M66" s="87">
        <f>ROUND(D66/G66*100-100,2)</f>
        <v>-14.05</v>
      </c>
      <c r="N66" s="85">
        <f t="shared" si="18"/>
        <v>-11.55</v>
      </c>
      <c r="O66" s="85">
        <f t="shared" si="18"/>
        <v>-11.67</v>
      </c>
      <c r="P66" s="87">
        <f>ROUND(D66/J66*100-100,2)</f>
        <v>-12.56</v>
      </c>
      <c r="Q66" s="87">
        <f t="shared" si="19"/>
        <v>-3.75</v>
      </c>
      <c r="R66" s="87">
        <f t="shared" si="20"/>
        <v>-11.01</v>
      </c>
      <c r="T66" s="91"/>
      <c r="U66" s="91"/>
      <c r="V66" s="91"/>
    </row>
    <row r="67" spans="1:22" ht="15">
      <c r="A67" s="5"/>
      <c r="B67" s="5" t="s">
        <v>54</v>
      </c>
      <c r="C67" s="36" t="s">
        <v>55</v>
      </c>
      <c r="D67" s="93"/>
      <c r="E67" s="99">
        <v>4545</v>
      </c>
      <c r="F67" s="83">
        <f>ROUND(E67/94.587724*1000,0)</f>
        <v>48051</v>
      </c>
      <c r="G67" s="93"/>
      <c r="H67" s="82">
        <v>4405</v>
      </c>
      <c r="I67" s="83">
        <v>46631</v>
      </c>
      <c r="J67" s="93"/>
      <c r="K67" s="83">
        <v>5161</v>
      </c>
      <c r="L67" s="83">
        <v>58995</v>
      </c>
      <c r="M67" s="87"/>
      <c r="N67" s="85">
        <f t="shared" si="18"/>
        <v>3.18</v>
      </c>
      <c r="O67" s="85">
        <f t="shared" si="18"/>
        <v>3.05</v>
      </c>
      <c r="P67" s="87"/>
      <c r="Q67" s="87">
        <f t="shared" si="19"/>
        <v>-11.94</v>
      </c>
      <c r="R67" s="87">
        <f t="shared" si="20"/>
        <v>-18.55</v>
      </c>
      <c r="T67" s="91"/>
      <c r="U67" s="91"/>
      <c r="V67" s="91"/>
    </row>
    <row r="68" spans="1:22" ht="15">
      <c r="A68" s="5"/>
      <c r="B68" s="5"/>
      <c r="C68" s="36"/>
      <c r="D68" s="83"/>
      <c r="E68" s="82"/>
      <c r="F68" s="83"/>
      <c r="G68" s="83"/>
      <c r="H68" s="82"/>
      <c r="I68" s="83"/>
      <c r="J68" s="83"/>
      <c r="K68" s="83"/>
      <c r="L68" s="83"/>
      <c r="M68" s="87"/>
      <c r="N68" s="85"/>
      <c r="O68" s="85"/>
      <c r="P68" s="87"/>
      <c r="Q68" s="87"/>
      <c r="R68" s="87"/>
      <c r="T68" s="91"/>
      <c r="U68" s="91"/>
      <c r="V68" s="91"/>
    </row>
    <row r="69" spans="1:22" ht="15">
      <c r="A69" s="5" t="s">
        <v>56</v>
      </c>
      <c r="B69" s="5" t="s">
        <v>57</v>
      </c>
      <c r="C69" s="36" t="s">
        <v>55</v>
      </c>
      <c r="D69" s="83"/>
      <c r="E69" s="83">
        <f>SUM(E70:E74)</f>
        <v>47136</v>
      </c>
      <c r="F69" s="83">
        <f>SUM(F70:F74)</f>
        <v>498331</v>
      </c>
      <c r="G69" s="93"/>
      <c r="H69" s="83">
        <f>SUM(H70:H74)</f>
        <v>47688</v>
      </c>
      <c r="I69" s="83">
        <f>SUM(I70:I74)</f>
        <v>504817</v>
      </c>
      <c r="J69" s="93"/>
      <c r="K69" s="83">
        <f>SUM(K70:K74)</f>
        <v>56350</v>
      </c>
      <c r="L69" s="83">
        <f>SUM(L70:L74)</f>
        <v>644193</v>
      </c>
      <c r="M69" s="86" t="s">
        <v>8</v>
      </c>
      <c r="N69" s="85">
        <f aca="true" t="shared" si="21" ref="N69:N74">ROUND(E69/H69*100-100,2)</f>
        <v>-1.16</v>
      </c>
      <c r="O69" s="85">
        <f aca="true" t="shared" si="22" ref="O69:O74">ROUND(F69/I69*100-100,2)</f>
        <v>-1.28</v>
      </c>
      <c r="P69" s="86" t="s">
        <v>8</v>
      </c>
      <c r="Q69" s="87">
        <f aca="true" t="shared" si="23" ref="Q69:Q74">ROUND(E69/K69*100-100,2)</f>
        <v>-16.35</v>
      </c>
      <c r="R69" s="87">
        <f aca="true" t="shared" si="24" ref="R69:R74">ROUND(F69/L69*100-100,2)</f>
        <v>-22.64</v>
      </c>
      <c r="T69" s="91"/>
      <c r="U69" s="91"/>
      <c r="V69" s="91"/>
    </row>
    <row r="70" spans="1:22" ht="15">
      <c r="A70" s="5" t="s">
        <v>0</v>
      </c>
      <c r="B70" s="5" t="s">
        <v>58</v>
      </c>
      <c r="C70" s="36" t="s">
        <v>59</v>
      </c>
      <c r="D70" s="100">
        <v>137017</v>
      </c>
      <c r="E70" s="82">
        <v>6006</v>
      </c>
      <c r="F70" s="83">
        <f>ROUND(E70/94.587724*1000,0)</f>
        <v>63497</v>
      </c>
      <c r="G70" s="83">
        <v>90838</v>
      </c>
      <c r="H70" s="82">
        <v>4996</v>
      </c>
      <c r="I70" s="83">
        <v>52887</v>
      </c>
      <c r="J70" s="83">
        <v>329142</v>
      </c>
      <c r="K70" s="83">
        <v>13203</v>
      </c>
      <c r="L70" s="83">
        <v>150938</v>
      </c>
      <c r="M70" s="87">
        <f>ROUND(D70/G70*100-100,2)</f>
        <v>50.84</v>
      </c>
      <c r="N70" s="85">
        <f t="shared" si="21"/>
        <v>20.22</v>
      </c>
      <c r="O70" s="85">
        <f t="shared" si="22"/>
        <v>20.06</v>
      </c>
      <c r="P70" s="87">
        <f>ROUND(D70/J70*100-100,2)</f>
        <v>-58.37</v>
      </c>
      <c r="Q70" s="87">
        <f t="shared" si="23"/>
        <v>-54.51</v>
      </c>
      <c r="R70" s="87">
        <f t="shared" si="24"/>
        <v>-57.93</v>
      </c>
      <c r="T70" s="91"/>
      <c r="U70" s="91"/>
      <c r="V70" s="91"/>
    </row>
    <row r="71" spans="2:22" ht="15">
      <c r="B71" s="5" t="s">
        <v>60</v>
      </c>
      <c r="C71" s="36" t="s">
        <v>59</v>
      </c>
      <c r="D71" s="83">
        <v>623</v>
      </c>
      <c r="E71" s="82">
        <v>299</v>
      </c>
      <c r="F71" s="83">
        <f>ROUND(E71/94.587724*1000,0)</f>
        <v>3161</v>
      </c>
      <c r="G71" s="83">
        <v>1367</v>
      </c>
      <c r="H71" s="82">
        <v>671</v>
      </c>
      <c r="I71" s="83">
        <v>7103</v>
      </c>
      <c r="J71" s="83">
        <v>2628</v>
      </c>
      <c r="K71" s="83">
        <v>932</v>
      </c>
      <c r="L71" s="83">
        <v>10654</v>
      </c>
      <c r="M71" s="87">
        <f>ROUND(D71/G71*100-100,2)</f>
        <v>-54.43</v>
      </c>
      <c r="N71" s="85">
        <f t="shared" si="21"/>
        <v>-55.44</v>
      </c>
      <c r="O71" s="85">
        <f t="shared" si="22"/>
        <v>-55.5</v>
      </c>
      <c r="P71" s="87">
        <f>ROUND(D71/J71*100-100,2)</f>
        <v>-76.29</v>
      </c>
      <c r="Q71" s="87">
        <f t="shared" si="23"/>
        <v>-67.92</v>
      </c>
      <c r="R71" s="87">
        <f t="shared" si="24"/>
        <v>-70.33</v>
      </c>
      <c r="T71" s="91"/>
      <c r="U71" s="91"/>
      <c r="V71" s="91"/>
    </row>
    <row r="72" spans="2:22" ht="15">
      <c r="B72" s="5" t="s">
        <v>61</v>
      </c>
      <c r="C72" s="36" t="s">
        <v>59</v>
      </c>
      <c r="D72" s="83">
        <v>62893</v>
      </c>
      <c r="E72" s="82">
        <v>10252</v>
      </c>
      <c r="F72" s="83">
        <f>ROUND(E72/94.587724*1000,0)</f>
        <v>108386</v>
      </c>
      <c r="G72" s="83">
        <v>73356</v>
      </c>
      <c r="H72" s="82">
        <v>11737</v>
      </c>
      <c r="I72" s="83">
        <v>124246</v>
      </c>
      <c r="J72" s="83">
        <v>78603</v>
      </c>
      <c r="K72" s="83">
        <v>11864</v>
      </c>
      <c r="L72" s="83">
        <v>135630</v>
      </c>
      <c r="M72" s="87">
        <f>ROUND(D72/G72*100-100,2)</f>
        <v>-14.26</v>
      </c>
      <c r="N72" s="85">
        <f t="shared" si="21"/>
        <v>-12.65</v>
      </c>
      <c r="O72" s="85">
        <f t="shared" si="22"/>
        <v>-12.76</v>
      </c>
      <c r="P72" s="87">
        <f>ROUND(D72/J72*100-100,2)</f>
        <v>-19.99</v>
      </c>
      <c r="Q72" s="87">
        <f t="shared" si="23"/>
        <v>-13.59</v>
      </c>
      <c r="R72" s="87">
        <f t="shared" si="24"/>
        <v>-20.09</v>
      </c>
      <c r="T72" s="91"/>
      <c r="U72" s="91"/>
      <c r="V72" s="91"/>
    </row>
    <row r="73" spans="2:22" ht="15">
      <c r="B73" s="5" t="s">
        <v>62</v>
      </c>
      <c r="C73" s="36" t="s">
        <v>59</v>
      </c>
      <c r="D73" s="83">
        <v>2129</v>
      </c>
      <c r="E73" s="82">
        <v>6399</v>
      </c>
      <c r="F73" s="83">
        <f>ROUND(E73/94.587724*1000,0)</f>
        <v>67651</v>
      </c>
      <c r="G73" s="83">
        <v>1930</v>
      </c>
      <c r="H73" s="82">
        <v>5789</v>
      </c>
      <c r="I73" s="83">
        <v>61281</v>
      </c>
      <c r="J73" s="83">
        <v>1483</v>
      </c>
      <c r="K73" s="83">
        <v>4317</v>
      </c>
      <c r="L73" s="83">
        <v>49357</v>
      </c>
      <c r="M73" s="87">
        <f>ROUND(D73/G73*100-100,2)</f>
        <v>10.31</v>
      </c>
      <c r="N73" s="85">
        <f t="shared" si="21"/>
        <v>10.54</v>
      </c>
      <c r="O73" s="85">
        <f t="shared" si="22"/>
        <v>10.39</v>
      </c>
      <c r="P73" s="87">
        <f>ROUND(D73/J73*100-100,2)</f>
        <v>43.56</v>
      </c>
      <c r="Q73" s="87">
        <f t="shared" si="23"/>
        <v>48.23</v>
      </c>
      <c r="R73" s="87">
        <f t="shared" si="24"/>
        <v>37.06</v>
      </c>
      <c r="T73" s="91"/>
      <c r="U73" s="91"/>
      <c r="V73" s="91"/>
    </row>
    <row r="74" spans="2:22" ht="15">
      <c r="B74" s="5" t="s">
        <v>63</v>
      </c>
      <c r="C74" s="36" t="s">
        <v>55</v>
      </c>
      <c r="D74" s="83"/>
      <c r="E74" s="82">
        <v>24180</v>
      </c>
      <c r="F74" s="83">
        <f>ROUND(E74/94.587724*1000,0)</f>
        <v>255636</v>
      </c>
      <c r="G74" s="93"/>
      <c r="H74" s="82">
        <v>24495</v>
      </c>
      <c r="I74" s="83">
        <v>259300</v>
      </c>
      <c r="J74" s="93"/>
      <c r="K74" s="83">
        <v>26034</v>
      </c>
      <c r="L74" s="83">
        <v>297614</v>
      </c>
      <c r="M74" s="86" t="s">
        <v>8</v>
      </c>
      <c r="N74" s="85">
        <f t="shared" si="21"/>
        <v>-1.29</v>
      </c>
      <c r="O74" s="85">
        <f t="shared" si="22"/>
        <v>-1.41</v>
      </c>
      <c r="P74" s="86" t="s">
        <v>8</v>
      </c>
      <c r="Q74" s="87">
        <f t="shared" si="23"/>
        <v>-7.12</v>
      </c>
      <c r="R74" s="87">
        <f t="shared" si="24"/>
        <v>-14.1</v>
      </c>
      <c r="T74" s="91"/>
      <c r="U74" s="91"/>
      <c r="V74" s="91"/>
    </row>
    <row r="75" spans="2:22" ht="15">
      <c r="B75" s="5"/>
      <c r="C75" s="36"/>
      <c r="D75" s="93"/>
      <c r="E75" s="82"/>
      <c r="F75" s="83"/>
      <c r="G75" s="93"/>
      <c r="H75" s="82"/>
      <c r="I75" s="83"/>
      <c r="J75" s="93"/>
      <c r="K75" s="83"/>
      <c r="L75" s="83"/>
      <c r="M75" s="86"/>
      <c r="N75" s="85"/>
      <c r="O75" s="85"/>
      <c r="P75" s="86"/>
      <c r="Q75" s="87"/>
      <c r="R75" s="87"/>
      <c r="T75" s="91"/>
      <c r="U75" s="91"/>
      <c r="V75" s="91"/>
    </row>
    <row r="76" spans="1:22" ht="15">
      <c r="A76" s="5" t="s">
        <v>64</v>
      </c>
      <c r="B76" s="5" t="s">
        <v>65</v>
      </c>
      <c r="C76" s="36" t="s">
        <v>55</v>
      </c>
      <c r="D76" s="93"/>
      <c r="E76" s="83">
        <f>SUM(E77:E81)</f>
        <v>21976</v>
      </c>
      <c r="F76" s="83">
        <f>SUM(F77:F81)</f>
        <v>232335</v>
      </c>
      <c r="G76" s="93"/>
      <c r="H76" s="83">
        <f>SUM(H77:H81)</f>
        <v>21992</v>
      </c>
      <c r="I76" s="83">
        <f>SUM(I77:I81)</f>
        <v>232804</v>
      </c>
      <c r="J76" s="93"/>
      <c r="K76" s="83">
        <f>SUM(K77:K81)</f>
        <v>19715</v>
      </c>
      <c r="L76" s="83">
        <f>SUM(L77:L81)</f>
        <v>225378</v>
      </c>
      <c r="M76" s="86" t="s">
        <v>8</v>
      </c>
      <c r="N76" s="85">
        <f aca="true" t="shared" si="25" ref="N76:N81">ROUND(E76/H76*100-100,2)</f>
        <v>-0.07</v>
      </c>
      <c r="O76" s="85">
        <f aca="true" t="shared" si="26" ref="O76:O81">ROUND(F76/I76*100-100,2)</f>
        <v>-0.2</v>
      </c>
      <c r="P76" s="86" t="s">
        <v>8</v>
      </c>
      <c r="Q76" s="87">
        <f aca="true" t="shared" si="27" ref="Q76:Q81">ROUND(E76/K76*100-100,2)</f>
        <v>11.47</v>
      </c>
      <c r="R76" s="87">
        <f aca="true" t="shared" si="28" ref="R76:R81">ROUND(F76/L76*100-100,2)</f>
        <v>3.09</v>
      </c>
      <c r="T76" s="91"/>
      <c r="U76" s="91"/>
      <c r="V76" s="91"/>
    </row>
    <row r="77" spans="1:22" ht="15">
      <c r="A77" s="5"/>
      <c r="B77" s="5" t="s">
        <v>66</v>
      </c>
      <c r="C77" s="36" t="s">
        <v>67</v>
      </c>
      <c r="D77" s="100">
        <v>182</v>
      </c>
      <c r="E77" s="82">
        <v>910</v>
      </c>
      <c r="F77" s="83">
        <f>ROUND(E77/94.587724*1000,0)</f>
        <v>9621</v>
      </c>
      <c r="G77" s="83">
        <v>146</v>
      </c>
      <c r="H77" s="82">
        <v>731</v>
      </c>
      <c r="I77" s="83">
        <v>7738</v>
      </c>
      <c r="J77" s="83">
        <v>294</v>
      </c>
      <c r="K77" s="83">
        <v>1440</v>
      </c>
      <c r="L77" s="83">
        <v>16462</v>
      </c>
      <c r="M77" s="87">
        <f>ROUND(D77/G77*100-100,2)</f>
        <v>24.66</v>
      </c>
      <c r="N77" s="85">
        <f t="shared" si="25"/>
        <v>24.49</v>
      </c>
      <c r="O77" s="85">
        <f t="shared" si="26"/>
        <v>24.33</v>
      </c>
      <c r="P77" s="87">
        <f>ROUND(D77/J77*100-100,2)</f>
        <v>-38.1</v>
      </c>
      <c r="Q77" s="87">
        <f t="shared" si="27"/>
        <v>-36.81</v>
      </c>
      <c r="R77" s="87">
        <f t="shared" si="28"/>
        <v>-41.56</v>
      </c>
      <c r="T77" s="91"/>
      <c r="U77" s="91"/>
      <c r="V77" s="91"/>
    </row>
    <row r="78" spans="2:22" ht="15">
      <c r="B78" s="5" t="s">
        <v>101</v>
      </c>
      <c r="C78" s="36" t="s">
        <v>59</v>
      </c>
      <c r="D78" s="83">
        <v>144185</v>
      </c>
      <c r="E78" s="82">
        <v>4729</v>
      </c>
      <c r="F78" s="83">
        <f>ROUND(E78/94.587724*1000,0)</f>
        <v>49996</v>
      </c>
      <c r="G78" s="83">
        <v>146852</v>
      </c>
      <c r="H78" s="82">
        <v>5209</v>
      </c>
      <c r="I78" s="83">
        <v>55142</v>
      </c>
      <c r="J78" s="83">
        <v>100434</v>
      </c>
      <c r="K78" s="83">
        <v>3197</v>
      </c>
      <c r="L78" s="83">
        <v>36545</v>
      </c>
      <c r="M78" s="87">
        <f>ROUND(D78/G78*100-100,2)</f>
        <v>-1.82</v>
      </c>
      <c r="N78" s="85">
        <f t="shared" si="25"/>
        <v>-9.21</v>
      </c>
      <c r="O78" s="85">
        <f t="shared" si="26"/>
        <v>-9.33</v>
      </c>
      <c r="P78" s="87">
        <f>ROUND(D78/J78*100-100,2)</f>
        <v>43.56</v>
      </c>
      <c r="Q78" s="87">
        <f t="shared" si="27"/>
        <v>47.92</v>
      </c>
      <c r="R78" s="87">
        <f t="shared" si="28"/>
        <v>36.81</v>
      </c>
      <c r="T78" s="91"/>
      <c r="U78" s="91"/>
      <c r="V78" s="91"/>
    </row>
    <row r="79" spans="2:22" ht="15">
      <c r="B79" s="5" t="s">
        <v>69</v>
      </c>
      <c r="C79" s="36" t="s">
        <v>59</v>
      </c>
      <c r="D79" s="83">
        <v>136550</v>
      </c>
      <c r="E79" s="82">
        <v>11217</v>
      </c>
      <c r="F79" s="83">
        <f>ROUND(E79/94.587724*1000,0)</f>
        <v>118588</v>
      </c>
      <c r="G79" s="83">
        <v>123350</v>
      </c>
      <c r="H79" s="82">
        <v>10779</v>
      </c>
      <c r="I79" s="83">
        <v>114105</v>
      </c>
      <c r="J79" s="83">
        <v>147776</v>
      </c>
      <c r="K79" s="83">
        <v>10454</v>
      </c>
      <c r="L79" s="83">
        <v>119512</v>
      </c>
      <c r="M79" s="87">
        <f>ROUND(D79/G79*100-100,2)</f>
        <v>10.7</v>
      </c>
      <c r="N79" s="85">
        <f t="shared" si="25"/>
        <v>4.06</v>
      </c>
      <c r="O79" s="85">
        <f t="shared" si="26"/>
        <v>3.93</v>
      </c>
      <c r="P79" s="87">
        <f>ROUND(D79/J79*100-100,2)</f>
        <v>-7.6</v>
      </c>
      <c r="Q79" s="87">
        <f t="shared" si="27"/>
        <v>7.3</v>
      </c>
      <c r="R79" s="87">
        <f t="shared" si="28"/>
        <v>-0.77</v>
      </c>
      <c r="T79" s="91"/>
      <c r="U79" s="91"/>
      <c r="V79" s="91"/>
    </row>
    <row r="80" spans="2:22" ht="15">
      <c r="B80" s="5" t="s">
        <v>70</v>
      </c>
      <c r="C80" s="36" t="s">
        <v>55</v>
      </c>
      <c r="D80" s="83"/>
      <c r="E80" s="82">
        <v>832</v>
      </c>
      <c r="F80" s="83">
        <f>ROUND(E80/94.587724*1000,0)</f>
        <v>8796</v>
      </c>
      <c r="G80" s="93"/>
      <c r="H80" s="82">
        <v>846</v>
      </c>
      <c r="I80" s="83">
        <v>8956</v>
      </c>
      <c r="J80" s="93"/>
      <c r="K80" s="83">
        <v>895</v>
      </c>
      <c r="L80" s="83">
        <v>10233</v>
      </c>
      <c r="M80" s="86" t="s">
        <v>8</v>
      </c>
      <c r="N80" s="85">
        <f t="shared" si="25"/>
        <v>-1.65</v>
      </c>
      <c r="O80" s="85">
        <f t="shared" si="26"/>
        <v>-1.79</v>
      </c>
      <c r="P80" s="86" t="s">
        <v>8</v>
      </c>
      <c r="Q80" s="87">
        <f t="shared" si="27"/>
        <v>-7.04</v>
      </c>
      <c r="R80" s="87">
        <f t="shared" si="28"/>
        <v>-14.04</v>
      </c>
      <c r="T80" s="91"/>
      <c r="U80" s="91"/>
      <c r="V80" s="91"/>
    </row>
    <row r="81" spans="2:22" ht="15">
      <c r="B81" s="5" t="s">
        <v>71</v>
      </c>
      <c r="C81" s="36" t="s">
        <v>55</v>
      </c>
      <c r="D81" s="93"/>
      <c r="E81" s="82">
        <v>4288</v>
      </c>
      <c r="F81" s="83">
        <f>ROUND(E81/94.587724*1000,0)</f>
        <v>45334</v>
      </c>
      <c r="G81" s="93"/>
      <c r="H81" s="82">
        <v>4427</v>
      </c>
      <c r="I81" s="83">
        <v>46863</v>
      </c>
      <c r="J81" s="93"/>
      <c r="K81" s="83">
        <v>3729</v>
      </c>
      <c r="L81" s="83">
        <v>42626</v>
      </c>
      <c r="M81" s="86" t="s">
        <v>8</v>
      </c>
      <c r="N81" s="85">
        <f t="shared" si="25"/>
        <v>-3.14</v>
      </c>
      <c r="O81" s="85">
        <f t="shared" si="26"/>
        <v>-3.26</v>
      </c>
      <c r="P81" s="86" t="s">
        <v>8</v>
      </c>
      <c r="Q81" s="87">
        <f t="shared" si="27"/>
        <v>14.99</v>
      </c>
      <c r="R81" s="87">
        <f t="shared" si="28"/>
        <v>6.35</v>
      </c>
      <c r="T81" s="91"/>
      <c r="U81" s="91"/>
      <c r="V81" s="91"/>
    </row>
    <row r="82" spans="2:22" ht="15">
      <c r="B82" s="5"/>
      <c r="C82" s="36"/>
      <c r="D82" s="93"/>
      <c r="E82" s="82"/>
      <c r="F82" s="83"/>
      <c r="G82" s="93"/>
      <c r="H82" s="82"/>
      <c r="I82" s="83"/>
      <c r="J82" s="93"/>
      <c r="K82" s="83"/>
      <c r="L82" s="83"/>
      <c r="M82" s="86"/>
      <c r="N82" s="85"/>
      <c r="O82" s="85"/>
      <c r="P82" s="86"/>
      <c r="Q82" s="87"/>
      <c r="R82" s="87"/>
      <c r="T82" s="91"/>
      <c r="U82" s="91"/>
      <c r="V82" s="91"/>
    </row>
    <row r="83" spans="1:22" ht="15">
      <c r="A83" s="5" t="s">
        <v>72</v>
      </c>
      <c r="B83" s="5" t="s">
        <v>73</v>
      </c>
      <c r="C83" s="36" t="s">
        <v>55</v>
      </c>
      <c r="D83" s="93"/>
      <c r="E83" s="82">
        <f>SUM(E84:E88)</f>
        <v>5977</v>
      </c>
      <c r="F83" s="82">
        <f>SUM(F84:F88)</f>
        <v>63190</v>
      </c>
      <c r="G83" s="93"/>
      <c r="H83" s="82">
        <f>SUM(H84:H88)</f>
        <v>5905</v>
      </c>
      <c r="I83" s="82">
        <f>SUM(I84:I88)</f>
        <v>62508</v>
      </c>
      <c r="J83" s="93"/>
      <c r="K83" s="82">
        <f>SUM(K84:K88)</f>
        <v>6134</v>
      </c>
      <c r="L83" s="82">
        <f>SUM(L84:L88)</f>
        <v>70106</v>
      </c>
      <c r="M83" s="86" t="s">
        <v>8</v>
      </c>
      <c r="N83" s="85">
        <f aca="true" t="shared" si="29" ref="N83:N88">ROUND(E83/H83*100-100,2)</f>
        <v>1.22</v>
      </c>
      <c r="O83" s="85">
        <f aca="true" t="shared" si="30" ref="O83:O88">ROUND(F83/I83*100-100,2)</f>
        <v>1.09</v>
      </c>
      <c r="P83" s="86" t="s">
        <v>8</v>
      </c>
      <c r="Q83" s="87">
        <f aca="true" t="shared" si="31" ref="Q83:Q88">ROUND(E83/K83*100-100,2)</f>
        <v>-2.56</v>
      </c>
      <c r="R83" s="87">
        <f aca="true" t="shared" si="32" ref="R83:R88">ROUND(F83/L83*100-100,2)</f>
        <v>-9.87</v>
      </c>
      <c r="T83" s="91"/>
      <c r="U83" s="91"/>
      <c r="V83" s="91"/>
    </row>
    <row r="84" spans="2:22" ht="15">
      <c r="B84" s="5" t="s">
        <v>74</v>
      </c>
      <c r="C84" s="36" t="s">
        <v>59</v>
      </c>
      <c r="D84" s="100">
        <v>4181</v>
      </c>
      <c r="E84" s="82">
        <v>1109</v>
      </c>
      <c r="F84" s="83">
        <f>ROUND(E84/94.587724*1000,0)</f>
        <v>11725</v>
      </c>
      <c r="G84" s="83">
        <v>4280</v>
      </c>
      <c r="H84" s="82">
        <v>1117</v>
      </c>
      <c r="I84" s="83">
        <v>11824</v>
      </c>
      <c r="J84" s="83">
        <v>5088</v>
      </c>
      <c r="K84" s="83">
        <v>1238</v>
      </c>
      <c r="L84" s="83">
        <v>14148</v>
      </c>
      <c r="M84" s="87">
        <f>ROUND(D84/G84*100-100,2)</f>
        <v>-2.31</v>
      </c>
      <c r="N84" s="85">
        <f t="shared" si="29"/>
        <v>-0.72</v>
      </c>
      <c r="O84" s="85">
        <f t="shared" si="30"/>
        <v>-0.84</v>
      </c>
      <c r="P84" s="87">
        <f>ROUND(D84/J84*100-100,2)</f>
        <v>-17.83</v>
      </c>
      <c r="Q84" s="87">
        <f t="shared" si="31"/>
        <v>-10.42</v>
      </c>
      <c r="R84" s="87">
        <f t="shared" si="32"/>
        <v>-17.13</v>
      </c>
      <c r="T84" s="91"/>
      <c r="U84" s="91"/>
      <c r="V84" s="91"/>
    </row>
    <row r="85" spans="2:22" ht="15">
      <c r="B85" s="5" t="s">
        <v>75</v>
      </c>
      <c r="C85" s="36" t="s">
        <v>76</v>
      </c>
      <c r="D85" s="83">
        <v>392750</v>
      </c>
      <c r="E85" s="82">
        <v>1571</v>
      </c>
      <c r="F85" s="83">
        <f>ROUND(E85/94.587724*1000,0)</f>
        <v>16609</v>
      </c>
      <c r="G85" s="83">
        <v>353121</v>
      </c>
      <c r="H85" s="82">
        <v>1412</v>
      </c>
      <c r="I85" s="83">
        <v>14947</v>
      </c>
      <c r="J85" s="83">
        <v>591634</v>
      </c>
      <c r="K85" s="83">
        <v>1743</v>
      </c>
      <c r="L85" s="83">
        <v>19923</v>
      </c>
      <c r="M85" s="87">
        <f>ROUND(D85/G85*100-100,2)</f>
        <v>11.22</v>
      </c>
      <c r="N85" s="85">
        <f t="shared" si="29"/>
        <v>11.26</v>
      </c>
      <c r="O85" s="85">
        <f t="shared" si="30"/>
        <v>11.12</v>
      </c>
      <c r="P85" s="87">
        <f>ROUND(D85/J85*100-100,2)</f>
        <v>-33.62</v>
      </c>
      <c r="Q85" s="87">
        <f t="shared" si="31"/>
        <v>-9.87</v>
      </c>
      <c r="R85" s="87">
        <f t="shared" si="32"/>
        <v>-16.63</v>
      </c>
      <c r="T85" s="91"/>
      <c r="U85" s="91"/>
      <c r="V85" s="91"/>
    </row>
    <row r="86" spans="2:22" ht="15">
      <c r="B86" s="5" t="s">
        <v>77</v>
      </c>
      <c r="C86" s="36" t="s">
        <v>55</v>
      </c>
      <c r="D86" s="83"/>
      <c r="E86" s="82">
        <v>511</v>
      </c>
      <c r="F86" s="83">
        <f>ROUND(E86/94.587724*1000,0)</f>
        <v>5402</v>
      </c>
      <c r="G86" s="93"/>
      <c r="H86" s="82">
        <v>535</v>
      </c>
      <c r="I86" s="83">
        <v>5663</v>
      </c>
      <c r="J86" s="93"/>
      <c r="K86" s="83">
        <v>451</v>
      </c>
      <c r="L86" s="83">
        <v>5154</v>
      </c>
      <c r="M86" s="86" t="s">
        <v>8</v>
      </c>
      <c r="N86" s="85">
        <f t="shared" si="29"/>
        <v>-4.49</v>
      </c>
      <c r="O86" s="85">
        <f t="shared" si="30"/>
        <v>-4.61</v>
      </c>
      <c r="P86" s="86" t="s">
        <v>8</v>
      </c>
      <c r="Q86" s="87">
        <f t="shared" si="31"/>
        <v>13.3</v>
      </c>
      <c r="R86" s="87">
        <f t="shared" si="32"/>
        <v>4.81</v>
      </c>
      <c r="T86" s="91"/>
      <c r="U86" s="91"/>
      <c r="V86" s="91"/>
    </row>
    <row r="87" spans="2:22" ht="15">
      <c r="B87" s="5" t="s">
        <v>78</v>
      </c>
      <c r="C87" s="36" t="s">
        <v>59</v>
      </c>
      <c r="D87" s="100">
        <v>2535</v>
      </c>
      <c r="E87" s="82">
        <v>180</v>
      </c>
      <c r="F87" s="83">
        <f>ROUND(E87/94.587724*1000,0)</f>
        <v>1903</v>
      </c>
      <c r="G87" s="83">
        <v>5386</v>
      </c>
      <c r="H87" s="82">
        <v>377</v>
      </c>
      <c r="I87" s="83">
        <v>3991</v>
      </c>
      <c r="J87" s="83">
        <v>4329</v>
      </c>
      <c r="K87" s="83">
        <v>243</v>
      </c>
      <c r="L87" s="83">
        <v>2774</v>
      </c>
      <c r="M87" s="87">
        <f>ROUND(D87/G87*100-100,2)</f>
        <v>-52.93</v>
      </c>
      <c r="N87" s="85">
        <f t="shared" si="29"/>
        <v>-52.25</v>
      </c>
      <c r="O87" s="85">
        <f t="shared" si="30"/>
        <v>-52.32</v>
      </c>
      <c r="P87" s="87">
        <f>ROUND(D87/J87*100-100,2)</f>
        <v>-41.44</v>
      </c>
      <c r="Q87" s="87">
        <f t="shared" si="31"/>
        <v>-25.93</v>
      </c>
      <c r="R87" s="87">
        <f t="shared" si="32"/>
        <v>-31.4</v>
      </c>
      <c r="T87" s="91"/>
      <c r="U87" s="91"/>
      <c r="V87" s="91"/>
    </row>
    <row r="88" spans="2:22" ht="15">
      <c r="B88" s="5" t="s">
        <v>79</v>
      </c>
      <c r="C88" s="36" t="s">
        <v>59</v>
      </c>
      <c r="D88" s="83">
        <v>34101</v>
      </c>
      <c r="E88" s="82">
        <v>2606</v>
      </c>
      <c r="F88" s="83">
        <f>ROUND(E88/94.587724*1000,0)</f>
        <v>27551</v>
      </c>
      <c r="G88" s="83">
        <v>30799</v>
      </c>
      <c r="H88" s="82">
        <v>2464</v>
      </c>
      <c r="I88" s="83">
        <v>26083</v>
      </c>
      <c r="J88" s="83">
        <v>30520</v>
      </c>
      <c r="K88" s="83">
        <v>2459</v>
      </c>
      <c r="L88" s="83">
        <v>28107</v>
      </c>
      <c r="M88" s="87">
        <f>ROUND(D88/G88*100-100,2)</f>
        <v>10.72</v>
      </c>
      <c r="N88" s="85">
        <f t="shared" si="29"/>
        <v>5.76</v>
      </c>
      <c r="O88" s="85">
        <f t="shared" si="30"/>
        <v>5.63</v>
      </c>
      <c r="P88" s="87">
        <f>ROUND(D88/J88*100-100,2)</f>
        <v>11.73</v>
      </c>
      <c r="Q88" s="87">
        <f t="shared" si="31"/>
        <v>5.98</v>
      </c>
      <c r="R88" s="87">
        <f t="shared" si="32"/>
        <v>-1.98</v>
      </c>
      <c r="T88" s="91"/>
      <c r="U88" s="91"/>
      <c r="V88" s="91"/>
    </row>
    <row r="89" spans="2:22" ht="15">
      <c r="B89" s="5"/>
      <c r="C89" s="36"/>
      <c r="D89" s="83"/>
      <c r="E89" s="82"/>
      <c r="F89" s="83"/>
      <c r="G89" s="83"/>
      <c r="H89" s="82"/>
      <c r="I89" s="83"/>
      <c r="J89" s="83"/>
      <c r="K89" s="83"/>
      <c r="L89" s="83"/>
      <c r="M89" s="87"/>
      <c r="N89" s="85"/>
      <c r="O89" s="85"/>
      <c r="P89" s="87"/>
      <c r="Q89" s="87"/>
      <c r="R89" s="87"/>
      <c r="T89" s="94"/>
      <c r="U89" s="91"/>
      <c r="V89" s="91"/>
    </row>
    <row r="90" spans="1:22" ht="15">
      <c r="A90" s="5"/>
      <c r="B90" s="5" t="s">
        <v>80</v>
      </c>
      <c r="D90" s="83"/>
      <c r="E90" s="82">
        <f>E8-SUM(E10+E22+E34+E58+E62+E69+E76+E83)</f>
        <v>37357</v>
      </c>
      <c r="F90" s="82">
        <f>F8-SUM(F10+F22+F34+F58+F62+F69+F76+F83)</f>
        <v>394945.08999999985</v>
      </c>
      <c r="G90" s="93"/>
      <c r="H90" s="82">
        <f>H8-SUM(H10+H22+H34+H58+H62+H69+H76+H83)</f>
        <v>28688</v>
      </c>
      <c r="I90" s="82">
        <f>I8-SUM(I10+I22+I34+I58+I62+I69+I76+I83)</f>
        <v>303684</v>
      </c>
      <c r="J90" s="93"/>
      <c r="K90" s="82">
        <f>K8-SUM(K10+K22+K34+K58+K62+K69+K76+K83)</f>
        <v>28188</v>
      </c>
      <c r="L90" s="82">
        <f>L8-SUM(L10+L22+L34+L58+L62+L69+L76+L83)</f>
        <v>322290</v>
      </c>
      <c r="M90" s="86" t="s">
        <v>8</v>
      </c>
      <c r="N90" s="85">
        <f>ROUND(E90/H90*100-100,2)</f>
        <v>30.22</v>
      </c>
      <c r="O90" s="85">
        <f>ROUND(F90/I90*100-100,2)</f>
        <v>30.05</v>
      </c>
      <c r="P90" s="86" t="s">
        <v>8</v>
      </c>
      <c r="Q90" s="87">
        <f>ROUND(E90/K90*100-100,2)</f>
        <v>32.53</v>
      </c>
      <c r="R90" s="87">
        <f>ROUND(F90/L90*100-100,2)</f>
        <v>22.54</v>
      </c>
      <c r="T90" s="94"/>
      <c r="U90" s="91"/>
      <c r="V90" s="91"/>
    </row>
    <row r="91" spans="1:22" ht="15">
      <c r="A91" s="64"/>
      <c r="B91" s="28"/>
      <c r="C91" s="28"/>
      <c r="D91" s="28"/>
      <c r="E91" s="45"/>
      <c r="F91" s="28"/>
      <c r="G91" s="28"/>
      <c r="H91" s="45"/>
      <c r="I91" s="28"/>
      <c r="J91" s="45"/>
      <c r="K91" s="69"/>
      <c r="L91" s="45"/>
      <c r="M91" s="28"/>
      <c r="N91" s="63"/>
      <c r="O91" s="63"/>
      <c r="P91" s="72"/>
      <c r="Q91" s="28"/>
      <c r="R91" s="28"/>
      <c r="T91" s="95"/>
      <c r="U91" s="91"/>
      <c r="V91" s="91"/>
    </row>
    <row r="92" spans="1:22" ht="12.75">
      <c r="A92" s="5" t="s">
        <v>81</v>
      </c>
      <c r="T92" s="22"/>
      <c r="U92" s="23"/>
      <c r="V92" s="23"/>
    </row>
    <row r="93" spans="1:22" ht="12.75">
      <c r="A93" s="5"/>
      <c r="B93" s="5" t="s">
        <v>116</v>
      </c>
      <c r="T93" s="22"/>
      <c r="U93" s="23"/>
      <c r="V93" s="23"/>
    </row>
    <row r="94" spans="1:22" ht="12.75">
      <c r="A94" s="2" t="s">
        <v>82</v>
      </c>
      <c r="T94" s="22"/>
      <c r="U94" s="23"/>
      <c r="V94" s="23"/>
    </row>
    <row r="95" spans="2:22" ht="12.75">
      <c r="B95" s="5" t="s">
        <v>103</v>
      </c>
      <c r="T95" s="22"/>
      <c r="U95" s="23"/>
      <c r="V95" s="23"/>
    </row>
    <row r="96" spans="2:22" ht="12.75">
      <c r="B96" s="5"/>
      <c r="T96" s="22"/>
      <c r="U96" s="23"/>
      <c r="V96" s="23"/>
    </row>
    <row r="97" spans="2:22" ht="12.75">
      <c r="B97" s="5"/>
      <c r="T97" s="22"/>
      <c r="U97" s="23"/>
      <c r="V97" s="23"/>
    </row>
    <row r="98" spans="1:22" ht="12.75">
      <c r="A98" s="77" t="s">
        <v>109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T98" s="22"/>
      <c r="U98" s="23"/>
      <c r="V98" s="23"/>
    </row>
    <row r="99" spans="1:22" ht="12.75">
      <c r="A99" s="1"/>
      <c r="B99" s="1"/>
      <c r="C99" s="1"/>
      <c r="D99" s="1"/>
      <c r="E99" s="44"/>
      <c r="F99" s="1"/>
      <c r="G99" s="1"/>
      <c r="H99" s="44"/>
      <c r="I99" s="1"/>
      <c r="J99" s="1"/>
      <c r="K99" s="44"/>
      <c r="L99" s="1"/>
      <c r="T99" s="37"/>
      <c r="U99" s="23"/>
      <c r="V99" s="23"/>
    </row>
    <row r="100" spans="9:22" ht="12.75">
      <c r="I100" s="5" t="s">
        <v>99</v>
      </c>
      <c r="T100" s="37"/>
      <c r="U100" s="23"/>
      <c r="V100" s="23"/>
    </row>
    <row r="101" spans="9:12" ht="12.75">
      <c r="I101" s="5" t="s">
        <v>98</v>
      </c>
      <c r="J101" s="28"/>
      <c r="K101" s="45"/>
      <c r="L101" s="28"/>
    </row>
    <row r="102" spans="1:10" ht="12.75">
      <c r="A102" s="6"/>
      <c r="B102" s="7"/>
      <c r="C102" s="8" t="s">
        <v>84</v>
      </c>
      <c r="D102" s="75" t="s">
        <v>110</v>
      </c>
      <c r="E102" s="81"/>
      <c r="F102" s="76"/>
      <c r="G102" s="78" t="s">
        <v>111</v>
      </c>
      <c r="H102" s="79"/>
      <c r="I102" s="80"/>
      <c r="J102" s="26" t="s">
        <v>112</v>
      </c>
    </row>
    <row r="103" spans="1:12" ht="12.75">
      <c r="A103" s="13" t="s">
        <v>2</v>
      </c>
      <c r="B103" s="14"/>
      <c r="C103" s="15" t="s">
        <v>85</v>
      </c>
      <c r="D103" s="16" t="s">
        <v>86</v>
      </c>
      <c r="E103" s="17"/>
      <c r="F103" s="18"/>
      <c r="G103" s="13"/>
      <c r="H103" s="19"/>
      <c r="I103" s="13"/>
      <c r="J103" s="46" t="s">
        <v>113</v>
      </c>
      <c r="K103" s="45"/>
      <c r="L103" s="28"/>
    </row>
    <row r="104" spans="1:12" ht="12.75">
      <c r="A104" s="24" t="s">
        <v>3</v>
      </c>
      <c r="B104" s="14" t="s">
        <v>87</v>
      </c>
      <c r="C104" s="15" t="s">
        <v>88</v>
      </c>
      <c r="D104" s="16" t="s">
        <v>89</v>
      </c>
      <c r="E104" s="73" t="s">
        <v>90</v>
      </c>
      <c r="F104" s="74"/>
      <c r="G104" s="24" t="s">
        <v>89</v>
      </c>
      <c r="H104" s="73" t="s">
        <v>90</v>
      </c>
      <c r="I104" s="74"/>
      <c r="J104" s="24" t="s">
        <v>89</v>
      </c>
      <c r="K104" s="75" t="s">
        <v>90</v>
      </c>
      <c r="L104" s="81"/>
    </row>
    <row r="105" spans="1:12" ht="12.75">
      <c r="A105" s="28"/>
      <c r="B105" s="29"/>
      <c r="C105" s="30" t="s">
        <v>91</v>
      </c>
      <c r="D105" s="29"/>
      <c r="E105" s="47" t="s">
        <v>92</v>
      </c>
      <c r="F105" s="48" t="s">
        <v>93</v>
      </c>
      <c r="G105" s="38"/>
      <c r="H105" s="47" t="s">
        <v>92</v>
      </c>
      <c r="I105" s="48" t="s">
        <v>94</v>
      </c>
      <c r="J105" s="49"/>
      <c r="K105" s="47" t="s">
        <v>92</v>
      </c>
      <c r="L105" s="50" t="s">
        <v>94</v>
      </c>
    </row>
    <row r="106" spans="1:12" ht="15">
      <c r="A106" s="5"/>
      <c r="B106" s="5" t="s">
        <v>4</v>
      </c>
      <c r="D106" s="82"/>
      <c r="E106" s="82">
        <v>1025309</v>
      </c>
      <c r="F106" s="82">
        <v>10852634.09</v>
      </c>
      <c r="G106" s="82"/>
      <c r="H106" s="83">
        <v>963822</v>
      </c>
      <c r="I106" s="83">
        <v>11116773</v>
      </c>
      <c r="J106" s="101"/>
      <c r="K106" s="101">
        <f>E106/H106*100-100</f>
        <v>6.3794974590744005</v>
      </c>
      <c r="L106" s="101">
        <v>-2.37</v>
      </c>
    </row>
    <row r="107" spans="1:12" ht="15">
      <c r="A107" s="5"/>
      <c r="D107" s="82"/>
      <c r="E107" s="82"/>
      <c r="F107" s="82"/>
      <c r="G107" s="82"/>
      <c r="H107" s="82"/>
      <c r="I107" s="82"/>
      <c r="J107" s="101"/>
      <c r="K107" s="101"/>
      <c r="L107" s="101"/>
    </row>
    <row r="108" spans="1:12" ht="15">
      <c r="A108" s="5" t="s">
        <v>5</v>
      </c>
      <c r="B108" s="5" t="s">
        <v>6</v>
      </c>
      <c r="C108" s="36" t="s">
        <v>7</v>
      </c>
      <c r="D108" s="100" t="s">
        <v>8</v>
      </c>
      <c r="E108" s="82">
        <f>SUM(E109:E118)</f>
        <v>111436</v>
      </c>
      <c r="F108" s="83">
        <f>SUM(F109:F118)</f>
        <v>1179580</v>
      </c>
      <c r="G108" s="100"/>
      <c r="H108" s="82">
        <f>SUM(H109:H118)</f>
        <v>109133</v>
      </c>
      <c r="I108" s="83">
        <f>SUM(I109:I118)</f>
        <v>1259506</v>
      </c>
      <c r="J108" s="102" t="s">
        <v>8</v>
      </c>
      <c r="K108" s="101">
        <f>E108/H108*100-100</f>
        <v>2.1102691211640803</v>
      </c>
      <c r="L108" s="101">
        <f>F108/I108*100-100</f>
        <v>-6.34582129819151</v>
      </c>
    </row>
    <row r="109" spans="1:21" ht="15">
      <c r="A109" s="5" t="s">
        <v>0</v>
      </c>
      <c r="B109" s="5" t="s">
        <v>9</v>
      </c>
      <c r="C109" s="36" t="s">
        <v>10</v>
      </c>
      <c r="D109" s="83">
        <v>12719</v>
      </c>
      <c r="E109" s="83">
        <v>4184</v>
      </c>
      <c r="F109" s="83">
        <v>44293</v>
      </c>
      <c r="G109" s="83">
        <v>15574</v>
      </c>
      <c r="H109" s="83">
        <v>3494</v>
      </c>
      <c r="I109" s="83">
        <v>40315</v>
      </c>
      <c r="J109" s="101">
        <f>D109/G109*100-100</f>
        <v>-18.331835109798376</v>
      </c>
      <c r="K109" s="101">
        <f>E109/H109*100-100</f>
        <v>19.74813966800228</v>
      </c>
      <c r="L109" s="101">
        <f>F109/I109*100-100</f>
        <v>9.867295051469682</v>
      </c>
      <c r="N109" s="103"/>
      <c r="O109" s="103"/>
      <c r="U109" s="3"/>
    </row>
    <row r="110" spans="1:21" ht="15">
      <c r="A110" s="5" t="s">
        <v>0</v>
      </c>
      <c r="B110" s="5" t="s">
        <v>11</v>
      </c>
      <c r="C110" s="36" t="s">
        <v>10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101">
        <v>0</v>
      </c>
      <c r="K110" s="101">
        <v>0</v>
      </c>
      <c r="L110" s="101">
        <v>0</v>
      </c>
      <c r="N110" s="103"/>
      <c r="O110" s="103"/>
      <c r="U110" s="3"/>
    </row>
    <row r="111" spans="1:21" ht="15">
      <c r="A111" s="5" t="s">
        <v>0</v>
      </c>
      <c r="B111" s="5" t="s">
        <v>12</v>
      </c>
      <c r="C111" s="36" t="s">
        <v>10</v>
      </c>
      <c r="D111" s="83">
        <v>30595</v>
      </c>
      <c r="E111" s="83">
        <v>1938</v>
      </c>
      <c r="F111" s="83">
        <v>20520</v>
      </c>
      <c r="G111" s="83">
        <v>26140</v>
      </c>
      <c r="H111" s="83">
        <v>1824</v>
      </c>
      <c r="I111" s="83">
        <v>21068</v>
      </c>
      <c r="J111" s="101">
        <f aca="true" t="shared" si="33" ref="J111:J117">D111/G111*100-100</f>
        <v>17.04284621270085</v>
      </c>
      <c r="K111" s="101">
        <f aca="true" t="shared" si="34" ref="K111:K117">E111/H111*100-100</f>
        <v>6.25</v>
      </c>
      <c r="L111" s="101">
        <f aca="true" t="shared" si="35" ref="L111:L117">F111/I111*100-100</f>
        <v>-2.6011011961268338</v>
      </c>
      <c r="N111" s="103"/>
      <c r="O111" s="103"/>
      <c r="U111" s="3"/>
    </row>
    <row r="112" spans="1:21" ht="15">
      <c r="A112" s="5" t="s">
        <v>0</v>
      </c>
      <c r="B112" s="5" t="s">
        <v>13</v>
      </c>
      <c r="C112" s="36" t="s">
        <v>10</v>
      </c>
      <c r="D112" s="83">
        <v>26651</v>
      </c>
      <c r="E112" s="83">
        <v>6477</v>
      </c>
      <c r="F112" s="83">
        <v>68549</v>
      </c>
      <c r="G112" s="83">
        <v>28690</v>
      </c>
      <c r="H112" s="83">
        <v>7382</v>
      </c>
      <c r="I112" s="83">
        <v>85119</v>
      </c>
      <c r="J112" s="101">
        <f t="shared" si="33"/>
        <v>-7.107005925409553</v>
      </c>
      <c r="K112" s="101">
        <f t="shared" si="34"/>
        <v>-12.259550257382827</v>
      </c>
      <c r="L112" s="101">
        <f t="shared" si="35"/>
        <v>-19.466864037406452</v>
      </c>
      <c r="N112" s="103"/>
      <c r="O112" s="103"/>
      <c r="U112" s="3"/>
    </row>
    <row r="113" spans="1:21" ht="15">
      <c r="A113" s="5" t="s">
        <v>0</v>
      </c>
      <c r="B113" s="5" t="s">
        <v>14</v>
      </c>
      <c r="C113" s="36" t="s">
        <v>10</v>
      </c>
      <c r="D113" s="83">
        <v>18835</v>
      </c>
      <c r="E113" s="83">
        <v>1806</v>
      </c>
      <c r="F113" s="83">
        <v>19118</v>
      </c>
      <c r="G113" s="83">
        <v>27168</v>
      </c>
      <c r="H113" s="83">
        <v>2252</v>
      </c>
      <c r="I113" s="83">
        <v>25939</v>
      </c>
      <c r="J113" s="101">
        <f t="shared" si="33"/>
        <v>-30.67211425206125</v>
      </c>
      <c r="K113" s="101">
        <f t="shared" si="34"/>
        <v>-19.80461811722914</v>
      </c>
      <c r="L113" s="101">
        <f t="shared" si="35"/>
        <v>-26.296310574810136</v>
      </c>
      <c r="N113" s="103"/>
      <c r="O113" s="103"/>
      <c r="U113" s="3"/>
    </row>
    <row r="114" spans="1:21" ht="15">
      <c r="A114" s="5" t="s">
        <v>0</v>
      </c>
      <c r="B114" s="5" t="s">
        <v>15</v>
      </c>
      <c r="C114" s="36" t="s">
        <v>10</v>
      </c>
      <c r="D114" s="83">
        <v>28900</v>
      </c>
      <c r="E114" s="83">
        <v>3514</v>
      </c>
      <c r="F114" s="83">
        <v>37208</v>
      </c>
      <c r="G114" s="83">
        <v>20302</v>
      </c>
      <c r="H114" s="83">
        <v>2293</v>
      </c>
      <c r="I114" s="83">
        <v>26457</v>
      </c>
      <c r="J114" s="101">
        <f t="shared" si="33"/>
        <v>42.35050733917839</v>
      </c>
      <c r="K114" s="101">
        <f t="shared" si="34"/>
        <v>53.2490187527257</v>
      </c>
      <c r="L114" s="101">
        <f t="shared" si="35"/>
        <v>40.635748573156434</v>
      </c>
      <c r="N114" s="103"/>
      <c r="O114" s="103"/>
      <c r="U114" s="3"/>
    </row>
    <row r="115" spans="1:21" ht="15">
      <c r="A115" s="5" t="s">
        <v>0</v>
      </c>
      <c r="B115" s="5" t="s">
        <v>16</v>
      </c>
      <c r="C115" s="36" t="s">
        <v>10</v>
      </c>
      <c r="D115" s="83">
        <v>556043</v>
      </c>
      <c r="E115" s="83">
        <v>55362</v>
      </c>
      <c r="F115" s="83">
        <v>586021</v>
      </c>
      <c r="G115" s="83">
        <v>553514</v>
      </c>
      <c r="H115" s="83">
        <v>56616</v>
      </c>
      <c r="I115" s="83">
        <v>653603</v>
      </c>
      <c r="J115" s="101">
        <f t="shared" si="33"/>
        <v>0.45689901249110676</v>
      </c>
      <c r="K115" s="101">
        <f t="shared" si="34"/>
        <v>-2.214921576939375</v>
      </c>
      <c r="L115" s="101">
        <f t="shared" si="35"/>
        <v>-10.339915820459822</v>
      </c>
      <c r="N115" s="103"/>
      <c r="O115" s="103"/>
      <c r="U115" s="3"/>
    </row>
    <row r="116" spans="1:21" ht="15">
      <c r="A116" s="5" t="s">
        <v>0</v>
      </c>
      <c r="B116" s="5" t="s">
        <v>17</v>
      </c>
      <c r="C116" s="36" t="s">
        <v>10</v>
      </c>
      <c r="D116" s="83">
        <v>2331</v>
      </c>
      <c r="E116" s="83">
        <v>155</v>
      </c>
      <c r="F116" s="83">
        <v>1641</v>
      </c>
      <c r="G116" s="104">
        <v>8650</v>
      </c>
      <c r="H116" s="83">
        <v>577</v>
      </c>
      <c r="I116" s="83">
        <v>6671</v>
      </c>
      <c r="J116" s="101">
        <f t="shared" si="33"/>
        <v>-73.05202312138728</v>
      </c>
      <c r="K116" s="101">
        <f t="shared" si="34"/>
        <v>-73.1369150779896</v>
      </c>
      <c r="L116" s="101">
        <f t="shared" si="35"/>
        <v>-75.400989356918</v>
      </c>
      <c r="N116" s="103"/>
      <c r="O116" s="103"/>
      <c r="U116" s="3"/>
    </row>
    <row r="117" spans="1:21" ht="15">
      <c r="A117" s="5" t="s">
        <v>0</v>
      </c>
      <c r="B117" s="5" t="s">
        <v>100</v>
      </c>
      <c r="C117" s="36" t="s">
        <v>10</v>
      </c>
      <c r="D117" s="83">
        <v>172446</v>
      </c>
      <c r="E117" s="83">
        <v>11505</v>
      </c>
      <c r="F117" s="83">
        <v>121806</v>
      </c>
      <c r="G117" s="83">
        <v>175947</v>
      </c>
      <c r="H117" s="83">
        <v>9553</v>
      </c>
      <c r="I117" s="83">
        <v>110401</v>
      </c>
      <c r="J117" s="101">
        <f t="shared" si="33"/>
        <v>-1.9898037477194919</v>
      </c>
      <c r="K117" s="101">
        <f t="shared" si="34"/>
        <v>20.433371715691393</v>
      </c>
      <c r="L117" s="101">
        <f t="shared" si="35"/>
        <v>10.330522368456812</v>
      </c>
      <c r="N117" s="103"/>
      <c r="O117" s="103"/>
      <c r="U117" s="3"/>
    </row>
    <row r="118" spans="1:15" ht="15">
      <c r="A118" s="5"/>
      <c r="B118" s="5" t="s">
        <v>18</v>
      </c>
      <c r="C118" s="36" t="s">
        <v>7</v>
      </c>
      <c r="D118" s="93" t="s">
        <v>8</v>
      </c>
      <c r="E118" s="83">
        <v>26495</v>
      </c>
      <c r="F118" s="83">
        <v>280424</v>
      </c>
      <c r="G118" s="93"/>
      <c r="H118" s="83">
        <v>25142</v>
      </c>
      <c r="I118" s="83">
        <v>289933</v>
      </c>
      <c r="J118" s="102" t="s">
        <v>8</v>
      </c>
      <c r="K118" s="101">
        <f>E118/H118*100-100</f>
        <v>5.381433457958778</v>
      </c>
      <c r="L118" s="101">
        <f>F118/I118*100-100</f>
        <v>-3.2797232464052115</v>
      </c>
      <c r="N118" s="103"/>
      <c r="O118" s="103"/>
    </row>
    <row r="119" spans="1:15" ht="15">
      <c r="A119" s="5"/>
      <c r="B119" s="5"/>
      <c r="C119" s="36"/>
      <c r="D119" s="83"/>
      <c r="E119" s="83"/>
      <c r="F119" s="83"/>
      <c r="G119" s="83"/>
      <c r="H119" s="83"/>
      <c r="I119" s="83"/>
      <c r="J119" s="101"/>
      <c r="K119" s="101"/>
      <c r="L119" s="101"/>
      <c r="N119" s="88"/>
      <c r="O119" s="88"/>
    </row>
    <row r="120" spans="1:15" ht="15">
      <c r="A120" s="5" t="s">
        <v>19</v>
      </c>
      <c r="B120" s="5" t="s">
        <v>20</v>
      </c>
      <c r="C120" s="36" t="s">
        <v>7</v>
      </c>
      <c r="D120" s="93" t="s">
        <v>8</v>
      </c>
      <c r="E120" s="83">
        <f>SUM(E121:E126,E129:E130)</f>
        <v>128278</v>
      </c>
      <c r="F120" s="83">
        <f>SUM(F121:F126,F129:F130)</f>
        <v>1357768</v>
      </c>
      <c r="G120" s="93"/>
      <c r="H120" s="83">
        <f>SUM(H121:H126,H129:H130)</f>
        <v>104057</v>
      </c>
      <c r="I120" s="83">
        <f>SUM(I121:I126,I129:I130)</f>
        <v>1200129</v>
      </c>
      <c r="J120" s="102" t="s">
        <v>8</v>
      </c>
      <c r="K120" s="101">
        <f>E120/H120*100-100</f>
        <v>23.27666567362118</v>
      </c>
      <c r="L120" s="101">
        <f>F120/I120*100-100</f>
        <v>13.135171302418328</v>
      </c>
      <c r="N120" s="88"/>
      <c r="O120" s="88"/>
    </row>
    <row r="121" spans="1:15" ht="15">
      <c r="A121" s="5" t="s">
        <v>0</v>
      </c>
      <c r="B121" s="5" t="s">
        <v>21</v>
      </c>
      <c r="C121" s="36" t="s">
        <v>7</v>
      </c>
      <c r="D121" s="93" t="s">
        <v>8</v>
      </c>
      <c r="E121" s="83">
        <v>24000</v>
      </c>
      <c r="F121" s="83">
        <v>254050</v>
      </c>
      <c r="G121" s="93"/>
      <c r="H121" s="83">
        <v>16375</v>
      </c>
      <c r="I121" s="83">
        <v>188899</v>
      </c>
      <c r="J121" s="102" t="s">
        <v>8</v>
      </c>
      <c r="K121" s="101">
        <f aca="true" t="shared" si="36" ref="K121:K130">E121/H121*100-100</f>
        <v>46.564885496183194</v>
      </c>
      <c r="L121" s="101">
        <f aca="true" t="shared" si="37" ref="L121:L130">F121/I121*100-100</f>
        <v>34.48985966045345</v>
      </c>
      <c r="N121" s="88"/>
      <c r="O121" s="88"/>
    </row>
    <row r="122" spans="1:15" ht="15">
      <c r="A122" s="5" t="s">
        <v>0</v>
      </c>
      <c r="B122" s="5" t="s">
        <v>22</v>
      </c>
      <c r="C122" s="36" t="s">
        <v>7</v>
      </c>
      <c r="D122" s="93" t="s">
        <v>8</v>
      </c>
      <c r="E122" s="83">
        <v>4857</v>
      </c>
      <c r="F122" s="83">
        <v>51413</v>
      </c>
      <c r="G122" s="93"/>
      <c r="H122" s="83">
        <v>5379</v>
      </c>
      <c r="I122" s="83">
        <v>62039</v>
      </c>
      <c r="J122" s="102" t="s">
        <v>8</v>
      </c>
      <c r="K122" s="101">
        <f t="shared" si="36"/>
        <v>-9.704406023424426</v>
      </c>
      <c r="L122" s="101">
        <f t="shared" si="37"/>
        <v>-17.127935653379325</v>
      </c>
      <c r="N122" s="88"/>
      <c r="O122" s="88"/>
    </row>
    <row r="123" spans="1:15" ht="15">
      <c r="A123" s="5" t="s">
        <v>0</v>
      </c>
      <c r="B123" s="5" t="s">
        <v>23</v>
      </c>
      <c r="C123" s="36" t="s">
        <v>7</v>
      </c>
      <c r="D123" s="93" t="s">
        <v>8</v>
      </c>
      <c r="E123" s="83">
        <v>9983</v>
      </c>
      <c r="F123" s="83">
        <v>105648</v>
      </c>
      <c r="G123" s="93"/>
      <c r="H123" s="83">
        <v>7805</v>
      </c>
      <c r="I123" s="83">
        <v>89953</v>
      </c>
      <c r="J123" s="102" t="s">
        <v>8</v>
      </c>
      <c r="K123" s="101">
        <f t="shared" si="36"/>
        <v>27.905188981422157</v>
      </c>
      <c r="L123" s="101">
        <f t="shared" si="37"/>
        <v>17.448000622547326</v>
      </c>
      <c r="N123" s="88"/>
      <c r="O123" s="88"/>
    </row>
    <row r="124" spans="1:15" ht="15">
      <c r="A124" s="5" t="s">
        <v>0</v>
      </c>
      <c r="B124" s="5" t="s">
        <v>24</v>
      </c>
      <c r="C124" s="36" t="s">
        <v>7</v>
      </c>
      <c r="D124" s="93" t="s">
        <v>8</v>
      </c>
      <c r="E124" s="83">
        <v>4041</v>
      </c>
      <c r="F124" s="83">
        <v>42762</v>
      </c>
      <c r="G124" s="93"/>
      <c r="H124" s="83">
        <v>2542</v>
      </c>
      <c r="I124" s="83">
        <v>29379</v>
      </c>
      <c r="J124" s="102" t="s">
        <v>8</v>
      </c>
      <c r="K124" s="101">
        <f t="shared" si="36"/>
        <v>58.96931549960661</v>
      </c>
      <c r="L124" s="101">
        <f t="shared" si="37"/>
        <v>45.55294598182377</v>
      </c>
      <c r="N124" s="88"/>
      <c r="O124" s="88"/>
    </row>
    <row r="125" spans="1:15" ht="15">
      <c r="A125" s="5" t="s">
        <v>0</v>
      </c>
      <c r="B125" s="5" t="s">
        <v>25</v>
      </c>
      <c r="C125" s="36" t="s">
        <v>7</v>
      </c>
      <c r="D125" s="93" t="s">
        <v>8</v>
      </c>
      <c r="E125" s="83">
        <v>15461</v>
      </c>
      <c r="F125" s="83">
        <v>163646</v>
      </c>
      <c r="G125" s="93"/>
      <c r="H125" s="83">
        <v>14009</v>
      </c>
      <c r="I125" s="83">
        <v>161548</v>
      </c>
      <c r="J125" s="102" t="s">
        <v>8</v>
      </c>
      <c r="K125" s="101">
        <f t="shared" si="36"/>
        <v>10.364765507887782</v>
      </c>
      <c r="L125" s="101">
        <f t="shared" si="37"/>
        <v>1.2986852204917483</v>
      </c>
      <c r="N125" s="88"/>
      <c r="O125" s="88"/>
    </row>
    <row r="126" spans="1:15" ht="15">
      <c r="A126" s="5" t="s">
        <v>0</v>
      </c>
      <c r="B126" s="5" t="s">
        <v>26</v>
      </c>
      <c r="C126" s="36" t="s">
        <v>7</v>
      </c>
      <c r="D126" s="93" t="s">
        <v>8</v>
      </c>
      <c r="E126" s="83">
        <f>SUM(E127:E128)</f>
        <v>34313</v>
      </c>
      <c r="F126" s="83">
        <f>SUM(F127:F128)</f>
        <v>363179</v>
      </c>
      <c r="G126" s="93"/>
      <c r="H126" s="83">
        <f>SUM(H127:H128)</f>
        <v>26284</v>
      </c>
      <c r="I126" s="83">
        <f>SUM(I127:I128)</f>
        <v>303028</v>
      </c>
      <c r="J126" s="102" t="s">
        <v>8</v>
      </c>
      <c r="K126" s="101">
        <f t="shared" si="36"/>
        <v>30.547100897884633</v>
      </c>
      <c r="L126" s="101">
        <f t="shared" si="37"/>
        <v>19.84998085985454</v>
      </c>
      <c r="N126" s="88"/>
      <c r="O126" s="88"/>
    </row>
    <row r="127" spans="1:15" ht="15">
      <c r="A127" s="5"/>
      <c r="B127" s="5" t="s">
        <v>27</v>
      </c>
      <c r="C127" s="36" t="s">
        <v>7</v>
      </c>
      <c r="D127" s="93" t="s">
        <v>8</v>
      </c>
      <c r="E127" s="83">
        <v>15770</v>
      </c>
      <c r="F127" s="83">
        <v>166913</v>
      </c>
      <c r="G127" s="93"/>
      <c r="H127" s="83">
        <v>14253</v>
      </c>
      <c r="I127" s="83">
        <v>164300</v>
      </c>
      <c r="J127" s="102" t="s">
        <v>8</v>
      </c>
      <c r="K127" s="101">
        <f t="shared" si="36"/>
        <v>10.643373324914052</v>
      </c>
      <c r="L127" s="101">
        <f t="shared" si="37"/>
        <v>1.5903834449178476</v>
      </c>
      <c r="N127" s="88"/>
      <c r="O127" s="88"/>
    </row>
    <row r="128" spans="1:15" ht="15">
      <c r="A128" s="5"/>
      <c r="B128" s="5" t="s">
        <v>28</v>
      </c>
      <c r="C128" s="36" t="s">
        <v>7</v>
      </c>
      <c r="D128" s="93" t="s">
        <v>8</v>
      </c>
      <c r="E128" s="83">
        <v>18543</v>
      </c>
      <c r="F128" s="83">
        <v>196266</v>
      </c>
      <c r="G128" s="93"/>
      <c r="H128" s="83">
        <v>12031</v>
      </c>
      <c r="I128" s="83">
        <v>138728</v>
      </c>
      <c r="J128" s="102" t="s">
        <v>8</v>
      </c>
      <c r="K128" s="101">
        <f t="shared" si="36"/>
        <v>54.12683899925193</v>
      </c>
      <c r="L128" s="101">
        <f t="shared" si="37"/>
        <v>41.4754051092786</v>
      </c>
      <c r="N128" s="88"/>
      <c r="O128" s="88"/>
    </row>
    <row r="129" spans="1:15" ht="15">
      <c r="A129" s="5" t="s">
        <v>0</v>
      </c>
      <c r="B129" s="5" t="s">
        <v>29</v>
      </c>
      <c r="C129" s="36" t="s">
        <v>7</v>
      </c>
      <c r="D129" s="93" t="s">
        <v>8</v>
      </c>
      <c r="E129" s="83">
        <v>3885</v>
      </c>
      <c r="F129" s="83">
        <v>41141</v>
      </c>
      <c r="G129" s="93"/>
      <c r="H129" s="83">
        <v>4018</v>
      </c>
      <c r="I129" s="83">
        <v>46399</v>
      </c>
      <c r="J129" s="102" t="s">
        <v>8</v>
      </c>
      <c r="K129" s="101">
        <f t="shared" si="36"/>
        <v>-3.310104529616723</v>
      </c>
      <c r="L129" s="101">
        <f t="shared" si="37"/>
        <v>-11.33214077889609</v>
      </c>
      <c r="N129" s="88"/>
      <c r="O129" s="88"/>
    </row>
    <row r="130" spans="2:15" ht="15">
      <c r="B130" s="5" t="s">
        <v>30</v>
      </c>
      <c r="C130" s="36" t="s">
        <v>7</v>
      </c>
      <c r="D130" s="93" t="s">
        <v>8</v>
      </c>
      <c r="E130" s="83">
        <v>31738</v>
      </c>
      <c r="F130" s="83">
        <v>335929</v>
      </c>
      <c r="G130" s="93"/>
      <c r="H130" s="83">
        <v>27645</v>
      </c>
      <c r="I130" s="83">
        <v>318884</v>
      </c>
      <c r="J130" s="102" t="s">
        <v>8</v>
      </c>
      <c r="K130" s="101">
        <f t="shared" si="36"/>
        <v>14.805570627599934</v>
      </c>
      <c r="L130" s="101">
        <f t="shared" si="37"/>
        <v>5.345203898596367</v>
      </c>
      <c r="N130" s="88"/>
      <c r="O130" s="88"/>
    </row>
    <row r="131" spans="2:15" ht="15">
      <c r="B131" s="5"/>
      <c r="C131" s="36"/>
      <c r="D131" s="93"/>
      <c r="E131" s="83"/>
      <c r="F131" s="83"/>
      <c r="G131" s="93"/>
      <c r="H131" s="83"/>
      <c r="I131" s="83"/>
      <c r="J131" s="101"/>
      <c r="K131" s="101"/>
      <c r="L131" s="101"/>
      <c r="N131" s="88"/>
      <c r="O131" s="88"/>
    </row>
    <row r="132" spans="1:15" ht="15">
      <c r="A132" s="2" t="s">
        <v>31</v>
      </c>
      <c r="B132" s="5" t="s">
        <v>32</v>
      </c>
      <c r="C132" s="36"/>
      <c r="D132" s="93"/>
      <c r="E132" s="83">
        <f>SUM(E133,E144,E145)</f>
        <v>41753</v>
      </c>
      <c r="F132" s="83">
        <f>SUM(F133,F144,F145)</f>
        <v>441983</v>
      </c>
      <c r="G132" s="93"/>
      <c r="H132" s="83">
        <f>SUM(H133,H144,H145)</f>
        <v>42830</v>
      </c>
      <c r="I132" s="83">
        <f>SUM(I133,I144,I145)</f>
        <v>493775</v>
      </c>
      <c r="J132" s="102" t="s">
        <v>8</v>
      </c>
      <c r="K132" s="101">
        <f aca="true" t="shared" si="38" ref="K132:K145">E132/H132*100-100</f>
        <v>-2.514592575297698</v>
      </c>
      <c r="L132" s="101">
        <f aca="true" t="shared" si="39" ref="L132:L145">F132/I132*100-100</f>
        <v>-10.488987899346867</v>
      </c>
      <c r="N132" s="88"/>
      <c r="O132" s="88"/>
    </row>
    <row r="133" spans="2:15" ht="15">
      <c r="B133" s="5" t="s">
        <v>33</v>
      </c>
      <c r="C133" s="36" t="s">
        <v>7</v>
      </c>
      <c r="D133" s="93" t="s">
        <v>8</v>
      </c>
      <c r="E133" s="83">
        <f>SUM(E134,E138,E142,E143)</f>
        <v>36480</v>
      </c>
      <c r="F133" s="83">
        <f>SUM(F134,F138,F142,F143)</f>
        <v>386154</v>
      </c>
      <c r="G133" s="93"/>
      <c r="H133" s="83">
        <f>SUM(H134,H138,H142,H143)</f>
        <v>32384</v>
      </c>
      <c r="I133" s="83">
        <f>SUM(I134,I138,I142,I143)</f>
        <v>373295</v>
      </c>
      <c r="J133" s="102" t="s">
        <v>8</v>
      </c>
      <c r="K133" s="101">
        <f t="shared" si="38"/>
        <v>12.648221343873516</v>
      </c>
      <c r="L133" s="101">
        <f t="shared" si="39"/>
        <v>3.444728699821866</v>
      </c>
      <c r="N133" s="88"/>
      <c r="O133" s="88"/>
    </row>
    <row r="134" spans="2:15" ht="15">
      <c r="B134" s="5" t="s">
        <v>34</v>
      </c>
      <c r="C134" s="36" t="s">
        <v>7</v>
      </c>
      <c r="D134" s="93" t="s">
        <v>8</v>
      </c>
      <c r="E134" s="83">
        <f>SUM(E135:E137)</f>
        <v>11286</v>
      </c>
      <c r="F134" s="83">
        <f>SUM(F135:F137)</f>
        <v>119469</v>
      </c>
      <c r="G134" s="93"/>
      <c r="H134" s="83">
        <f>SUM(H135:H137)</f>
        <v>9176</v>
      </c>
      <c r="I134" s="83">
        <f>SUM(I135:I137)</f>
        <v>105784</v>
      </c>
      <c r="J134" s="102" t="s">
        <v>8</v>
      </c>
      <c r="K134" s="101">
        <f t="shared" si="38"/>
        <v>22.99476896251089</v>
      </c>
      <c r="L134" s="101">
        <f t="shared" si="39"/>
        <v>12.936739015352032</v>
      </c>
      <c r="N134" s="88"/>
      <c r="O134" s="88"/>
    </row>
    <row r="135" spans="2:15" ht="15">
      <c r="B135" s="5" t="s">
        <v>35</v>
      </c>
      <c r="C135" s="36" t="s">
        <v>7</v>
      </c>
      <c r="D135" s="93" t="s">
        <v>8</v>
      </c>
      <c r="E135" s="83">
        <v>2458</v>
      </c>
      <c r="F135" s="83">
        <v>26019</v>
      </c>
      <c r="G135" s="93"/>
      <c r="H135" s="83">
        <v>2767</v>
      </c>
      <c r="I135" s="83">
        <v>31900</v>
      </c>
      <c r="J135" s="102" t="s">
        <v>8</v>
      </c>
      <c r="K135" s="101">
        <f t="shared" si="38"/>
        <v>-11.167329237441265</v>
      </c>
      <c r="L135" s="101">
        <f t="shared" si="39"/>
        <v>-18.435736677115983</v>
      </c>
      <c r="N135" s="88"/>
      <c r="O135" s="88"/>
    </row>
    <row r="136" spans="2:15" ht="15">
      <c r="B136" s="5" t="s">
        <v>36</v>
      </c>
      <c r="C136" s="36" t="s">
        <v>7</v>
      </c>
      <c r="D136" s="93" t="s">
        <v>8</v>
      </c>
      <c r="E136" s="83">
        <v>8792</v>
      </c>
      <c r="F136" s="83">
        <v>93069</v>
      </c>
      <c r="G136" s="93"/>
      <c r="H136" s="83">
        <v>6403</v>
      </c>
      <c r="I136" s="83">
        <v>73812</v>
      </c>
      <c r="J136" s="102" t="s">
        <v>8</v>
      </c>
      <c r="K136" s="101">
        <f t="shared" si="38"/>
        <v>37.31063563954396</v>
      </c>
      <c r="L136" s="101">
        <f t="shared" si="39"/>
        <v>26.08925377987319</v>
      </c>
      <c r="N136" s="88"/>
      <c r="O136" s="88"/>
    </row>
    <row r="137" spans="2:15" ht="15">
      <c r="B137" s="5" t="s">
        <v>37</v>
      </c>
      <c r="C137" s="36" t="s">
        <v>7</v>
      </c>
      <c r="D137" s="93" t="s">
        <v>8</v>
      </c>
      <c r="E137" s="83">
        <v>36</v>
      </c>
      <c r="F137" s="83">
        <v>381</v>
      </c>
      <c r="G137" s="93"/>
      <c r="H137" s="83">
        <v>6</v>
      </c>
      <c r="I137" s="83">
        <v>72</v>
      </c>
      <c r="J137" s="102" t="s">
        <v>8</v>
      </c>
      <c r="K137" s="101">
        <f t="shared" si="38"/>
        <v>500</v>
      </c>
      <c r="L137" s="101">
        <f t="shared" si="39"/>
        <v>429.16666666666674</v>
      </c>
      <c r="N137" s="88"/>
      <c r="O137" s="88"/>
    </row>
    <row r="138" spans="2:15" ht="15">
      <c r="B138" s="5" t="s">
        <v>38</v>
      </c>
      <c r="C138" s="36" t="s">
        <v>7</v>
      </c>
      <c r="D138" s="93" t="s">
        <v>8</v>
      </c>
      <c r="E138" s="83">
        <f>SUM(E139:E141)</f>
        <v>16791</v>
      </c>
      <c r="F138" s="83">
        <f>SUM(F139:F141)</f>
        <v>177736</v>
      </c>
      <c r="G138" s="93"/>
      <c r="H138" s="83">
        <f>SUM(H139:H141)</f>
        <v>15146</v>
      </c>
      <c r="I138" s="83">
        <f>SUM(I139:I141)</f>
        <v>174547</v>
      </c>
      <c r="J138" s="102" t="s">
        <v>8</v>
      </c>
      <c r="K138" s="101">
        <f t="shared" si="38"/>
        <v>10.860953387032879</v>
      </c>
      <c r="L138" s="101">
        <f t="shared" si="39"/>
        <v>1.8270150733040253</v>
      </c>
      <c r="N138" s="88"/>
      <c r="O138" s="88"/>
    </row>
    <row r="139" spans="2:15" ht="15">
      <c r="B139" s="5" t="s">
        <v>35</v>
      </c>
      <c r="C139" s="36" t="s">
        <v>7</v>
      </c>
      <c r="D139" s="93" t="s">
        <v>8</v>
      </c>
      <c r="E139" s="83">
        <v>4588</v>
      </c>
      <c r="F139" s="83">
        <v>48571</v>
      </c>
      <c r="G139" s="93"/>
      <c r="H139" s="83">
        <v>2849</v>
      </c>
      <c r="I139" s="83">
        <v>32830</v>
      </c>
      <c r="J139" s="102" t="s">
        <v>8</v>
      </c>
      <c r="K139" s="101">
        <f t="shared" si="38"/>
        <v>61.03896103896105</v>
      </c>
      <c r="L139" s="101">
        <f t="shared" si="39"/>
        <v>47.946999695400564</v>
      </c>
      <c r="N139" s="88"/>
      <c r="O139" s="88"/>
    </row>
    <row r="140" spans="2:15" ht="15">
      <c r="B140" s="5" t="s">
        <v>36</v>
      </c>
      <c r="C140" s="36" t="s">
        <v>7</v>
      </c>
      <c r="D140" s="93" t="s">
        <v>8</v>
      </c>
      <c r="E140" s="83">
        <v>10412</v>
      </c>
      <c r="F140" s="83">
        <v>110208</v>
      </c>
      <c r="G140" s="93"/>
      <c r="H140" s="83">
        <v>10366</v>
      </c>
      <c r="I140" s="83">
        <v>119449</v>
      </c>
      <c r="J140" s="102" t="s">
        <v>8</v>
      </c>
      <c r="K140" s="101">
        <f t="shared" si="38"/>
        <v>0.4437584410573123</v>
      </c>
      <c r="L140" s="101">
        <f t="shared" si="39"/>
        <v>-7.736356101767285</v>
      </c>
      <c r="N140" s="88"/>
      <c r="O140" s="88"/>
    </row>
    <row r="141" spans="2:15" ht="15">
      <c r="B141" s="5" t="s">
        <v>37</v>
      </c>
      <c r="C141" s="36" t="s">
        <v>7</v>
      </c>
      <c r="D141" s="93" t="s">
        <v>8</v>
      </c>
      <c r="E141" s="83">
        <v>1791</v>
      </c>
      <c r="F141" s="83">
        <v>18957</v>
      </c>
      <c r="G141" s="93"/>
      <c r="H141" s="83">
        <v>1931</v>
      </c>
      <c r="I141" s="83">
        <v>22268</v>
      </c>
      <c r="J141" s="102" t="s">
        <v>8</v>
      </c>
      <c r="K141" s="101">
        <f t="shared" si="38"/>
        <v>-7.2501294665976275</v>
      </c>
      <c r="L141" s="101">
        <f t="shared" si="39"/>
        <v>-14.868870127537264</v>
      </c>
      <c r="N141" s="88"/>
      <c r="O141" s="88"/>
    </row>
    <row r="142" spans="2:15" ht="15">
      <c r="B142" s="5" t="s">
        <v>39</v>
      </c>
      <c r="C142" s="36" t="s">
        <v>7</v>
      </c>
      <c r="D142" s="93" t="s">
        <v>8</v>
      </c>
      <c r="E142" s="83">
        <v>6441</v>
      </c>
      <c r="F142" s="83">
        <v>68173</v>
      </c>
      <c r="G142" s="93"/>
      <c r="H142" s="83">
        <v>7042</v>
      </c>
      <c r="I142" s="83">
        <v>81157</v>
      </c>
      <c r="J142" s="102" t="s">
        <v>8</v>
      </c>
      <c r="K142" s="101">
        <f t="shared" si="38"/>
        <v>-8.53450724226073</v>
      </c>
      <c r="L142" s="101">
        <f t="shared" si="39"/>
        <v>-15.998619958845211</v>
      </c>
      <c r="N142" s="88"/>
      <c r="O142" s="88"/>
    </row>
    <row r="143" spans="2:15" ht="15">
      <c r="B143" s="5" t="s">
        <v>40</v>
      </c>
      <c r="C143" s="36" t="s">
        <v>7</v>
      </c>
      <c r="D143" s="93" t="s">
        <v>8</v>
      </c>
      <c r="E143" s="83">
        <v>1962</v>
      </c>
      <c r="F143" s="83">
        <v>20776</v>
      </c>
      <c r="G143" s="93"/>
      <c r="H143" s="83">
        <v>1020</v>
      </c>
      <c r="I143" s="83">
        <v>11807</v>
      </c>
      <c r="J143" s="102" t="s">
        <v>8</v>
      </c>
      <c r="K143" s="101">
        <f t="shared" si="38"/>
        <v>92.35294117647058</v>
      </c>
      <c r="L143" s="101">
        <f t="shared" si="39"/>
        <v>75.96341153552976</v>
      </c>
      <c r="N143" s="88"/>
      <c r="O143" s="88"/>
    </row>
    <row r="144" spans="2:15" ht="15">
      <c r="B144" s="5" t="s">
        <v>41</v>
      </c>
      <c r="C144" s="36" t="s">
        <v>7</v>
      </c>
      <c r="D144" s="93" t="s">
        <v>8</v>
      </c>
      <c r="E144" s="83">
        <v>2673</v>
      </c>
      <c r="F144" s="83">
        <v>28281</v>
      </c>
      <c r="G144" s="93"/>
      <c r="H144" s="83">
        <v>10385</v>
      </c>
      <c r="I144" s="83">
        <v>119774</v>
      </c>
      <c r="J144" s="102" t="s">
        <v>8</v>
      </c>
      <c r="K144" s="101">
        <f t="shared" si="38"/>
        <v>-74.260953298026</v>
      </c>
      <c r="L144" s="101">
        <f t="shared" si="39"/>
        <v>-76.38803079132366</v>
      </c>
      <c r="N144" s="88"/>
      <c r="O144" s="88"/>
    </row>
    <row r="145" spans="2:15" ht="15">
      <c r="B145" s="5" t="s">
        <v>42</v>
      </c>
      <c r="C145" s="36" t="s">
        <v>7</v>
      </c>
      <c r="D145" s="93" t="s">
        <v>8</v>
      </c>
      <c r="E145" s="83">
        <v>2600</v>
      </c>
      <c r="F145" s="83">
        <v>27548</v>
      </c>
      <c r="G145" s="93"/>
      <c r="H145" s="83">
        <v>61</v>
      </c>
      <c r="I145" s="83">
        <v>706</v>
      </c>
      <c r="J145" s="102" t="s">
        <v>8</v>
      </c>
      <c r="K145" s="101">
        <f t="shared" si="38"/>
        <v>4162.295081967213</v>
      </c>
      <c r="L145" s="101">
        <f t="shared" si="39"/>
        <v>3801.9830028328615</v>
      </c>
      <c r="N145" s="88"/>
      <c r="O145" s="88"/>
    </row>
    <row r="146" spans="1:15" ht="15">
      <c r="A146" s="72"/>
      <c r="B146" s="28"/>
      <c r="C146" s="28"/>
      <c r="D146" s="28"/>
      <c r="E146" s="45"/>
      <c r="F146" s="28"/>
      <c r="G146" s="28"/>
      <c r="H146" s="45"/>
      <c r="I146" s="28"/>
      <c r="J146" s="28"/>
      <c r="K146" s="45"/>
      <c r="L146" s="28"/>
      <c r="N146" s="88"/>
      <c r="O146" s="88"/>
    </row>
    <row r="147" spans="10:15" ht="15">
      <c r="J147" s="2" t="s">
        <v>83</v>
      </c>
      <c r="N147" s="88"/>
      <c r="O147" s="88"/>
    </row>
    <row r="148" spans="14:15" ht="15">
      <c r="N148" s="88"/>
      <c r="O148" s="88"/>
    </row>
    <row r="149" spans="1:15" ht="15">
      <c r="A149" s="77" t="s">
        <v>114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N149" s="88"/>
      <c r="O149" s="88"/>
    </row>
    <row r="150" spans="1:15" ht="15">
      <c r="A150" s="1"/>
      <c r="B150" s="1"/>
      <c r="C150" s="1"/>
      <c r="D150" s="1"/>
      <c r="E150" s="44"/>
      <c r="F150" s="1"/>
      <c r="G150" s="1"/>
      <c r="H150" s="44"/>
      <c r="I150" s="1"/>
      <c r="J150" s="1"/>
      <c r="K150" s="44"/>
      <c r="L150" s="1"/>
      <c r="N150" s="88"/>
      <c r="O150" s="88"/>
    </row>
    <row r="151" spans="9:15" ht="15">
      <c r="I151" s="5" t="s">
        <v>99</v>
      </c>
      <c r="N151" s="88"/>
      <c r="O151" s="88"/>
    </row>
    <row r="152" spans="9:15" ht="15">
      <c r="I152" s="5" t="s">
        <v>98</v>
      </c>
      <c r="J152" s="28"/>
      <c r="K152" s="45"/>
      <c r="L152" s="28"/>
      <c r="N152" s="88"/>
      <c r="O152" s="88"/>
    </row>
    <row r="153" spans="1:15" ht="15">
      <c r="A153" s="6"/>
      <c r="B153" s="7"/>
      <c r="C153" s="8" t="s">
        <v>84</v>
      </c>
      <c r="D153" s="75" t="s">
        <v>110</v>
      </c>
      <c r="E153" s="81"/>
      <c r="F153" s="76"/>
      <c r="G153" s="78" t="s">
        <v>111</v>
      </c>
      <c r="H153" s="79"/>
      <c r="I153" s="80"/>
      <c r="J153" s="26" t="s">
        <v>112</v>
      </c>
      <c r="N153" s="88"/>
      <c r="O153" s="88"/>
    </row>
    <row r="154" spans="1:15" ht="15">
      <c r="A154" s="13" t="s">
        <v>2</v>
      </c>
      <c r="B154" s="14"/>
      <c r="C154" s="15" t="s">
        <v>85</v>
      </c>
      <c r="D154" s="16" t="s">
        <v>86</v>
      </c>
      <c r="E154" s="17"/>
      <c r="F154" s="18"/>
      <c r="G154" s="13"/>
      <c r="H154" s="19"/>
      <c r="I154" s="13"/>
      <c r="J154" s="46" t="s">
        <v>113</v>
      </c>
      <c r="K154" s="45"/>
      <c r="L154" s="28"/>
      <c r="N154" s="88"/>
      <c r="O154" s="88"/>
    </row>
    <row r="155" spans="1:15" ht="15">
      <c r="A155" s="24" t="s">
        <v>3</v>
      </c>
      <c r="B155" s="14" t="s">
        <v>87</v>
      </c>
      <c r="C155" s="15" t="s">
        <v>88</v>
      </c>
      <c r="D155" s="16" t="s">
        <v>89</v>
      </c>
      <c r="E155" s="73" t="s">
        <v>90</v>
      </c>
      <c r="F155" s="74"/>
      <c r="G155" s="24" t="s">
        <v>89</v>
      </c>
      <c r="H155" s="73" t="s">
        <v>90</v>
      </c>
      <c r="I155" s="74"/>
      <c r="J155" s="24" t="s">
        <v>89</v>
      </c>
      <c r="K155" s="75" t="s">
        <v>90</v>
      </c>
      <c r="L155" s="81"/>
      <c r="N155" s="88"/>
      <c r="O155" s="88"/>
    </row>
    <row r="156" spans="1:15" ht="15">
      <c r="A156" s="28"/>
      <c r="B156" s="29"/>
      <c r="C156" s="30" t="s">
        <v>91</v>
      </c>
      <c r="D156" s="29"/>
      <c r="E156" s="47" t="s">
        <v>92</v>
      </c>
      <c r="F156" s="48" t="s">
        <v>93</v>
      </c>
      <c r="G156" s="38"/>
      <c r="H156" s="47" t="s">
        <v>92</v>
      </c>
      <c r="I156" s="48" t="s">
        <v>94</v>
      </c>
      <c r="J156" s="49"/>
      <c r="K156" s="47" t="s">
        <v>92</v>
      </c>
      <c r="L156" s="50" t="s">
        <v>94</v>
      </c>
      <c r="N156" s="88"/>
      <c r="O156" s="88"/>
    </row>
    <row r="157" spans="1:15" ht="15">
      <c r="A157" s="5" t="s">
        <v>44</v>
      </c>
      <c r="B157" s="5" t="s">
        <v>45</v>
      </c>
      <c r="C157" s="36" t="s">
        <v>7</v>
      </c>
      <c r="D157" s="93" t="s">
        <v>8</v>
      </c>
      <c r="E157" s="83">
        <f>SUM(E158:E159)</f>
        <v>378132</v>
      </c>
      <c r="F157" s="83">
        <f>SUM(F158:F159)</f>
        <v>4002538</v>
      </c>
      <c r="G157" s="93"/>
      <c r="H157" s="83">
        <f>SUM(H158:H159)</f>
        <v>332160</v>
      </c>
      <c r="I157" s="83">
        <f>SUM(I158:I159)</f>
        <v>3830610</v>
      </c>
      <c r="J157" s="102" t="s">
        <v>8</v>
      </c>
      <c r="K157" s="101">
        <f aca="true" t="shared" si="40" ref="K157:L159">E157/H157*100-100</f>
        <v>13.840317919075147</v>
      </c>
      <c r="L157" s="101">
        <f t="shared" si="40"/>
        <v>4.488266881776013</v>
      </c>
      <c r="N157" s="88"/>
      <c r="O157" s="88"/>
    </row>
    <row r="158" spans="1:21" ht="15">
      <c r="A158" s="5" t="s">
        <v>0</v>
      </c>
      <c r="B158" s="5" t="s">
        <v>46</v>
      </c>
      <c r="C158" s="36" t="s">
        <v>10</v>
      </c>
      <c r="D158" s="83">
        <v>3670629</v>
      </c>
      <c r="E158" s="96">
        <v>256370</v>
      </c>
      <c r="F158" s="83">
        <v>2713831</v>
      </c>
      <c r="G158" s="83">
        <v>3372509</v>
      </c>
      <c r="H158" s="96">
        <v>217564</v>
      </c>
      <c r="I158" s="96">
        <v>2509419</v>
      </c>
      <c r="J158" s="101">
        <f>D158/G158*100-100</f>
        <v>8.839709545623165</v>
      </c>
      <c r="K158" s="101">
        <f t="shared" si="40"/>
        <v>17.836590612417496</v>
      </c>
      <c r="L158" s="101">
        <f t="shared" si="40"/>
        <v>8.145789921890284</v>
      </c>
      <c r="N158" s="103"/>
      <c r="O158" s="103"/>
      <c r="U158" s="3"/>
    </row>
    <row r="159" spans="1:21" ht="15">
      <c r="A159" s="5" t="s">
        <v>0</v>
      </c>
      <c r="B159" s="5" t="s">
        <v>47</v>
      </c>
      <c r="C159" s="36" t="s">
        <v>10</v>
      </c>
      <c r="D159" s="83">
        <v>1661043</v>
      </c>
      <c r="E159" s="96">
        <v>121762</v>
      </c>
      <c r="F159" s="83">
        <v>1288707</v>
      </c>
      <c r="G159" s="83">
        <v>1687486</v>
      </c>
      <c r="H159" s="96">
        <v>114596</v>
      </c>
      <c r="I159" s="96">
        <v>1321191</v>
      </c>
      <c r="J159" s="101">
        <f>D159/G159*100-100</f>
        <v>-1.5670055929352884</v>
      </c>
      <c r="K159" s="101">
        <f t="shared" si="40"/>
        <v>6.253272365527593</v>
      </c>
      <c r="L159" s="101">
        <f t="shared" si="40"/>
        <v>-2.458690681362498</v>
      </c>
      <c r="N159" s="103"/>
      <c r="O159" s="103"/>
      <c r="U159" s="3"/>
    </row>
    <row r="160" spans="1:15" ht="15">
      <c r="A160" s="5"/>
      <c r="B160" s="5"/>
      <c r="C160" s="36"/>
      <c r="D160" s="83"/>
      <c r="E160" s="96"/>
      <c r="F160" s="83"/>
      <c r="G160" s="83"/>
      <c r="H160" s="96"/>
      <c r="I160" s="96"/>
      <c r="J160" s="101"/>
      <c r="K160" s="101"/>
      <c r="L160" s="101"/>
      <c r="N160" s="88"/>
      <c r="O160" s="88"/>
    </row>
    <row r="161" spans="1:15" ht="15">
      <c r="A161" s="5" t="s">
        <v>48</v>
      </c>
      <c r="B161" s="5" t="s">
        <v>49</v>
      </c>
      <c r="C161" s="36" t="s">
        <v>7</v>
      </c>
      <c r="D161" s="93" t="s">
        <v>8</v>
      </c>
      <c r="E161" s="83">
        <f>SUM(E162:E166)</f>
        <v>50172</v>
      </c>
      <c r="F161" s="83">
        <f>SUM(F162:F166)</f>
        <v>531095</v>
      </c>
      <c r="G161" s="93"/>
      <c r="H161" s="83">
        <f>SUM(H162:H166)</f>
        <v>53301</v>
      </c>
      <c r="I161" s="83">
        <f>SUM(I162:I166)</f>
        <v>615099</v>
      </c>
      <c r="J161" s="102" t="s">
        <v>8</v>
      </c>
      <c r="K161" s="101">
        <f aca="true" t="shared" si="41" ref="K161:K166">E161/H161*100-100</f>
        <v>-5.870433950582537</v>
      </c>
      <c r="L161" s="101">
        <f aca="true" t="shared" si="42" ref="L161:L166">F161/I161*100-100</f>
        <v>-13.656988549810677</v>
      </c>
      <c r="N161" s="88"/>
      <c r="O161" s="88"/>
    </row>
    <row r="162" spans="1:21" ht="15">
      <c r="A162" s="5"/>
      <c r="B162" s="5" t="s">
        <v>50</v>
      </c>
      <c r="C162" s="36" t="s">
        <v>10</v>
      </c>
      <c r="D162" s="83">
        <v>66124</v>
      </c>
      <c r="E162" s="83">
        <v>12767</v>
      </c>
      <c r="F162" s="83">
        <v>135186</v>
      </c>
      <c r="G162" s="104">
        <v>27312</v>
      </c>
      <c r="H162" s="83">
        <v>9190</v>
      </c>
      <c r="I162" s="83">
        <v>106425</v>
      </c>
      <c r="J162" s="101">
        <f>D162/G162*100-100</f>
        <v>142.10603397773872</v>
      </c>
      <c r="K162" s="101">
        <f t="shared" si="41"/>
        <v>38.922742110990214</v>
      </c>
      <c r="L162" s="101">
        <f t="shared" si="42"/>
        <v>27.024665257223404</v>
      </c>
      <c r="N162" s="103"/>
      <c r="O162" s="103"/>
      <c r="U162" s="3"/>
    </row>
    <row r="163" spans="2:21" ht="15">
      <c r="B163" s="5" t="s">
        <v>51</v>
      </c>
      <c r="C163" s="36" t="s">
        <v>10</v>
      </c>
      <c r="D163" s="83">
        <v>45612</v>
      </c>
      <c r="E163" s="83">
        <v>8852</v>
      </c>
      <c r="F163" s="83">
        <v>93695</v>
      </c>
      <c r="G163" s="83">
        <v>55955</v>
      </c>
      <c r="H163" s="83">
        <v>11752</v>
      </c>
      <c r="I163" s="83">
        <v>135544</v>
      </c>
      <c r="J163" s="101">
        <f>D163/G163*100-100</f>
        <v>-18.48449647037799</v>
      </c>
      <c r="K163" s="101">
        <f t="shared" si="41"/>
        <v>-24.67665078284547</v>
      </c>
      <c r="L163" s="101">
        <f t="shared" si="42"/>
        <v>-30.874845068759953</v>
      </c>
      <c r="N163" s="103"/>
      <c r="O163" s="103"/>
      <c r="U163" s="3"/>
    </row>
    <row r="164" spans="1:21" ht="15">
      <c r="A164" s="5" t="s">
        <v>0</v>
      </c>
      <c r="B164" s="5" t="s">
        <v>52</v>
      </c>
      <c r="C164" s="36" t="s">
        <v>10</v>
      </c>
      <c r="D164" s="83">
        <v>49118</v>
      </c>
      <c r="E164" s="83">
        <v>12132</v>
      </c>
      <c r="F164" s="83">
        <v>128410</v>
      </c>
      <c r="G164" s="83">
        <v>63740</v>
      </c>
      <c r="H164" s="83">
        <v>14868</v>
      </c>
      <c r="I164" s="83">
        <v>171462</v>
      </c>
      <c r="J164" s="101">
        <f>D164/G164*100-100</f>
        <v>-22.94006903043615</v>
      </c>
      <c r="K164" s="101">
        <f t="shared" si="41"/>
        <v>-18.401937046004846</v>
      </c>
      <c r="L164" s="101">
        <f t="shared" si="42"/>
        <v>-25.108770456427663</v>
      </c>
      <c r="N164" s="103"/>
      <c r="O164" s="103"/>
      <c r="U164" s="3"/>
    </row>
    <row r="165" spans="1:21" ht="15">
      <c r="A165" s="5" t="s">
        <v>0</v>
      </c>
      <c r="B165" s="5" t="s">
        <v>53</v>
      </c>
      <c r="C165" s="36" t="s">
        <v>10</v>
      </c>
      <c r="D165" s="83">
        <v>98401</v>
      </c>
      <c r="E165" s="83">
        <v>3475</v>
      </c>
      <c r="F165" s="83">
        <v>36782</v>
      </c>
      <c r="G165" s="83">
        <v>90463</v>
      </c>
      <c r="H165" s="83">
        <v>2898</v>
      </c>
      <c r="I165" s="83">
        <v>33397</v>
      </c>
      <c r="J165" s="101">
        <f>D165/G165*100-100</f>
        <v>8.774858229331329</v>
      </c>
      <c r="K165" s="101">
        <f t="shared" si="41"/>
        <v>19.91028295376121</v>
      </c>
      <c r="L165" s="101">
        <f t="shared" si="42"/>
        <v>10.135640925831652</v>
      </c>
      <c r="N165" s="103"/>
      <c r="O165" s="103"/>
      <c r="U165" s="3"/>
    </row>
    <row r="166" spans="1:21" ht="15">
      <c r="A166" s="5"/>
      <c r="B166" s="5" t="s">
        <v>54</v>
      </c>
      <c r="C166" s="36" t="s">
        <v>55</v>
      </c>
      <c r="D166" s="93" t="s">
        <v>8</v>
      </c>
      <c r="E166" s="83">
        <v>12946</v>
      </c>
      <c r="F166" s="83">
        <v>137022</v>
      </c>
      <c r="G166" s="93"/>
      <c r="H166" s="83">
        <v>14593</v>
      </c>
      <c r="I166" s="83">
        <v>168271</v>
      </c>
      <c r="J166" s="102" t="s">
        <v>8</v>
      </c>
      <c r="K166" s="101">
        <f t="shared" si="41"/>
        <v>-11.286233125471114</v>
      </c>
      <c r="L166" s="101">
        <f t="shared" si="42"/>
        <v>-18.57063902870965</v>
      </c>
      <c r="N166" s="88"/>
      <c r="O166" s="88"/>
      <c r="U166" s="3"/>
    </row>
    <row r="167" spans="1:15" ht="15">
      <c r="A167" s="5"/>
      <c r="B167" s="5"/>
      <c r="C167" s="36"/>
      <c r="D167" s="83"/>
      <c r="E167" s="83"/>
      <c r="F167" s="83"/>
      <c r="G167" s="83"/>
      <c r="H167" s="83"/>
      <c r="I167" s="83"/>
      <c r="J167" s="101"/>
      <c r="K167" s="101"/>
      <c r="L167" s="101"/>
      <c r="N167" s="88"/>
      <c r="O167" s="88"/>
    </row>
    <row r="168" spans="1:15" ht="15">
      <c r="A168" s="5" t="s">
        <v>56</v>
      </c>
      <c r="B168" s="5" t="s">
        <v>57</v>
      </c>
      <c r="C168" s="36" t="s">
        <v>55</v>
      </c>
      <c r="D168" s="93" t="s">
        <v>8</v>
      </c>
      <c r="E168" s="83">
        <f>SUM(E169:E173)</f>
        <v>138881</v>
      </c>
      <c r="F168" s="83">
        <f>SUM(F169:F173)</f>
        <v>1469964</v>
      </c>
      <c r="G168" s="93"/>
      <c r="H168" s="83">
        <f>SUM(H169:H173)</f>
        <v>161547</v>
      </c>
      <c r="I168" s="83">
        <f>SUM(I169:I173)</f>
        <v>1863295</v>
      </c>
      <c r="J168" s="102" t="s">
        <v>8</v>
      </c>
      <c r="K168" s="101">
        <f aca="true" t="shared" si="43" ref="K168:K173">E168/H168*100-100</f>
        <v>-14.030591716342613</v>
      </c>
      <c r="L168" s="101">
        <f aca="true" t="shared" si="44" ref="L168:L173">F168/I168*100-100</f>
        <v>-21.10943248385253</v>
      </c>
      <c r="N168" s="88"/>
      <c r="O168" s="88"/>
    </row>
    <row r="169" spans="1:21" ht="15">
      <c r="A169" s="5" t="s">
        <v>0</v>
      </c>
      <c r="B169" s="5" t="s">
        <v>58</v>
      </c>
      <c r="C169" s="36" t="s">
        <v>59</v>
      </c>
      <c r="D169" s="83">
        <v>318195</v>
      </c>
      <c r="E169" s="83">
        <v>15519</v>
      </c>
      <c r="F169" s="83">
        <v>164245</v>
      </c>
      <c r="G169" s="83">
        <v>739645</v>
      </c>
      <c r="H169" s="83">
        <v>29887</v>
      </c>
      <c r="I169" s="83">
        <v>344363</v>
      </c>
      <c r="J169" s="101">
        <f>D169/G169*100-100</f>
        <v>-56.98003772079849</v>
      </c>
      <c r="K169" s="101">
        <f t="shared" si="43"/>
        <v>-48.074413624652856</v>
      </c>
      <c r="L169" s="101">
        <f t="shared" si="44"/>
        <v>-52.304690108983834</v>
      </c>
      <c r="N169" s="103"/>
      <c r="O169" s="103"/>
      <c r="U169" s="3"/>
    </row>
    <row r="170" spans="2:21" ht="15">
      <c r="B170" s="5" t="s">
        <v>60</v>
      </c>
      <c r="C170" s="36" t="s">
        <v>59</v>
      </c>
      <c r="D170" s="83">
        <v>3527</v>
      </c>
      <c r="E170" s="83">
        <v>1608</v>
      </c>
      <c r="F170" s="83">
        <v>17024</v>
      </c>
      <c r="G170" s="83">
        <v>9297</v>
      </c>
      <c r="H170" s="83">
        <v>3373</v>
      </c>
      <c r="I170" s="83">
        <v>38958</v>
      </c>
      <c r="J170" s="101">
        <f>D170/G170*100-100</f>
        <v>-62.06303108529633</v>
      </c>
      <c r="K170" s="101">
        <f t="shared" si="43"/>
        <v>-52.32730506967091</v>
      </c>
      <c r="L170" s="101">
        <f t="shared" si="44"/>
        <v>-56.30165819600595</v>
      </c>
      <c r="N170" s="103"/>
      <c r="O170" s="103"/>
      <c r="U170" s="3"/>
    </row>
    <row r="171" spans="2:21" ht="15">
      <c r="B171" s="5" t="s">
        <v>61</v>
      </c>
      <c r="C171" s="36" t="s">
        <v>59</v>
      </c>
      <c r="D171" s="83">
        <v>195192</v>
      </c>
      <c r="E171" s="83">
        <v>31302</v>
      </c>
      <c r="F171" s="83">
        <v>331310</v>
      </c>
      <c r="G171" s="83">
        <v>225633</v>
      </c>
      <c r="H171" s="83">
        <v>33687</v>
      </c>
      <c r="I171" s="83">
        <v>388491</v>
      </c>
      <c r="J171" s="101">
        <f>D171/G171*100-100</f>
        <v>-13.491377591043857</v>
      </c>
      <c r="K171" s="101">
        <f t="shared" si="43"/>
        <v>-7.079882447234837</v>
      </c>
      <c r="L171" s="101">
        <f t="shared" si="44"/>
        <v>-14.718745093193917</v>
      </c>
      <c r="N171" s="103"/>
      <c r="O171" s="103"/>
      <c r="U171" s="3"/>
    </row>
    <row r="172" spans="2:21" ht="15">
      <c r="B172" s="5" t="s">
        <v>62</v>
      </c>
      <c r="C172" s="36" t="s">
        <v>59</v>
      </c>
      <c r="D172" s="83">
        <v>5244</v>
      </c>
      <c r="E172" s="83">
        <v>15706</v>
      </c>
      <c r="F172" s="83">
        <v>166208</v>
      </c>
      <c r="G172" s="83">
        <v>5326</v>
      </c>
      <c r="H172" s="83">
        <v>14795</v>
      </c>
      <c r="I172" s="83">
        <v>170807</v>
      </c>
      <c r="J172" s="101">
        <f>D172/G172*100-100</f>
        <v>-1.5396169733383402</v>
      </c>
      <c r="K172" s="101">
        <f t="shared" si="43"/>
        <v>6.1574856370395565</v>
      </c>
      <c r="L172" s="101">
        <f t="shared" si="44"/>
        <v>-2.692512601942539</v>
      </c>
      <c r="N172" s="103"/>
      <c r="O172" s="103"/>
      <c r="U172" s="3"/>
    </row>
    <row r="173" spans="2:15" ht="15">
      <c r="B173" s="5" t="s">
        <v>63</v>
      </c>
      <c r="C173" s="36" t="s">
        <v>55</v>
      </c>
      <c r="D173" s="93" t="s">
        <v>8</v>
      </c>
      <c r="E173" s="83">
        <v>74746</v>
      </c>
      <c r="F173" s="83">
        <v>791177</v>
      </c>
      <c r="G173" s="93"/>
      <c r="H173" s="83">
        <v>79805</v>
      </c>
      <c r="I173" s="83">
        <v>920676</v>
      </c>
      <c r="J173" s="102" t="s">
        <v>8</v>
      </c>
      <c r="K173" s="101">
        <f t="shared" si="43"/>
        <v>-6.339201804398215</v>
      </c>
      <c r="L173" s="101">
        <f t="shared" si="44"/>
        <v>-14.065643070960903</v>
      </c>
      <c r="N173" s="88"/>
      <c r="O173" s="88"/>
    </row>
    <row r="174" spans="2:15" ht="15">
      <c r="B174" s="5"/>
      <c r="C174" s="36"/>
      <c r="D174" s="93"/>
      <c r="E174" s="83"/>
      <c r="F174" s="83"/>
      <c r="G174" s="93"/>
      <c r="H174" s="83"/>
      <c r="I174" s="83"/>
      <c r="J174" s="101"/>
      <c r="K174" s="101"/>
      <c r="L174" s="101"/>
      <c r="N174" s="88"/>
      <c r="O174" s="88"/>
    </row>
    <row r="175" spans="1:15" ht="15">
      <c r="A175" s="5" t="s">
        <v>64</v>
      </c>
      <c r="B175" s="5" t="s">
        <v>65</v>
      </c>
      <c r="C175" s="36" t="s">
        <v>55</v>
      </c>
      <c r="D175" s="93" t="s">
        <v>8</v>
      </c>
      <c r="E175" s="83">
        <f>SUM(E176:E180)</f>
        <v>64915</v>
      </c>
      <c r="F175" s="83">
        <f>SUM(F176:F180)</f>
        <v>687087</v>
      </c>
      <c r="G175" s="93"/>
      <c r="H175" s="83">
        <f>SUM(H176:H180)</f>
        <v>59228</v>
      </c>
      <c r="I175" s="83">
        <f>SUM(I176:I180)</f>
        <v>683194</v>
      </c>
      <c r="J175" s="102" t="s">
        <v>8</v>
      </c>
      <c r="K175" s="101">
        <f aca="true" t="shared" si="45" ref="K175:K180">E175/H175*100-100</f>
        <v>9.601877490376182</v>
      </c>
      <c r="L175" s="101">
        <f aca="true" t="shared" si="46" ref="L175:L180">F175/I175*100-100</f>
        <v>0.569823505475739</v>
      </c>
      <c r="N175" s="88"/>
      <c r="O175" s="88"/>
    </row>
    <row r="176" spans="1:21" ht="15">
      <c r="A176" s="5"/>
      <c r="B176" s="5" t="s">
        <v>66</v>
      </c>
      <c r="C176" s="36" t="s">
        <v>67</v>
      </c>
      <c r="D176" s="83">
        <v>529</v>
      </c>
      <c r="E176" s="83">
        <v>2685</v>
      </c>
      <c r="F176" s="83">
        <v>28421</v>
      </c>
      <c r="G176" s="83">
        <v>699</v>
      </c>
      <c r="H176" s="83">
        <v>3197</v>
      </c>
      <c r="I176" s="83">
        <v>36782</v>
      </c>
      <c r="J176" s="101">
        <f>D176/G176*100-100</f>
        <v>-24.32045779685265</v>
      </c>
      <c r="K176" s="101">
        <f t="shared" si="45"/>
        <v>-16.015014075695973</v>
      </c>
      <c r="L176" s="101">
        <f t="shared" si="46"/>
        <v>-22.731227230710672</v>
      </c>
      <c r="N176" s="103"/>
      <c r="O176" s="103"/>
      <c r="U176" s="3"/>
    </row>
    <row r="177" spans="2:21" ht="15">
      <c r="B177" s="5" t="s">
        <v>68</v>
      </c>
      <c r="C177" s="36" t="s">
        <v>59</v>
      </c>
      <c r="D177" s="83">
        <v>443563</v>
      </c>
      <c r="E177" s="83">
        <v>15734</v>
      </c>
      <c r="F177" s="83">
        <v>166551</v>
      </c>
      <c r="G177" s="83">
        <v>395769</v>
      </c>
      <c r="H177" s="83">
        <v>11697</v>
      </c>
      <c r="I177" s="83">
        <v>135082</v>
      </c>
      <c r="J177" s="101">
        <f>D177/G177*100-100</f>
        <v>12.076236390419666</v>
      </c>
      <c r="K177" s="101">
        <f t="shared" si="45"/>
        <v>34.51312302299735</v>
      </c>
      <c r="L177" s="101">
        <f t="shared" si="46"/>
        <v>23.296220073732997</v>
      </c>
      <c r="N177" s="103"/>
      <c r="O177" s="103"/>
      <c r="U177" s="3"/>
    </row>
    <row r="178" spans="2:21" ht="15">
      <c r="B178" s="5" t="s">
        <v>69</v>
      </c>
      <c r="C178" s="36" t="s">
        <v>59</v>
      </c>
      <c r="D178" s="83">
        <v>361775</v>
      </c>
      <c r="E178" s="83">
        <v>30146</v>
      </c>
      <c r="F178" s="83">
        <v>319048</v>
      </c>
      <c r="G178" s="83">
        <v>418000</v>
      </c>
      <c r="H178" s="83">
        <v>28782</v>
      </c>
      <c r="I178" s="83">
        <v>331788</v>
      </c>
      <c r="J178" s="101">
        <f>D178/G178*100-100</f>
        <v>-13.450956937799035</v>
      </c>
      <c r="K178" s="101">
        <f t="shared" si="45"/>
        <v>4.739073031755964</v>
      </c>
      <c r="L178" s="101">
        <f t="shared" si="46"/>
        <v>-3.839801318914496</v>
      </c>
      <c r="N178" s="103"/>
      <c r="O178" s="103"/>
      <c r="U178" s="3"/>
    </row>
    <row r="179" spans="2:15" ht="15">
      <c r="B179" s="5" t="s">
        <v>70</v>
      </c>
      <c r="C179" s="36" t="s">
        <v>55</v>
      </c>
      <c r="D179" s="93" t="s">
        <v>8</v>
      </c>
      <c r="E179" s="83">
        <v>2634</v>
      </c>
      <c r="F179" s="83">
        <v>27881</v>
      </c>
      <c r="G179" s="93"/>
      <c r="H179" s="83">
        <v>2665</v>
      </c>
      <c r="I179" s="83">
        <v>30741</v>
      </c>
      <c r="J179" s="102" t="s">
        <v>8</v>
      </c>
      <c r="K179" s="101">
        <f t="shared" si="45"/>
        <v>-1.1632270168855428</v>
      </c>
      <c r="L179" s="101">
        <f t="shared" si="46"/>
        <v>-9.303535994274753</v>
      </c>
      <c r="N179" s="88"/>
      <c r="O179" s="88"/>
    </row>
    <row r="180" spans="2:15" ht="15">
      <c r="B180" s="5" t="s">
        <v>71</v>
      </c>
      <c r="C180" s="36" t="s">
        <v>55</v>
      </c>
      <c r="D180" s="93" t="s">
        <v>8</v>
      </c>
      <c r="E180" s="83">
        <v>13716</v>
      </c>
      <c r="F180" s="83">
        <v>145186</v>
      </c>
      <c r="G180" s="93"/>
      <c r="H180" s="83">
        <v>12887</v>
      </c>
      <c r="I180" s="83">
        <v>148801</v>
      </c>
      <c r="J180" s="102" t="s">
        <v>8</v>
      </c>
      <c r="K180" s="101">
        <f t="shared" si="45"/>
        <v>6.432839295413984</v>
      </c>
      <c r="L180" s="101">
        <f t="shared" si="46"/>
        <v>-2.429419157129317</v>
      </c>
      <c r="N180" s="88"/>
      <c r="O180" s="88"/>
    </row>
    <row r="181" spans="2:15" ht="15">
      <c r="B181" s="5"/>
      <c r="C181" s="36"/>
      <c r="D181" s="93"/>
      <c r="E181" s="83"/>
      <c r="F181" s="83"/>
      <c r="G181" s="93"/>
      <c r="H181" s="83"/>
      <c r="I181" s="83"/>
      <c r="J181" s="101"/>
      <c r="K181" s="101"/>
      <c r="L181" s="101"/>
      <c r="N181" s="88"/>
      <c r="O181" s="88"/>
    </row>
    <row r="182" spans="1:15" ht="15">
      <c r="A182" s="5" t="s">
        <v>72</v>
      </c>
      <c r="B182" s="5" t="s">
        <v>73</v>
      </c>
      <c r="C182" s="36" t="s">
        <v>55</v>
      </c>
      <c r="D182" s="93" t="s">
        <v>8</v>
      </c>
      <c r="E182" s="82">
        <f>SUM(E183:E187)</f>
        <v>18164</v>
      </c>
      <c r="F182" s="82">
        <f>SUM(F183:F187)</f>
        <v>192260</v>
      </c>
      <c r="G182" s="93"/>
      <c r="H182" s="82">
        <f>SUM(H183:H187)</f>
        <v>20262</v>
      </c>
      <c r="I182" s="82">
        <f>SUM(I183:I187)</f>
        <v>233785</v>
      </c>
      <c r="J182" s="105" t="s">
        <v>8</v>
      </c>
      <c r="K182" s="101">
        <f aca="true" t="shared" si="47" ref="K182:K187">E182/H182*100-100</f>
        <v>-10.354357911361163</v>
      </c>
      <c r="L182" s="101">
        <f aca="true" t="shared" si="48" ref="L182:L187">F182/I182*100-100</f>
        <v>-17.762046324614502</v>
      </c>
      <c r="N182" s="88"/>
      <c r="O182" s="88"/>
    </row>
    <row r="183" spans="2:21" ht="15">
      <c r="B183" s="5" t="s">
        <v>74</v>
      </c>
      <c r="C183" s="36" t="s">
        <v>59</v>
      </c>
      <c r="D183" s="83">
        <v>13639</v>
      </c>
      <c r="E183" s="83">
        <v>3567</v>
      </c>
      <c r="F183" s="83">
        <v>37758</v>
      </c>
      <c r="G183" s="83">
        <v>17689</v>
      </c>
      <c r="H183" s="83">
        <v>4338</v>
      </c>
      <c r="I183" s="83">
        <v>50063</v>
      </c>
      <c r="J183" s="101">
        <f>D183/G183*100-100</f>
        <v>-22.89558482672848</v>
      </c>
      <c r="K183" s="101">
        <f t="shared" si="47"/>
        <v>-17.7731673582296</v>
      </c>
      <c r="L183" s="101">
        <f t="shared" si="48"/>
        <v>-24.579030421668705</v>
      </c>
      <c r="N183" s="103"/>
      <c r="O183" s="103"/>
      <c r="U183" s="3"/>
    </row>
    <row r="184" spans="2:21" ht="15">
      <c r="B184" s="5" t="s">
        <v>75</v>
      </c>
      <c r="C184" s="36" t="s">
        <v>76</v>
      </c>
      <c r="D184" s="83">
        <v>1133656</v>
      </c>
      <c r="E184" s="83">
        <v>4534</v>
      </c>
      <c r="F184" s="83">
        <v>47990</v>
      </c>
      <c r="G184" s="83">
        <v>1871828</v>
      </c>
      <c r="H184" s="83">
        <v>5494</v>
      </c>
      <c r="I184" s="83">
        <v>63390</v>
      </c>
      <c r="J184" s="101">
        <f>D184/G184*100-100</f>
        <v>-39.435888340168</v>
      </c>
      <c r="K184" s="101">
        <f t="shared" si="47"/>
        <v>-17.473607571896608</v>
      </c>
      <c r="L184" s="101">
        <f t="shared" si="48"/>
        <v>-24.294052689698688</v>
      </c>
      <c r="N184" s="103"/>
      <c r="O184" s="103"/>
      <c r="U184" s="3"/>
    </row>
    <row r="185" spans="2:15" ht="15">
      <c r="B185" s="5" t="s">
        <v>77</v>
      </c>
      <c r="C185" s="36" t="s">
        <v>55</v>
      </c>
      <c r="D185" s="93" t="s">
        <v>8</v>
      </c>
      <c r="E185" s="83">
        <v>1765</v>
      </c>
      <c r="F185" s="83">
        <v>18683</v>
      </c>
      <c r="G185" s="93"/>
      <c r="H185" s="83">
        <v>1533</v>
      </c>
      <c r="I185" s="83">
        <v>17688</v>
      </c>
      <c r="J185" s="106" t="s">
        <v>8</v>
      </c>
      <c r="K185" s="101">
        <f t="shared" si="47"/>
        <v>15.13372472276582</v>
      </c>
      <c r="L185" s="101">
        <f t="shared" si="48"/>
        <v>5.625282677521497</v>
      </c>
      <c r="N185" s="88"/>
      <c r="O185" s="88"/>
    </row>
    <row r="186" spans="2:21" ht="15">
      <c r="B186" s="5" t="s">
        <v>78</v>
      </c>
      <c r="C186" s="36" t="s">
        <v>59</v>
      </c>
      <c r="D186" s="83">
        <v>12290</v>
      </c>
      <c r="E186" s="83">
        <v>854</v>
      </c>
      <c r="F186" s="83">
        <v>9041</v>
      </c>
      <c r="G186" s="83">
        <v>15698</v>
      </c>
      <c r="H186" s="83">
        <v>982</v>
      </c>
      <c r="I186" s="83">
        <v>11340</v>
      </c>
      <c r="J186" s="101">
        <f>D186/G186*100-100</f>
        <v>-21.709771945470763</v>
      </c>
      <c r="K186" s="101">
        <f t="shared" si="47"/>
        <v>-13.0346232179226</v>
      </c>
      <c r="L186" s="101">
        <f t="shared" si="48"/>
        <v>-20.273368606701936</v>
      </c>
      <c r="N186" s="103"/>
      <c r="O186" s="103"/>
      <c r="U186" s="3"/>
    </row>
    <row r="187" spans="2:21" ht="15">
      <c r="B187" s="5" t="s">
        <v>79</v>
      </c>
      <c r="C187" s="36" t="s">
        <v>59</v>
      </c>
      <c r="D187" s="83">
        <v>95215</v>
      </c>
      <c r="E187" s="83">
        <v>7444</v>
      </c>
      <c r="F187" s="83">
        <v>78788</v>
      </c>
      <c r="G187" s="83">
        <v>96581</v>
      </c>
      <c r="H187" s="83">
        <v>7915</v>
      </c>
      <c r="I187" s="83">
        <v>91304</v>
      </c>
      <c r="J187" s="101">
        <f>D187/G187*100-100</f>
        <v>-1.4143568610803356</v>
      </c>
      <c r="K187" s="101">
        <f t="shared" si="47"/>
        <v>-5.950726468730267</v>
      </c>
      <c r="L187" s="101">
        <f t="shared" si="48"/>
        <v>-13.70805222115132</v>
      </c>
      <c r="N187" s="103"/>
      <c r="O187" s="103"/>
      <c r="U187" s="3"/>
    </row>
    <row r="188" spans="2:12" ht="15">
      <c r="B188" s="5"/>
      <c r="C188" s="36"/>
      <c r="D188" s="83"/>
      <c r="E188" s="83"/>
      <c r="F188" s="83"/>
      <c r="G188" s="83"/>
      <c r="H188" s="83"/>
      <c r="I188" s="83"/>
      <c r="J188" s="101"/>
      <c r="K188" s="101"/>
      <c r="L188" s="101"/>
    </row>
    <row r="189" spans="1:12" ht="15">
      <c r="A189" s="5"/>
      <c r="B189" s="5" t="s">
        <v>80</v>
      </c>
      <c r="D189" s="93" t="s">
        <v>8</v>
      </c>
      <c r="E189" s="83">
        <f>E106-SUM(E108+E120+E132+E157+E161+E168+E175+E182)</f>
        <v>93578</v>
      </c>
      <c r="F189" s="83">
        <f>F106-SUM(F108+F120+F132+F157+F161+F168+F175+F182)</f>
        <v>990359.0899999999</v>
      </c>
      <c r="G189" s="93"/>
      <c r="H189" s="83">
        <f>H106-SUM(H108+H120+H132+H157+H161+H168+H175+H182)</f>
        <v>81304</v>
      </c>
      <c r="I189" s="83">
        <f>I106-SUM(I108+I120+I132+I157+I161+I168+I175+I182)</f>
        <v>937380</v>
      </c>
      <c r="J189" s="102" t="s">
        <v>8</v>
      </c>
      <c r="K189" s="101">
        <f>E189/H189*100-100</f>
        <v>15.096428220013777</v>
      </c>
      <c r="L189" s="101">
        <f>F189/I189*100-100</f>
        <v>5.651826367108299</v>
      </c>
    </row>
    <row r="190" spans="1:12" ht="12.75">
      <c r="A190" s="72"/>
      <c r="B190" s="28"/>
      <c r="C190" s="28"/>
      <c r="D190" s="28"/>
      <c r="E190" s="45"/>
      <c r="F190" s="28"/>
      <c r="G190" s="28"/>
      <c r="H190" s="45"/>
      <c r="I190" s="28"/>
      <c r="J190" s="28"/>
      <c r="K190" s="45"/>
      <c r="L190" s="28"/>
    </row>
    <row r="191" ht="12.75">
      <c r="A191" s="5" t="s">
        <v>81</v>
      </c>
    </row>
    <row r="192" ht="12.75">
      <c r="A192" s="2" t="s">
        <v>82</v>
      </c>
    </row>
    <row r="193" ht="12.75">
      <c r="A193" s="43"/>
    </row>
    <row r="200" spans="5:15" ht="12.75">
      <c r="E200" s="2"/>
      <c r="H200" s="2"/>
      <c r="K200" s="2"/>
      <c r="N200" s="2"/>
      <c r="O200" s="2"/>
    </row>
    <row r="201" spans="5:15" ht="12.75">
      <c r="E201" s="2"/>
      <c r="H201" s="2"/>
      <c r="K201" s="2"/>
      <c r="N201" s="2"/>
      <c r="O201" s="2"/>
    </row>
    <row r="202" spans="5:15" ht="12.75">
      <c r="E202" s="2"/>
      <c r="H202" s="2"/>
      <c r="K202" s="2"/>
      <c r="N202" s="2"/>
      <c r="O202" s="2"/>
    </row>
    <row r="203" spans="5:15" ht="12.75">
      <c r="E203" s="2"/>
      <c r="H203" s="2"/>
      <c r="K203" s="2"/>
      <c r="N203" s="2"/>
      <c r="O203" s="2"/>
    </row>
    <row r="204" spans="5:15" ht="12.75">
      <c r="E204" s="2"/>
      <c r="H204" s="2"/>
      <c r="K204" s="2"/>
      <c r="N204" s="2"/>
      <c r="O204" s="2"/>
    </row>
    <row r="205" spans="5:15" ht="12.75">
      <c r="E205" s="2"/>
      <c r="H205" s="2"/>
      <c r="K205" s="2"/>
      <c r="N205" s="2"/>
      <c r="O205" s="2"/>
    </row>
    <row r="206" spans="5:15" ht="12.75">
      <c r="E206" s="2"/>
      <c r="H206" s="2"/>
      <c r="K206" s="2"/>
      <c r="N206" s="2"/>
      <c r="O206" s="2"/>
    </row>
    <row r="207" spans="5:15" ht="12.75">
      <c r="E207" s="2"/>
      <c r="H207" s="2"/>
      <c r="K207" s="2"/>
      <c r="N207" s="2"/>
      <c r="O207" s="2"/>
    </row>
    <row r="208" spans="5:15" ht="12.75">
      <c r="E208" s="2"/>
      <c r="H208" s="2"/>
      <c r="K208" s="2"/>
      <c r="N208" s="2"/>
      <c r="O208" s="2"/>
    </row>
    <row r="209" spans="5:15" ht="12.75">
      <c r="E209" s="2"/>
      <c r="H209" s="2"/>
      <c r="K209" s="2"/>
      <c r="N209" s="2"/>
      <c r="O209" s="2"/>
    </row>
    <row r="210" spans="5:15" ht="12.75">
      <c r="E210" s="2"/>
      <c r="H210" s="2"/>
      <c r="K210" s="2"/>
      <c r="N210" s="2"/>
      <c r="O210" s="2"/>
    </row>
    <row r="211" spans="5:15" ht="12.75">
      <c r="E211" s="2"/>
      <c r="H211" s="2"/>
      <c r="K211" s="2"/>
      <c r="N211" s="2"/>
      <c r="O211" s="2"/>
    </row>
    <row r="212" spans="5:15" ht="12.75">
      <c r="E212" s="2"/>
      <c r="H212" s="2"/>
      <c r="K212" s="2"/>
      <c r="N212" s="2"/>
      <c r="O212" s="2"/>
    </row>
    <row r="213" spans="5:15" ht="12.75">
      <c r="E213" s="2"/>
      <c r="H213" s="2"/>
      <c r="K213" s="2"/>
      <c r="N213" s="2"/>
      <c r="O213" s="2"/>
    </row>
    <row r="214" spans="5:15" ht="12.75">
      <c r="E214" s="2"/>
      <c r="H214" s="2"/>
      <c r="K214" s="2"/>
      <c r="N214" s="2"/>
      <c r="O214" s="2"/>
    </row>
    <row r="215" spans="5:15" ht="12.75">
      <c r="E215" s="2"/>
      <c r="H215" s="2"/>
      <c r="K215" s="2"/>
      <c r="N215" s="2"/>
      <c r="O215" s="2"/>
    </row>
    <row r="216" spans="5:15" ht="12.75">
      <c r="E216" s="2"/>
      <c r="H216" s="2"/>
      <c r="K216" s="2"/>
      <c r="N216" s="2"/>
      <c r="O216" s="2"/>
    </row>
    <row r="217" spans="5:15" ht="12.75">
      <c r="E217" s="2"/>
      <c r="H217" s="2"/>
      <c r="K217" s="2"/>
      <c r="N217" s="2"/>
      <c r="O217" s="2"/>
    </row>
    <row r="218" spans="5:15" ht="12.75">
      <c r="E218" s="2"/>
      <c r="H218" s="2"/>
      <c r="K218" s="2"/>
      <c r="N218" s="2"/>
      <c r="O218" s="2"/>
    </row>
    <row r="219" spans="5:15" ht="12.75">
      <c r="E219" s="2"/>
      <c r="H219" s="2"/>
      <c r="K219" s="2"/>
      <c r="N219" s="2"/>
      <c r="O219" s="2"/>
    </row>
    <row r="220" spans="5:15" ht="12.75">
      <c r="E220" s="2"/>
      <c r="H220" s="2"/>
      <c r="K220" s="2"/>
      <c r="N220" s="2"/>
      <c r="O220" s="2"/>
    </row>
    <row r="221" spans="5:15" ht="12.75">
      <c r="E221" s="2"/>
      <c r="H221" s="2"/>
      <c r="K221" s="2"/>
      <c r="N221" s="2"/>
      <c r="O221" s="2"/>
    </row>
    <row r="222" spans="5:15" ht="12.75">
      <c r="E222" s="2"/>
      <c r="H222" s="2"/>
      <c r="K222" s="2"/>
      <c r="N222" s="2"/>
      <c r="O222" s="2"/>
    </row>
    <row r="223" spans="5:15" ht="12.75">
      <c r="E223" s="2"/>
      <c r="H223" s="2"/>
      <c r="K223" s="2"/>
      <c r="N223" s="2"/>
      <c r="O223" s="2"/>
    </row>
    <row r="224" spans="5:15" ht="12.75">
      <c r="E224" s="2"/>
      <c r="H224" s="2"/>
      <c r="K224" s="2"/>
      <c r="N224" s="2"/>
      <c r="O224" s="2"/>
    </row>
  </sheetData>
  <sheetProtection/>
  <mergeCells count="34">
    <mergeCell ref="K155:L155"/>
    <mergeCell ref="D153:F153"/>
    <mergeCell ref="G153:I153"/>
    <mergeCell ref="E155:F155"/>
    <mergeCell ref="H155:I155"/>
    <mergeCell ref="A98:L98"/>
    <mergeCell ref="D102:F102"/>
    <mergeCell ref="G102:I102"/>
    <mergeCell ref="A149:L149"/>
    <mergeCell ref="D54:F54"/>
    <mergeCell ref="G54:I54"/>
    <mergeCell ref="Q6:R6"/>
    <mergeCell ref="E104:F104"/>
    <mergeCell ref="H104:I104"/>
    <mergeCell ref="K104:L104"/>
    <mergeCell ref="K6:L6"/>
    <mergeCell ref="A51:R51"/>
    <mergeCell ref="J54:L54"/>
    <mergeCell ref="M55:O55"/>
    <mergeCell ref="P55:R55"/>
    <mergeCell ref="E56:F56"/>
    <mergeCell ref="H56:I56"/>
    <mergeCell ref="K56:L56"/>
    <mergeCell ref="N56:O56"/>
    <mergeCell ref="Q56:R56"/>
    <mergeCell ref="E6:F6"/>
    <mergeCell ref="H6:I6"/>
    <mergeCell ref="N6:O6"/>
    <mergeCell ref="A1:R1"/>
    <mergeCell ref="D4:F4"/>
    <mergeCell ref="G4:I4"/>
    <mergeCell ref="J4:L4"/>
    <mergeCell ref="M5:O5"/>
    <mergeCell ref="P5:R5"/>
  </mergeCells>
  <printOptions/>
  <pageMargins left="0.4" right="0.16" top="0.5" bottom="0.5" header="0" footer="0"/>
  <pageSetup horizontalDpi="1200" verticalDpi="1200" orientation="landscape" scale="52" r:id="rId1"/>
  <rowBreaks count="3" manualBreakCount="3">
    <brk id="50" max="255" man="1"/>
    <brk id="97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44">
      <selection activeCell="M52" sqref="M52"/>
    </sheetView>
  </sheetViews>
  <sheetFormatPr defaultColWidth="8.8515625" defaultRowHeight="12.75"/>
  <cols>
    <col min="1" max="1" width="4.00390625" style="0" customWidth="1"/>
    <col min="2" max="2" width="40.7109375" style="0" customWidth="1"/>
    <col min="3" max="3" width="5.140625" style="0" customWidth="1"/>
    <col min="4" max="4" width="12.8515625" style="0" customWidth="1"/>
    <col min="5" max="5" width="10.28125" style="0" customWidth="1"/>
    <col min="6" max="6" width="11.8515625" style="0" customWidth="1"/>
    <col min="7" max="7" width="13.7109375" style="0" customWidth="1"/>
    <col min="8" max="8" width="13.57421875" style="0" customWidth="1"/>
    <col min="9" max="9" width="13.7109375" style="0" customWidth="1"/>
    <col min="10" max="11" width="11.8515625" style="0" hidden="1" customWidth="1"/>
    <col min="12" max="12" width="12.8515625" style="0" hidden="1" customWidth="1"/>
    <col min="13" max="13" width="16.7109375" style="0" customWidth="1"/>
    <col min="14" max="14" width="12.140625" style="0" customWidth="1"/>
    <col min="15" max="15" width="13.28125" style="0" customWidth="1"/>
  </cols>
  <sheetData/>
  <sheetProtection/>
  <printOptions/>
  <pageMargins left="0.5" right="0.5" top="0.5" bottom="0.5" header="0" footer="0"/>
  <pageSetup fitToHeight="1" fitToWidth="1" horizontalDpi="600" verticalDpi="600" orientation="portrait" scale="55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a</cp:lastModifiedBy>
  <cp:lastPrinted>2012-10-18T07:59:41Z</cp:lastPrinted>
  <dcterms:created xsi:type="dcterms:W3CDTF">2007-02-04T05:47:52Z</dcterms:created>
  <dcterms:modified xsi:type="dcterms:W3CDTF">2012-10-18T07:59:45Z</dcterms:modified>
  <cp:category/>
  <cp:version/>
  <cp:contentType/>
  <cp:contentStatus/>
</cp:coreProperties>
</file>