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15480" windowHeight="49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'Sheet1'!$A$1:$R$196</definedName>
    <definedName name="_xlnm.Print_Area" localSheetId="1">'Sheet2'!$A$1:$O$87</definedName>
  </definedNames>
  <calcPr fullCalcOnLoad="1"/>
</workbook>
</file>

<file path=xl/sharedStrings.xml><?xml version="1.0" encoding="utf-8"?>
<sst xmlns="http://schemas.openxmlformats.org/spreadsheetml/2006/main" count="602" uniqueCount="119">
  <si>
    <t xml:space="preserve"> </t>
  </si>
  <si>
    <t xml:space="preserve">        </t>
  </si>
  <si>
    <t>SL.</t>
  </si>
  <si>
    <t>NO.</t>
  </si>
  <si>
    <t xml:space="preserve">     G R A N D      T O T A L</t>
  </si>
  <si>
    <t>A.</t>
  </si>
  <si>
    <t>FOOD GROUP</t>
  </si>
  <si>
    <t xml:space="preserve">   - </t>
  </si>
  <si>
    <t>-</t>
  </si>
  <si>
    <t xml:space="preserve"> 1. MILK,CREAM &amp; MILK FOOD FOR INFANTS</t>
  </si>
  <si>
    <t xml:space="preserve">  MT</t>
  </si>
  <si>
    <t xml:space="preserve"> 2. WHEAT UNMILLED</t>
  </si>
  <si>
    <t xml:space="preserve"> 3. DRY FRUITS &amp; NUTS</t>
  </si>
  <si>
    <t xml:space="preserve"> 4. TEA    </t>
  </si>
  <si>
    <t xml:space="preserve"> 5. SPICES</t>
  </si>
  <si>
    <t xml:space="preserve"> 6. SOYABEAN OIL</t>
  </si>
  <si>
    <t xml:space="preserve"> 7. PALM OIL   </t>
  </si>
  <si>
    <t xml:space="preserve"> 8. SUGAR</t>
  </si>
  <si>
    <t>10. ALL OTHERS FOOD ITEMS</t>
  </si>
  <si>
    <t>B.</t>
  </si>
  <si>
    <t>MACHINERY GROUP</t>
  </si>
  <si>
    <t>11. POWER GENERATING MACHINERY</t>
  </si>
  <si>
    <t>12. OFFICE MACHINE INCL.DATA PROC EQUIP;</t>
  </si>
  <si>
    <t>13. TEXTILE MACHINERY</t>
  </si>
  <si>
    <t>14. CONSTRUCTION &amp; MINING MACHINERY</t>
  </si>
  <si>
    <t>15. ELECTRICAL MACHINERY &amp; APPARATUS</t>
  </si>
  <si>
    <t>16. TELE COM</t>
  </si>
  <si>
    <t xml:space="preserve">    A. MOBILE PHONE</t>
  </si>
  <si>
    <t xml:space="preserve">    B. OTHER APPARATUS</t>
  </si>
  <si>
    <t>17. AGRICULTURAL MACHINERY &amp; IMPLEMENTS</t>
  </si>
  <si>
    <t>18. OTHER MACHINERY</t>
  </si>
  <si>
    <t>C.</t>
  </si>
  <si>
    <t>TRANSPORT GROUP</t>
  </si>
  <si>
    <t>19.  ROAD MOTOR VEH. (BUILD UNIT,CKD/SKD)</t>
  </si>
  <si>
    <t>19.1 CBU</t>
  </si>
  <si>
    <t xml:space="preserve">   A.BUSES,TRUCKS &amp; OTH. HEAVY VEHICLES</t>
  </si>
  <si>
    <t xml:space="preserve">   B.MOTOR CARS</t>
  </si>
  <si>
    <t xml:space="preserve">   C.MOTOR CYCLES</t>
  </si>
  <si>
    <t>19.2 CKD/SKD</t>
  </si>
  <si>
    <t>19.3 PARTS &amp; ACCESSORIES</t>
  </si>
  <si>
    <t>19.4 OTHERS</t>
  </si>
  <si>
    <t>20.AIRCRAFTS, SHIPS AND BOATS</t>
  </si>
  <si>
    <t>21.OTHERS TRANSPORT EQUIPMENTS</t>
  </si>
  <si>
    <t>P.T.O.</t>
  </si>
  <si>
    <t>D.</t>
  </si>
  <si>
    <t xml:space="preserve">PETROLEUM GROUP   </t>
  </si>
  <si>
    <t xml:space="preserve">22. PETROLEUM PRODUCTS  </t>
  </si>
  <si>
    <t xml:space="preserve">23. PETROLEUM CRUDE     </t>
  </si>
  <si>
    <t xml:space="preserve">E. </t>
  </si>
  <si>
    <t>TEXTILE GROUP</t>
  </si>
  <si>
    <t>24. RAW COTTON</t>
  </si>
  <si>
    <t>25. SYNTHETIC FIBRE</t>
  </si>
  <si>
    <t>26. SYNTHETIC &amp; ARTIFICIAL SILK YARN</t>
  </si>
  <si>
    <t>27. WORN CLOTHING</t>
  </si>
  <si>
    <t>28. OTHR TEXTILE ITEMS</t>
  </si>
  <si>
    <t xml:space="preserve"> - </t>
  </si>
  <si>
    <t>F.</t>
  </si>
  <si>
    <t>AGRICULTURAL AND OTHER CHEMICALS GROUP</t>
  </si>
  <si>
    <t>29. FERTILIZER MANUFACTURED</t>
  </si>
  <si>
    <t xml:space="preserve"> MT</t>
  </si>
  <si>
    <t>30. INSECTICIDES</t>
  </si>
  <si>
    <t>31. PLASTIC MATERIALS</t>
  </si>
  <si>
    <t>32. MEDICINAL PRODUCTS</t>
  </si>
  <si>
    <t>33. OTHERS</t>
  </si>
  <si>
    <t>G.</t>
  </si>
  <si>
    <t>METAL GROUP</t>
  </si>
  <si>
    <t>34. GOLD</t>
  </si>
  <si>
    <t>KG</t>
  </si>
  <si>
    <t>25. IRON AND STEEL SCRAP</t>
  </si>
  <si>
    <t>36. IRON AND STEEL</t>
  </si>
  <si>
    <t>37. ALUMINIUM WROUGHT &amp; WORKED</t>
  </si>
  <si>
    <t>38. ALL OTHER METALS &amp; ARTICALS</t>
  </si>
  <si>
    <t>H.</t>
  </si>
  <si>
    <t>MISCELLANEOUS GROUP</t>
  </si>
  <si>
    <t>39. RUBBER CRUDE INCL. SYNTH/RECLAIMED</t>
  </si>
  <si>
    <t>40. RUBBER TYRES &amp; TUBES</t>
  </si>
  <si>
    <t xml:space="preserve"> NO</t>
  </si>
  <si>
    <t>41. WOOD &amp; CORK</t>
  </si>
  <si>
    <t>42. JUTE</t>
  </si>
  <si>
    <t>43. PAPER &amp; PAPER BOARD &amp; MANUF.THEREOF</t>
  </si>
  <si>
    <t>ALL OTHERS ITEMS</t>
  </si>
  <si>
    <t xml:space="preserve">   (*) PROVISIONAL     </t>
  </si>
  <si>
    <t xml:space="preserve">   (**)QUANTITY DATA HAS BEEN ESTIMATED WHERE EVER IT IS FOUND NECESSARY.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</si>
  <si>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</si>
  <si>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</si>
  <si>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</si>
  <si>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</si>
  <si>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</si>
  <si>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</si>
  <si>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</si>
  <si>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</si>
  <si>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</si>
  <si>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</si>
  <si>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</si>
  <si>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</si>
  <si>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 xml:space="preserve"> RUPEES  </t>
  </si>
  <si>
    <t>VALUE = ( RUPEES IN MILLION )</t>
  </si>
  <si>
    <t xml:space="preserve">               ( U.S DOLLARS IN THOUSAND )</t>
  </si>
  <si>
    <t xml:space="preserve">                                   ( U.S DOLLARS IN THOUSAND )</t>
  </si>
  <si>
    <t xml:space="preserve">                    VALUE = ( RUPEES IN MILLION )</t>
  </si>
  <si>
    <t xml:space="preserve"> 9. PULSES  (LEGUMINOUS VEGETABLES)</t>
  </si>
  <si>
    <t>NOTE:- SOME DIFFERENCE MAY OCCUR IN PERCENTAGE CHANGE WITH  RESPECT TO RUPEES &amp; DOLLARS.</t>
  </si>
  <si>
    <t>35. IRON AND STEEL SCRAP</t>
  </si>
  <si>
    <t>NOTE :-</t>
  </si>
  <si>
    <t xml:space="preserve">       *    JANUARY,2012</t>
  </si>
  <si>
    <t>STATEMENT SHOWING IMPORTS OF SELECTED COMMODITIES DURING THE MONTH OF FEBRUARY, 2012</t>
  </si>
  <si>
    <t xml:space="preserve">       *    FEBRUARY,2012</t>
  </si>
  <si>
    <t xml:space="preserve">         FEBRUARY,2011</t>
  </si>
  <si>
    <t xml:space="preserve">  % CHANGE IN FEBRUARY,2012  OVER</t>
  </si>
  <si>
    <t xml:space="preserve">     FEBRUARY,2011        </t>
  </si>
  <si>
    <t>STATEMENT SHOWING IMORTS OF SELECTED COMMODITIES DURING THE PERIOD JULY- FEBRUARY,  2011 - 2012</t>
  </si>
  <si>
    <t xml:space="preserve">  *   JULY- FEBRUARY,   2011 - 2012</t>
  </si>
  <si>
    <t xml:space="preserve">     JULY- FEBRUARY,  2010 - 2011</t>
  </si>
  <si>
    <t>% CHANGE IN JULY - FEBRUARY,  2011 - 2012</t>
  </si>
  <si>
    <t xml:space="preserve">  OVER JULY - FEBRUARY,   2010 - 2011 </t>
  </si>
  <si>
    <t xml:space="preserve">         JANUARY, 2012</t>
  </si>
  <si>
    <t xml:space="preserve">  RUPEE VALUE  CONVERTED INTO US DOLLAR ON AVERAGE MONTHLY EXCHANGE RATE PROVIDED BY SBP. FEBRUARY, 2012  (1$=RS.90.618593 ) , JANUARY 2012(1$=90.135693 ) AND FEBRUARY, 2011(1$=Rs.85.314098 ) </t>
  </si>
  <si>
    <t>1.  AFTER THE FINALIZATION OF IMPORT OF DECEMBER, 2011 THE CUMULATIVE FIGURES FOR JULY-FEBRUARY, 2011 - 2012 HAVE BEEN REVISED.</t>
  </si>
  <si>
    <t xml:space="preserve">2. FINAL FIGURE OF DECEMBER,  2011 IMPORT  RS. 380,672 MILLION &amp; US $ 4,260,927  IN THOUSANDS.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</si>
</sst>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#,##0.000"/>
    <numFmt numFmtId="167" formatCode="#,##0.0_);\(#,##0.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_);\(0\)"/>
    <numFmt numFmtId="175" formatCode="_(* #,##0.0_);_(* \(#,##0.0\);_(* &quot;-&quot;??_);_(@_)"/>
    <numFmt numFmtId="176" formatCode="_(* #,##0_);_(* \(#,##0\);_(* &quot;-&quot;??_);_(@_)"/>
    <numFmt numFmtId="177" formatCode="0.0_)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7" fontId="2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 horizontal="left"/>
      <protection/>
    </xf>
    <xf numFmtId="0" fontId="0" fillId="0" borderId="10" xfId="0" applyFont="1" applyBorder="1" applyAlignment="1">
      <alignment/>
    </xf>
    <xf numFmtId="37" fontId="0" fillId="0" borderId="11" xfId="0" applyNumberFormat="1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left"/>
      <protection/>
    </xf>
    <xf numFmtId="37" fontId="0" fillId="0" borderId="13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3" fontId="0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37" fontId="0" fillId="0" borderId="14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37" fontId="0" fillId="0" borderId="12" xfId="0" applyNumberFormat="1" applyFont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18" xfId="0" applyNumberFormat="1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0" fontId="0" fillId="0" borderId="19" xfId="0" applyFont="1" applyBorder="1" applyAlignment="1">
      <alignment/>
    </xf>
    <xf numFmtId="37" fontId="0" fillId="0" borderId="20" xfId="0" applyNumberFormat="1" applyFont="1" applyBorder="1" applyAlignment="1" applyProtection="1">
      <alignment horizontal="left"/>
      <protection/>
    </xf>
    <xf numFmtId="37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 horizontal="center"/>
      <protection/>
    </xf>
    <xf numFmtId="37" fontId="0" fillId="0" borderId="2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 horizontal="center"/>
    </xf>
    <xf numFmtId="37" fontId="0" fillId="0" borderId="19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 quotePrefix="1">
      <alignment horizontal="left"/>
      <protection/>
    </xf>
    <xf numFmtId="3" fontId="0" fillId="0" borderId="0" xfId="0" applyNumberFormat="1" applyFont="1" applyAlignment="1" applyProtection="1" quotePrefix="1">
      <alignment horizontal="right"/>
      <protection/>
    </xf>
    <xf numFmtId="37" fontId="0" fillId="0" borderId="0" xfId="0" applyNumberFormat="1" applyFont="1" applyAlignment="1" applyProtection="1" quotePrefix="1">
      <alignment horizontal="right"/>
      <protection/>
    </xf>
    <xf numFmtId="3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3" fontId="2" fillId="0" borderId="0" xfId="0" applyNumberFormat="1" applyFont="1" applyAlignment="1" applyProtection="1">
      <alignment horizontal="center"/>
      <protection/>
    </xf>
    <xf numFmtId="3" fontId="0" fillId="0" borderId="19" xfId="0" applyNumberFormat="1" applyFont="1" applyBorder="1" applyAlignment="1">
      <alignment/>
    </xf>
    <xf numFmtId="37" fontId="0" fillId="0" borderId="18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right"/>
      <protection/>
    </xf>
    <xf numFmtId="37" fontId="0" fillId="0" borderId="21" xfId="0" applyNumberFormat="1" applyFont="1" applyBorder="1" applyAlignment="1" applyProtection="1">
      <alignment horizontal="right"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0" fillId="0" borderId="12" xfId="0" applyNumberFormat="1" applyFont="1" applyBorder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/>
      <protection/>
    </xf>
    <xf numFmtId="2" fontId="0" fillId="0" borderId="13" xfId="0" applyNumberFormat="1" applyFont="1" applyBorder="1" applyAlignment="1" applyProtection="1">
      <alignment horizontal="left"/>
      <protection/>
    </xf>
    <xf numFmtId="2" fontId="0" fillId="0" borderId="18" xfId="0" applyNumberFormat="1" applyFont="1" applyBorder="1" applyAlignment="1" applyProtection="1">
      <alignment horizontal="center"/>
      <protection/>
    </xf>
    <xf numFmtId="2" fontId="0" fillId="0" borderId="13" xfId="0" applyNumberFormat="1" applyFont="1" applyBorder="1" applyAlignment="1">
      <alignment/>
    </xf>
    <xf numFmtId="2" fontId="0" fillId="0" borderId="21" xfId="0" applyNumberFormat="1" applyFont="1" applyBorder="1" applyAlignment="1" applyProtection="1">
      <alignment horizontal="center"/>
      <protection/>
    </xf>
    <xf numFmtId="43" fontId="0" fillId="0" borderId="0" xfId="42" applyFont="1" applyAlignment="1">
      <alignment/>
    </xf>
    <xf numFmtId="2" fontId="0" fillId="0" borderId="19" xfId="0" applyNumberFormat="1" applyFont="1" applyBorder="1" applyAlignment="1">
      <alignment/>
    </xf>
    <xf numFmtId="37" fontId="0" fillId="0" borderId="19" xfId="0" applyNumberFormat="1" applyFont="1" applyBorder="1" applyAlignment="1" applyProtection="1" quotePrefix="1">
      <alignment horizontal="left"/>
      <protection/>
    </xf>
    <xf numFmtId="37" fontId="0" fillId="0" borderId="19" xfId="0" applyNumberFormat="1" applyFont="1" applyBorder="1" applyAlignment="1" applyProtection="1">
      <alignment horizontal="left"/>
      <protection/>
    </xf>
    <xf numFmtId="37" fontId="0" fillId="0" borderId="19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 quotePrefix="1">
      <alignment horizontal="right"/>
      <protection/>
    </xf>
    <xf numFmtId="37" fontId="0" fillId="0" borderId="19" xfId="0" applyNumberFormat="1" applyFont="1" applyBorder="1" applyAlignment="1" applyProtection="1" quotePrefix="1">
      <alignment horizontal="right"/>
      <protection/>
    </xf>
    <xf numFmtId="3" fontId="0" fillId="0" borderId="19" xfId="0" applyNumberFormat="1" applyFont="1" applyBorder="1" applyAlignment="1" quotePrefix="1">
      <alignment/>
    </xf>
    <xf numFmtId="164" fontId="0" fillId="0" borderId="19" xfId="0" applyNumberFormat="1" applyFont="1" applyBorder="1" applyAlignment="1" applyProtection="1">
      <alignment/>
      <protection/>
    </xf>
    <xf numFmtId="2" fontId="0" fillId="0" borderId="19" xfId="0" applyNumberFormat="1" applyFont="1" applyBorder="1" applyAlignment="1" applyProtection="1">
      <alignment/>
      <protection/>
    </xf>
    <xf numFmtId="0" fontId="0" fillId="0" borderId="19" xfId="0" applyFont="1" applyBorder="1" applyAlignment="1" quotePrefix="1">
      <alignment/>
    </xf>
    <xf numFmtId="3" fontId="1" fillId="0" borderId="0" xfId="42" applyNumberFormat="1" applyFont="1" applyAlignment="1">
      <alignment/>
    </xf>
    <xf numFmtId="3" fontId="1" fillId="0" borderId="0" xfId="42" applyNumberFormat="1" applyFont="1" applyAlignment="1" applyProtection="1">
      <alignment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>
      <alignment horizontal="center"/>
    </xf>
    <xf numFmtId="3" fontId="1" fillId="0" borderId="0" xfId="42" applyNumberFormat="1" applyFont="1" applyFill="1" applyAlignment="1">
      <alignment/>
    </xf>
    <xf numFmtId="3" fontId="1" fillId="0" borderId="0" xfId="42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42" applyNumberFormat="1" applyFont="1" applyAlignment="1" applyProtection="1" quotePrefix="1">
      <alignment horizontal="right"/>
      <protection/>
    </xf>
    <xf numFmtId="3" fontId="41" fillId="0" borderId="0" xfId="42" applyNumberFormat="1" applyFont="1" applyAlignment="1">
      <alignment/>
    </xf>
    <xf numFmtId="3" fontId="41" fillId="0" borderId="0" xfId="42" applyNumberFormat="1" applyFont="1" applyAlignment="1">
      <alignment horizontal="right"/>
    </xf>
    <xf numFmtId="3" fontId="1" fillId="0" borderId="0" xfId="42" applyNumberFormat="1" applyFont="1" applyAlignment="1">
      <alignment horizontal="right"/>
    </xf>
    <xf numFmtId="3" fontId="1" fillId="0" borderId="0" xfId="42" applyNumberFormat="1" applyFont="1" applyAlignment="1" applyProtection="1">
      <alignment horizontal="right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3" fontId="1" fillId="0" borderId="0" xfId="42" applyNumberFormat="1" applyFont="1" applyFill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center"/>
      <protection/>
    </xf>
    <xf numFmtId="37" fontId="0" fillId="0" borderId="18" xfId="0" applyNumberFormat="1" applyFont="1" applyBorder="1" applyAlignment="1" applyProtection="1">
      <alignment horizontal="center"/>
      <protection/>
    </xf>
    <xf numFmtId="37" fontId="0" fillId="0" borderId="22" xfId="0" applyNumberFormat="1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23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4"/>
  <sheetViews>
    <sheetView tabSelected="1" zoomScale="70" zoomScaleNormal="70" workbookViewId="0" topLeftCell="A1">
      <selection activeCell="C25" sqref="C25"/>
    </sheetView>
  </sheetViews>
  <sheetFormatPr defaultColWidth="11.7109375" defaultRowHeight="12.75"/>
  <cols>
    <col min="1" max="1" width="3.421875" style="2" customWidth="1"/>
    <col min="2" max="2" width="44.00390625" style="2" customWidth="1"/>
    <col min="3" max="3" width="4.7109375" style="2" customWidth="1"/>
    <col min="4" max="4" width="16.7109375" style="2" customWidth="1"/>
    <col min="5" max="5" width="12.28125" style="3" customWidth="1"/>
    <col min="6" max="6" width="14.00390625" style="2" customWidth="1"/>
    <col min="7" max="7" width="13.140625" style="2" customWidth="1"/>
    <col min="8" max="8" width="12.7109375" style="3" customWidth="1"/>
    <col min="9" max="9" width="14.00390625" style="2" customWidth="1"/>
    <col min="10" max="10" width="12.7109375" style="2" customWidth="1"/>
    <col min="11" max="11" width="14.00390625" style="3" customWidth="1"/>
    <col min="12" max="12" width="14.28125" style="2" customWidth="1"/>
    <col min="13" max="13" width="13.28125" style="2" customWidth="1"/>
    <col min="14" max="15" width="13.140625" style="55" customWidth="1"/>
    <col min="16" max="16" width="13.57421875" style="2" customWidth="1"/>
    <col min="17" max="18" width="12.00390625" style="2" customWidth="1"/>
    <col min="19" max="19" width="1.28515625" style="2" customWidth="1"/>
    <col min="20" max="20" width="9.28125" style="3" customWidth="1"/>
    <col min="21" max="21" width="8.57421875" style="4" customWidth="1"/>
    <col min="22" max="22" width="9.7109375" style="4" customWidth="1"/>
    <col min="23" max="23" width="18.140625" style="2" customWidth="1"/>
    <col min="24" max="24" width="12.7109375" style="4" customWidth="1"/>
    <col min="25" max="33" width="12.7109375" style="2" customWidth="1"/>
    <col min="34" max="16384" width="11.7109375" style="2" customWidth="1"/>
  </cols>
  <sheetData>
    <row r="1" spans="1:18" ht="19.5" customHeight="1">
      <c r="A1" s="102" t="s">
        <v>105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ht="19.5" customHeight="1">
      <c r="O2" s="56" t="s">
        <v>96</v>
      </c>
    </row>
    <row r="3" spans="15:19" ht="19.5" customHeight="1">
      <c r="O3" s="56" t="s">
        <v>97</v>
      </c>
      <c r="S3" s="5"/>
    </row>
    <row r="4" spans="1:23" ht="19.5" customHeight="1">
      <c r="A4" s="6"/>
      <c r="B4" s="7"/>
      <c r="C4" s="8" t="s">
        <v>84</v>
      </c>
      <c r="D4" s="103" t="s">
        <v>106</v>
      </c>
      <c r="E4" s="104"/>
      <c r="F4" s="105"/>
      <c r="G4" s="103" t="s">
        <v>104</v>
      </c>
      <c r="H4" s="104"/>
      <c r="I4" s="105"/>
      <c r="J4" s="103" t="s">
        <v>107</v>
      </c>
      <c r="K4" s="104"/>
      <c r="L4" s="105"/>
      <c r="M4" s="9"/>
      <c r="N4" s="58" t="s">
        <v>108</v>
      </c>
      <c r="O4" s="60"/>
      <c r="P4" s="11"/>
      <c r="Q4" s="11"/>
      <c r="R4" s="10" t="s">
        <v>1</v>
      </c>
      <c r="T4" s="51"/>
      <c r="U4" s="52"/>
      <c r="V4" s="52"/>
      <c r="W4" s="53"/>
    </row>
    <row r="5" spans="1:22" ht="19.5" customHeight="1">
      <c r="A5" s="13" t="s">
        <v>2</v>
      </c>
      <c r="B5" s="14"/>
      <c r="C5" s="15" t="s">
        <v>85</v>
      </c>
      <c r="D5" s="16" t="s">
        <v>86</v>
      </c>
      <c r="E5" s="17"/>
      <c r="F5" s="18"/>
      <c r="G5" s="13" t="s">
        <v>86</v>
      </c>
      <c r="H5" s="19"/>
      <c r="I5" s="13"/>
      <c r="J5" s="20"/>
      <c r="K5" s="19"/>
      <c r="L5" s="18"/>
      <c r="M5" s="103" t="s">
        <v>115</v>
      </c>
      <c r="N5" s="104"/>
      <c r="O5" s="105"/>
      <c r="P5" s="100" t="s">
        <v>109</v>
      </c>
      <c r="Q5" s="106"/>
      <c r="R5" s="106"/>
      <c r="T5" s="22"/>
      <c r="U5" s="23"/>
      <c r="V5" s="23"/>
    </row>
    <row r="6" spans="1:22" ht="19.5" customHeight="1">
      <c r="A6" s="24" t="s">
        <v>3</v>
      </c>
      <c r="B6" s="14" t="s">
        <v>87</v>
      </c>
      <c r="C6" s="15" t="s">
        <v>88</v>
      </c>
      <c r="D6" s="16" t="s">
        <v>89</v>
      </c>
      <c r="E6" s="98" t="s">
        <v>90</v>
      </c>
      <c r="F6" s="99"/>
      <c r="G6" s="24" t="s">
        <v>89</v>
      </c>
      <c r="H6" s="98" t="s">
        <v>90</v>
      </c>
      <c r="I6" s="99"/>
      <c r="J6" s="26" t="s">
        <v>89</v>
      </c>
      <c r="K6" s="98" t="s">
        <v>90</v>
      </c>
      <c r="L6" s="99"/>
      <c r="M6" s="26" t="s">
        <v>89</v>
      </c>
      <c r="N6" s="100" t="s">
        <v>90</v>
      </c>
      <c r="O6" s="101"/>
      <c r="P6" s="26" t="s">
        <v>89</v>
      </c>
      <c r="Q6" s="100" t="s">
        <v>90</v>
      </c>
      <c r="R6" s="106"/>
      <c r="S6" s="5" t="s">
        <v>0</v>
      </c>
      <c r="T6" s="12"/>
      <c r="U6" s="27"/>
      <c r="V6" s="27"/>
    </row>
    <row r="7" spans="1:23" ht="19.5" customHeight="1">
      <c r="A7" s="28"/>
      <c r="B7" s="29"/>
      <c r="C7" s="30" t="s">
        <v>91</v>
      </c>
      <c r="D7" s="29"/>
      <c r="E7" s="31" t="s">
        <v>92</v>
      </c>
      <c r="F7" s="32" t="s">
        <v>93</v>
      </c>
      <c r="G7" s="30"/>
      <c r="H7" s="31" t="s">
        <v>92</v>
      </c>
      <c r="I7" s="32" t="s">
        <v>94</v>
      </c>
      <c r="J7" s="25"/>
      <c r="K7" s="31" t="s">
        <v>92</v>
      </c>
      <c r="L7" s="32" t="s">
        <v>94</v>
      </c>
      <c r="M7" s="25"/>
      <c r="N7" s="59" t="s">
        <v>95</v>
      </c>
      <c r="O7" s="61" t="s">
        <v>94</v>
      </c>
      <c r="P7" s="33"/>
      <c r="Q7" s="25" t="s">
        <v>95</v>
      </c>
      <c r="R7" s="21" t="s">
        <v>94</v>
      </c>
      <c r="T7" s="51"/>
      <c r="U7" s="54"/>
      <c r="V7" s="54"/>
      <c r="W7" s="53"/>
    </row>
    <row r="8" spans="1:18" ht="19.5" customHeight="1">
      <c r="A8" s="5"/>
      <c r="B8" s="5" t="s">
        <v>4</v>
      </c>
      <c r="D8" s="73"/>
      <c r="E8" s="73">
        <v>313708</v>
      </c>
      <c r="F8" s="74">
        <v>3461850</v>
      </c>
      <c r="G8" s="73"/>
      <c r="H8" s="73">
        <v>328907</v>
      </c>
      <c r="I8" s="73">
        <v>3649021</v>
      </c>
      <c r="J8" s="73"/>
      <c r="K8" s="73">
        <v>260500</v>
      </c>
      <c r="L8" s="73">
        <v>3053424</v>
      </c>
      <c r="M8" s="75"/>
      <c r="N8" s="76">
        <f>ROUND(E8/H8*100-100,2)</f>
        <v>-4.62</v>
      </c>
      <c r="O8" s="76">
        <v>-5.12</v>
      </c>
      <c r="P8" s="77"/>
      <c r="Q8" s="78">
        <f>ROUND(E8/K8*100-100,2)</f>
        <v>20.43</v>
      </c>
      <c r="R8" s="78">
        <v>13.4</v>
      </c>
    </row>
    <row r="9" spans="1:18" ht="19.5" customHeight="1">
      <c r="A9" s="5"/>
      <c r="D9" s="73"/>
      <c r="E9" s="73"/>
      <c r="F9" s="73"/>
      <c r="G9" s="73"/>
      <c r="H9" s="73"/>
      <c r="I9" s="73"/>
      <c r="J9" s="73"/>
      <c r="K9" s="73"/>
      <c r="L9" s="73"/>
      <c r="M9" s="75"/>
      <c r="N9" s="79"/>
      <c r="O9" s="79"/>
      <c r="P9" s="75"/>
      <c r="Q9" s="75"/>
      <c r="R9" s="75"/>
    </row>
    <row r="10" spans="1:22" ht="19.5" customHeight="1">
      <c r="A10" s="5" t="s">
        <v>5</v>
      </c>
      <c r="B10" s="5" t="s">
        <v>6</v>
      </c>
      <c r="C10" s="36" t="s">
        <v>7</v>
      </c>
      <c r="D10" s="80"/>
      <c r="E10" s="73">
        <f>SUM(E11:E20)</f>
        <v>37329</v>
      </c>
      <c r="F10" s="74">
        <f>SUM(F11:F20)</f>
        <v>411935</v>
      </c>
      <c r="G10" s="81"/>
      <c r="H10" s="73">
        <f>SUM(H11:H20)</f>
        <v>38833</v>
      </c>
      <c r="I10" s="74">
        <f>SUM(I11:I20)</f>
        <v>430831</v>
      </c>
      <c r="J10" s="81"/>
      <c r="K10" s="73">
        <f>SUM(K11:K20)</f>
        <v>33594</v>
      </c>
      <c r="L10" s="74">
        <f>SUM(L11:L20)</f>
        <v>393767</v>
      </c>
      <c r="M10" s="77" t="s">
        <v>8</v>
      </c>
      <c r="N10" s="76">
        <f>ROUND(E10/H10*100-100,2)</f>
        <v>-3.87</v>
      </c>
      <c r="O10" s="76">
        <f>ROUND(F10/I10*100-100,2)</f>
        <v>-4.39</v>
      </c>
      <c r="P10" s="77" t="s">
        <v>8</v>
      </c>
      <c r="Q10" s="78">
        <f>ROUND(E10/K10*100-100,2)</f>
        <v>11.12</v>
      </c>
      <c r="R10" s="78">
        <f>ROUND(F10/L10*100-100,2)</f>
        <v>4.61</v>
      </c>
      <c r="T10" s="37"/>
      <c r="U10" s="23"/>
      <c r="V10" s="23"/>
    </row>
    <row r="11" spans="1:23" ht="19.5" customHeight="1">
      <c r="A11" s="5" t="s">
        <v>0</v>
      </c>
      <c r="B11" s="5" t="s">
        <v>9</v>
      </c>
      <c r="C11" s="36" t="s">
        <v>10</v>
      </c>
      <c r="D11" s="74">
        <v>3852</v>
      </c>
      <c r="E11" s="73">
        <v>1284</v>
      </c>
      <c r="F11" s="74">
        <f>ROUND(E11/90.618593*1000,0)</f>
        <v>14169</v>
      </c>
      <c r="G11" s="74">
        <v>5549</v>
      </c>
      <c r="H11" s="73">
        <v>1881</v>
      </c>
      <c r="I11" s="74">
        <v>20869</v>
      </c>
      <c r="J11" s="74">
        <v>4964</v>
      </c>
      <c r="K11" s="73">
        <v>996</v>
      </c>
      <c r="L11" s="74">
        <v>11678</v>
      </c>
      <c r="M11" s="78">
        <f>ROUND(D11/G11*100-100,2)</f>
        <v>-30.58</v>
      </c>
      <c r="N11" s="76">
        <f aca="true" t="shared" si="0" ref="N11:N20">ROUND(E11/H11*100-100,2)</f>
        <v>-31.74</v>
      </c>
      <c r="O11" s="76">
        <f aca="true" t="shared" si="1" ref="O11:O20">ROUND(F11/I11*100-100,2)</f>
        <v>-32.11</v>
      </c>
      <c r="P11" s="78">
        <f>ROUND(D11/J11*100-100,2)</f>
        <v>-22.4</v>
      </c>
      <c r="Q11" s="78">
        <f>ROUND(E11/K11*100-100,2)</f>
        <v>28.92</v>
      </c>
      <c r="R11" s="78">
        <f>ROUND(F11/L11*100-100,2)</f>
        <v>21.33</v>
      </c>
      <c r="T11" s="82"/>
      <c r="U11" s="82"/>
      <c r="V11" s="82"/>
      <c r="W11" s="4"/>
    </row>
    <row r="12" spans="1:23" ht="19.5" customHeight="1">
      <c r="A12" s="5" t="s">
        <v>0</v>
      </c>
      <c r="B12" s="5" t="s">
        <v>11</v>
      </c>
      <c r="C12" s="36" t="s">
        <v>10</v>
      </c>
      <c r="D12" s="74">
        <v>0</v>
      </c>
      <c r="E12" s="74">
        <v>0</v>
      </c>
      <c r="F12" s="74">
        <f aca="true" t="shared" si="2" ref="F12:F20">ROUND(E12/90.618593*1000,0)</f>
        <v>0</v>
      </c>
      <c r="G12" s="74">
        <v>0</v>
      </c>
      <c r="H12" s="74">
        <v>0</v>
      </c>
      <c r="I12" s="74">
        <v>0</v>
      </c>
      <c r="J12" s="74">
        <v>0</v>
      </c>
      <c r="K12" s="73">
        <v>0</v>
      </c>
      <c r="L12" s="74">
        <v>0</v>
      </c>
      <c r="M12" s="78">
        <v>0</v>
      </c>
      <c r="N12" s="76">
        <v>0</v>
      </c>
      <c r="O12" s="76">
        <v>0</v>
      </c>
      <c r="P12" s="78">
        <v>0</v>
      </c>
      <c r="Q12" s="78">
        <v>0</v>
      </c>
      <c r="R12" s="78">
        <v>0</v>
      </c>
      <c r="T12" s="82"/>
      <c r="U12" s="82"/>
      <c r="V12" s="82"/>
      <c r="W12" s="4"/>
    </row>
    <row r="13" spans="1:23" ht="19.5" customHeight="1">
      <c r="A13" s="5" t="s">
        <v>0</v>
      </c>
      <c r="B13" s="5" t="s">
        <v>12</v>
      </c>
      <c r="C13" s="36" t="s">
        <v>10</v>
      </c>
      <c r="D13" s="74">
        <v>9974</v>
      </c>
      <c r="E13" s="73">
        <v>634</v>
      </c>
      <c r="F13" s="74">
        <f t="shared" si="2"/>
        <v>6996</v>
      </c>
      <c r="G13" s="74">
        <v>13673</v>
      </c>
      <c r="H13" s="73">
        <v>941</v>
      </c>
      <c r="I13" s="74">
        <v>10440</v>
      </c>
      <c r="J13" s="74">
        <v>5663</v>
      </c>
      <c r="K13" s="73">
        <v>397</v>
      </c>
      <c r="L13" s="74">
        <v>4649</v>
      </c>
      <c r="M13" s="78">
        <f aca="true" t="shared" si="3" ref="M13:M19">ROUND(D13/G13*100-100,2)</f>
        <v>-27.05</v>
      </c>
      <c r="N13" s="76">
        <f t="shared" si="0"/>
        <v>-32.62</v>
      </c>
      <c r="O13" s="76">
        <f t="shared" si="1"/>
        <v>-32.99</v>
      </c>
      <c r="P13" s="78">
        <f aca="true" t="shared" si="4" ref="P13:P19">ROUND(D13/J13*100-100,2)</f>
        <v>76.13</v>
      </c>
      <c r="Q13" s="78">
        <f aca="true" t="shared" si="5" ref="Q13:Q20">ROUND(E13/K13*100-100,2)</f>
        <v>59.7</v>
      </c>
      <c r="R13" s="78">
        <f aca="true" t="shared" si="6" ref="R13:R20">ROUND(F13/L13*100-100,2)</f>
        <v>50.48</v>
      </c>
      <c r="T13" s="82"/>
      <c r="U13" s="82"/>
      <c r="V13" s="82"/>
      <c r="W13" s="4"/>
    </row>
    <row r="14" spans="1:23" ht="19.5" customHeight="1">
      <c r="A14" s="5" t="s">
        <v>0</v>
      </c>
      <c r="B14" s="5" t="s">
        <v>13</v>
      </c>
      <c r="C14" s="36" t="s">
        <v>10</v>
      </c>
      <c r="D14" s="74">
        <v>11375</v>
      </c>
      <c r="E14" s="73">
        <v>3185</v>
      </c>
      <c r="F14" s="74">
        <f t="shared" si="2"/>
        <v>35147</v>
      </c>
      <c r="G14" s="74">
        <v>10147</v>
      </c>
      <c r="H14" s="73">
        <v>2760</v>
      </c>
      <c r="I14" s="74">
        <v>30621</v>
      </c>
      <c r="J14" s="74">
        <v>9952</v>
      </c>
      <c r="K14" s="73">
        <v>2601</v>
      </c>
      <c r="L14" s="74">
        <v>30492</v>
      </c>
      <c r="M14" s="78">
        <f t="shared" si="3"/>
        <v>12.1</v>
      </c>
      <c r="N14" s="76">
        <f t="shared" si="0"/>
        <v>15.4</v>
      </c>
      <c r="O14" s="76">
        <f t="shared" si="1"/>
        <v>14.78</v>
      </c>
      <c r="P14" s="78">
        <f t="shared" si="4"/>
        <v>14.3</v>
      </c>
      <c r="Q14" s="78">
        <f t="shared" si="5"/>
        <v>22.45</v>
      </c>
      <c r="R14" s="78">
        <f t="shared" si="6"/>
        <v>15.27</v>
      </c>
      <c r="T14" s="82"/>
      <c r="U14" s="82"/>
      <c r="V14" s="82"/>
      <c r="W14" s="4"/>
    </row>
    <row r="15" spans="1:23" ht="19.5" customHeight="1">
      <c r="A15" s="5" t="s">
        <v>0</v>
      </c>
      <c r="B15" s="5" t="s">
        <v>14</v>
      </c>
      <c r="C15" s="36" t="s">
        <v>10</v>
      </c>
      <c r="D15" s="74">
        <v>7580</v>
      </c>
      <c r="E15" s="73">
        <v>696</v>
      </c>
      <c r="F15" s="74">
        <f t="shared" si="2"/>
        <v>7681</v>
      </c>
      <c r="G15" s="74">
        <v>9489</v>
      </c>
      <c r="H15" s="73">
        <v>854</v>
      </c>
      <c r="I15" s="74">
        <v>9475</v>
      </c>
      <c r="J15" s="74">
        <v>8083</v>
      </c>
      <c r="K15" s="73">
        <v>712</v>
      </c>
      <c r="L15" s="74">
        <v>8347</v>
      </c>
      <c r="M15" s="78">
        <f t="shared" si="3"/>
        <v>-20.12</v>
      </c>
      <c r="N15" s="76">
        <f t="shared" si="0"/>
        <v>-18.5</v>
      </c>
      <c r="O15" s="76">
        <f t="shared" si="1"/>
        <v>-18.93</v>
      </c>
      <c r="P15" s="78">
        <f t="shared" si="4"/>
        <v>-6.22</v>
      </c>
      <c r="Q15" s="78">
        <f t="shared" si="5"/>
        <v>-2.25</v>
      </c>
      <c r="R15" s="78">
        <f t="shared" si="6"/>
        <v>-7.98</v>
      </c>
      <c r="T15" s="82"/>
      <c r="U15" s="82"/>
      <c r="V15" s="82"/>
      <c r="W15" s="4"/>
    </row>
    <row r="16" spans="1:23" ht="19.5" customHeight="1">
      <c r="A16" s="5" t="s">
        <v>0</v>
      </c>
      <c r="B16" s="5" t="s">
        <v>15</v>
      </c>
      <c r="C16" s="36" t="s">
        <v>10</v>
      </c>
      <c r="D16" s="74">
        <v>518</v>
      </c>
      <c r="E16" s="73">
        <v>58</v>
      </c>
      <c r="F16" s="74">
        <f t="shared" si="2"/>
        <v>640</v>
      </c>
      <c r="G16" s="74">
        <v>5076</v>
      </c>
      <c r="H16" s="73">
        <v>559</v>
      </c>
      <c r="I16" s="74">
        <v>6202</v>
      </c>
      <c r="J16" s="74">
        <v>2620</v>
      </c>
      <c r="K16" s="73">
        <v>365</v>
      </c>
      <c r="L16" s="74">
        <v>4280</v>
      </c>
      <c r="M16" s="78">
        <f t="shared" si="3"/>
        <v>-89.8</v>
      </c>
      <c r="N16" s="76">
        <f t="shared" si="0"/>
        <v>-89.62</v>
      </c>
      <c r="O16" s="76">
        <f t="shared" si="1"/>
        <v>-89.68</v>
      </c>
      <c r="P16" s="78">
        <f t="shared" si="4"/>
        <v>-80.23</v>
      </c>
      <c r="Q16" s="78">
        <f t="shared" si="5"/>
        <v>-84.11</v>
      </c>
      <c r="R16" s="78">
        <f t="shared" si="6"/>
        <v>-85.05</v>
      </c>
      <c r="T16" s="82"/>
      <c r="U16" s="82"/>
      <c r="V16" s="82"/>
      <c r="W16" s="4"/>
    </row>
    <row r="17" spans="1:23" ht="19.5" customHeight="1">
      <c r="A17" s="5" t="s">
        <v>0</v>
      </c>
      <c r="B17" s="5" t="s">
        <v>16</v>
      </c>
      <c r="C17" s="36" t="s">
        <v>10</v>
      </c>
      <c r="D17" s="74">
        <v>158877</v>
      </c>
      <c r="E17" s="73">
        <v>15266</v>
      </c>
      <c r="F17" s="74">
        <f t="shared" si="2"/>
        <v>168464</v>
      </c>
      <c r="G17" s="74">
        <v>170742</v>
      </c>
      <c r="H17" s="73">
        <v>16229</v>
      </c>
      <c r="I17" s="74">
        <v>180051</v>
      </c>
      <c r="J17" s="74">
        <v>136496</v>
      </c>
      <c r="K17" s="73">
        <v>13932</v>
      </c>
      <c r="L17" s="74">
        <v>163299</v>
      </c>
      <c r="M17" s="78">
        <f t="shared" si="3"/>
        <v>-6.95</v>
      </c>
      <c r="N17" s="76">
        <f t="shared" si="0"/>
        <v>-5.93</v>
      </c>
      <c r="O17" s="76">
        <f t="shared" si="1"/>
        <v>-6.44</v>
      </c>
      <c r="P17" s="78">
        <f t="shared" si="4"/>
        <v>16.4</v>
      </c>
      <c r="Q17" s="78">
        <f t="shared" si="5"/>
        <v>9.58</v>
      </c>
      <c r="R17" s="78">
        <f t="shared" si="6"/>
        <v>3.16</v>
      </c>
      <c r="T17" s="82"/>
      <c r="U17" s="82"/>
      <c r="V17" s="82"/>
      <c r="W17" s="4"/>
    </row>
    <row r="18" spans="1:23" ht="19.5" customHeight="1">
      <c r="A18" s="5" t="s">
        <v>0</v>
      </c>
      <c r="B18" s="5" t="s">
        <v>17</v>
      </c>
      <c r="C18" s="36" t="s">
        <v>10</v>
      </c>
      <c r="D18" s="74">
        <v>621</v>
      </c>
      <c r="E18" s="73">
        <v>45</v>
      </c>
      <c r="F18" s="74">
        <f t="shared" si="2"/>
        <v>497</v>
      </c>
      <c r="G18" s="74">
        <v>981</v>
      </c>
      <c r="H18" s="73">
        <v>74</v>
      </c>
      <c r="I18" s="74">
        <v>821</v>
      </c>
      <c r="J18" s="74">
        <v>2599</v>
      </c>
      <c r="K18" s="83">
        <v>162</v>
      </c>
      <c r="L18" s="74">
        <v>1894</v>
      </c>
      <c r="M18" s="78">
        <f t="shared" si="3"/>
        <v>-36.7</v>
      </c>
      <c r="N18" s="76">
        <f t="shared" si="0"/>
        <v>-39.19</v>
      </c>
      <c r="O18" s="76">
        <f t="shared" si="1"/>
        <v>-39.46</v>
      </c>
      <c r="P18" s="78">
        <f t="shared" si="4"/>
        <v>-76.11</v>
      </c>
      <c r="Q18" s="78">
        <f t="shared" si="5"/>
        <v>-72.22</v>
      </c>
      <c r="R18" s="78">
        <f t="shared" si="6"/>
        <v>-73.76</v>
      </c>
      <c r="T18" s="82"/>
      <c r="U18" s="82"/>
      <c r="V18" s="82"/>
      <c r="W18" s="4"/>
    </row>
    <row r="19" spans="1:23" ht="19.5" customHeight="1">
      <c r="A19" s="5" t="s">
        <v>0</v>
      </c>
      <c r="B19" s="5" t="s">
        <v>100</v>
      </c>
      <c r="C19" s="36" t="s">
        <v>10</v>
      </c>
      <c r="D19" s="74">
        <v>31537</v>
      </c>
      <c r="E19" s="73">
        <v>1864</v>
      </c>
      <c r="F19" s="74">
        <f t="shared" si="2"/>
        <v>20570</v>
      </c>
      <c r="G19" s="74">
        <v>35153</v>
      </c>
      <c r="H19" s="73">
        <v>1914</v>
      </c>
      <c r="I19" s="74">
        <v>21235</v>
      </c>
      <c r="J19" s="74">
        <v>42750</v>
      </c>
      <c r="K19" s="73">
        <v>2460</v>
      </c>
      <c r="L19" s="74">
        <v>28833</v>
      </c>
      <c r="M19" s="78">
        <f t="shared" si="3"/>
        <v>-10.29</v>
      </c>
      <c r="N19" s="76">
        <f t="shared" si="0"/>
        <v>-2.61</v>
      </c>
      <c r="O19" s="76">
        <f t="shared" si="1"/>
        <v>-3.13</v>
      </c>
      <c r="P19" s="78">
        <f t="shared" si="4"/>
        <v>-26.23</v>
      </c>
      <c r="Q19" s="78">
        <f t="shared" si="5"/>
        <v>-24.23</v>
      </c>
      <c r="R19" s="78">
        <f t="shared" si="6"/>
        <v>-28.66</v>
      </c>
      <c r="T19" s="82"/>
      <c r="U19" s="82"/>
      <c r="V19" s="82"/>
      <c r="W19" s="4"/>
    </row>
    <row r="20" spans="1:22" ht="19.5" customHeight="1">
      <c r="A20" s="5"/>
      <c r="B20" s="5" t="s">
        <v>18</v>
      </c>
      <c r="C20" s="36"/>
      <c r="D20" s="84"/>
      <c r="E20" s="73">
        <v>14297</v>
      </c>
      <c r="F20" s="74">
        <f t="shared" si="2"/>
        <v>157771</v>
      </c>
      <c r="G20" s="84"/>
      <c r="H20" s="73">
        <v>13621</v>
      </c>
      <c r="I20" s="74">
        <v>151117</v>
      </c>
      <c r="J20" s="84"/>
      <c r="K20" s="73">
        <v>11969</v>
      </c>
      <c r="L20" s="74">
        <v>140295</v>
      </c>
      <c r="M20" s="78"/>
      <c r="N20" s="76">
        <f t="shared" si="0"/>
        <v>4.96</v>
      </c>
      <c r="O20" s="76">
        <f t="shared" si="1"/>
        <v>4.4</v>
      </c>
      <c r="P20" s="78"/>
      <c r="Q20" s="78">
        <f t="shared" si="5"/>
        <v>19.45</v>
      </c>
      <c r="R20" s="78">
        <f t="shared" si="6"/>
        <v>12.46</v>
      </c>
      <c r="T20" s="85"/>
      <c r="U20" s="82"/>
      <c r="V20" s="82"/>
    </row>
    <row r="21" spans="1:22" ht="19.5" customHeight="1">
      <c r="A21" s="5"/>
      <c r="B21" s="5"/>
      <c r="C21" s="36"/>
      <c r="D21" s="74"/>
      <c r="E21" s="73"/>
      <c r="F21" s="74"/>
      <c r="G21" s="74"/>
      <c r="H21" s="73"/>
      <c r="I21" s="74"/>
      <c r="J21" s="74"/>
      <c r="K21" s="74"/>
      <c r="L21" s="74"/>
      <c r="M21" s="78"/>
      <c r="N21" s="76"/>
      <c r="O21" s="76"/>
      <c r="P21" s="78"/>
      <c r="Q21" s="78"/>
      <c r="R21" s="78"/>
      <c r="T21" s="85"/>
      <c r="U21" s="82"/>
      <c r="V21" s="82"/>
    </row>
    <row r="22" spans="1:22" ht="19.5" customHeight="1">
      <c r="A22" s="5" t="s">
        <v>19</v>
      </c>
      <c r="B22" s="5" t="s">
        <v>20</v>
      </c>
      <c r="C22" s="36" t="s">
        <v>7</v>
      </c>
      <c r="D22" s="80"/>
      <c r="E22" s="74">
        <f>SUM(E23:E28,E31:E32)</f>
        <v>39695</v>
      </c>
      <c r="F22" s="74">
        <f>SUM(F23:F28,F31:F32)</f>
        <v>438044</v>
      </c>
      <c r="G22" s="81"/>
      <c r="H22" s="74">
        <f>SUM(H23:H28,H31:H32)</f>
        <v>42885</v>
      </c>
      <c r="I22" s="74">
        <f>SUM(I23:I28,I31:I32)</f>
        <v>475784</v>
      </c>
      <c r="J22" s="81"/>
      <c r="K22" s="74">
        <f>SUM(K23:K28,K31:K32)</f>
        <v>32186</v>
      </c>
      <c r="L22" s="74">
        <f>SUM(L23:L28,L31:L32)</f>
        <v>377281</v>
      </c>
      <c r="M22" s="77" t="s">
        <v>8</v>
      </c>
      <c r="N22" s="76">
        <f aca="true" t="shared" si="7" ref="N22:N32">ROUND(E22/H22*100-100,2)</f>
        <v>-7.44</v>
      </c>
      <c r="O22" s="76">
        <f aca="true" t="shared" si="8" ref="O22:O32">ROUND(F22/I22*100-100,2)</f>
        <v>-7.93</v>
      </c>
      <c r="P22" s="77" t="s">
        <v>8</v>
      </c>
      <c r="Q22" s="78">
        <f aca="true" t="shared" si="9" ref="Q22:Q32">ROUND(E22/K22*100-100,2)</f>
        <v>23.33</v>
      </c>
      <c r="R22" s="78">
        <f aca="true" t="shared" si="10" ref="R22:R32">ROUND(F22/L22*100-100,2)</f>
        <v>16.11</v>
      </c>
      <c r="T22" s="85"/>
      <c r="U22" s="82"/>
      <c r="V22" s="82"/>
    </row>
    <row r="23" spans="1:22" ht="19.5" customHeight="1">
      <c r="A23" s="5" t="s">
        <v>0</v>
      </c>
      <c r="B23" s="5" t="s">
        <v>21</v>
      </c>
      <c r="C23" s="36" t="s">
        <v>7</v>
      </c>
      <c r="D23" s="80"/>
      <c r="E23" s="73">
        <v>7752</v>
      </c>
      <c r="F23" s="74">
        <f>ROUND(E23/90.618593*1000,0)</f>
        <v>85545</v>
      </c>
      <c r="G23" s="81"/>
      <c r="H23" s="73">
        <v>5732</v>
      </c>
      <c r="I23" s="74">
        <v>63593</v>
      </c>
      <c r="J23" s="81"/>
      <c r="K23" s="74">
        <v>6154</v>
      </c>
      <c r="L23" s="74">
        <v>72136</v>
      </c>
      <c r="M23" s="77" t="s">
        <v>8</v>
      </c>
      <c r="N23" s="76">
        <f t="shared" si="7"/>
        <v>35.24</v>
      </c>
      <c r="O23" s="76">
        <f t="shared" si="8"/>
        <v>34.52</v>
      </c>
      <c r="P23" s="77" t="s">
        <v>8</v>
      </c>
      <c r="Q23" s="78">
        <f t="shared" si="9"/>
        <v>25.97</v>
      </c>
      <c r="R23" s="78">
        <f t="shared" si="10"/>
        <v>18.59</v>
      </c>
      <c r="T23" s="85"/>
      <c r="U23" s="82"/>
      <c r="V23" s="82"/>
    </row>
    <row r="24" spans="1:22" ht="19.5" customHeight="1">
      <c r="A24" s="5" t="s">
        <v>0</v>
      </c>
      <c r="B24" s="5" t="s">
        <v>22</v>
      </c>
      <c r="C24" s="36" t="s">
        <v>7</v>
      </c>
      <c r="D24" s="80"/>
      <c r="E24" s="73">
        <v>2622</v>
      </c>
      <c r="F24" s="74">
        <f>ROUND(E24/90.618593*1000,0)</f>
        <v>28934</v>
      </c>
      <c r="G24" s="81"/>
      <c r="H24" s="73">
        <v>2041</v>
      </c>
      <c r="I24" s="74">
        <v>22644</v>
      </c>
      <c r="J24" s="81"/>
      <c r="K24" s="74">
        <v>1431</v>
      </c>
      <c r="L24" s="74">
        <v>16772</v>
      </c>
      <c r="M24" s="77" t="s">
        <v>8</v>
      </c>
      <c r="N24" s="76">
        <f t="shared" si="7"/>
        <v>28.47</v>
      </c>
      <c r="O24" s="76">
        <f t="shared" si="8"/>
        <v>27.78</v>
      </c>
      <c r="P24" s="77" t="s">
        <v>8</v>
      </c>
      <c r="Q24" s="78">
        <f t="shared" si="9"/>
        <v>83.23</v>
      </c>
      <c r="R24" s="78">
        <f t="shared" si="10"/>
        <v>72.51</v>
      </c>
      <c r="T24" s="85"/>
      <c r="U24" s="82"/>
      <c r="V24" s="82"/>
    </row>
    <row r="25" spans="1:22" ht="19.5" customHeight="1">
      <c r="A25" s="5" t="s">
        <v>0</v>
      </c>
      <c r="B25" s="5" t="s">
        <v>23</v>
      </c>
      <c r="C25" s="36" t="s">
        <v>7</v>
      </c>
      <c r="D25" s="80"/>
      <c r="E25" s="73">
        <v>4103</v>
      </c>
      <c r="F25" s="74">
        <f>ROUND(E25/90.618593*1000,0)</f>
        <v>45278</v>
      </c>
      <c r="G25" s="81"/>
      <c r="H25" s="73">
        <v>1992</v>
      </c>
      <c r="I25" s="74">
        <v>22100</v>
      </c>
      <c r="J25" s="81"/>
      <c r="K25" s="74">
        <v>2238</v>
      </c>
      <c r="L25" s="74">
        <v>26231</v>
      </c>
      <c r="M25" s="77" t="s">
        <v>8</v>
      </c>
      <c r="N25" s="76">
        <f t="shared" si="7"/>
        <v>105.97</v>
      </c>
      <c r="O25" s="76">
        <f t="shared" si="8"/>
        <v>104.88</v>
      </c>
      <c r="P25" s="77" t="s">
        <v>8</v>
      </c>
      <c r="Q25" s="78">
        <f t="shared" si="9"/>
        <v>83.33</v>
      </c>
      <c r="R25" s="78">
        <f t="shared" si="10"/>
        <v>72.61</v>
      </c>
      <c r="T25" s="85"/>
      <c r="U25" s="82"/>
      <c r="V25" s="82"/>
    </row>
    <row r="26" spans="1:22" ht="19.5" customHeight="1">
      <c r="A26" s="5" t="s">
        <v>0</v>
      </c>
      <c r="B26" s="5" t="s">
        <v>24</v>
      </c>
      <c r="C26" s="36" t="s">
        <v>7</v>
      </c>
      <c r="D26" s="80"/>
      <c r="E26" s="73">
        <v>737</v>
      </c>
      <c r="F26" s="74">
        <f>ROUND(E26/90.618593*1000,0)</f>
        <v>8133</v>
      </c>
      <c r="G26" s="81"/>
      <c r="H26" s="73">
        <v>2062</v>
      </c>
      <c r="I26" s="74">
        <v>22877</v>
      </c>
      <c r="J26" s="81"/>
      <c r="K26" s="74">
        <v>737</v>
      </c>
      <c r="L26" s="74">
        <v>8644</v>
      </c>
      <c r="M26" s="77" t="s">
        <v>8</v>
      </c>
      <c r="N26" s="76">
        <f t="shared" si="7"/>
        <v>-64.26</v>
      </c>
      <c r="O26" s="76">
        <f t="shared" si="8"/>
        <v>-64.45</v>
      </c>
      <c r="P26" s="77" t="s">
        <v>8</v>
      </c>
      <c r="Q26" s="78">
        <f t="shared" si="9"/>
        <v>0</v>
      </c>
      <c r="R26" s="78">
        <f t="shared" si="10"/>
        <v>-5.91</v>
      </c>
      <c r="T26" s="85"/>
      <c r="U26" s="82"/>
      <c r="V26" s="82"/>
    </row>
    <row r="27" spans="1:22" ht="19.5" customHeight="1">
      <c r="A27" s="5" t="s">
        <v>0</v>
      </c>
      <c r="B27" s="5" t="s">
        <v>25</v>
      </c>
      <c r="C27" s="36" t="s">
        <v>7</v>
      </c>
      <c r="D27" s="80"/>
      <c r="E27" s="73">
        <v>5843</v>
      </c>
      <c r="F27" s="74">
        <f>ROUND(E27/90.618593*1000,0)</f>
        <v>64479</v>
      </c>
      <c r="G27" s="81"/>
      <c r="H27" s="73">
        <v>7980</v>
      </c>
      <c r="I27" s="74">
        <v>88533</v>
      </c>
      <c r="J27" s="81"/>
      <c r="K27" s="74">
        <v>5097</v>
      </c>
      <c r="L27" s="74">
        <v>59749</v>
      </c>
      <c r="M27" s="77" t="s">
        <v>8</v>
      </c>
      <c r="N27" s="76">
        <f t="shared" si="7"/>
        <v>-26.78</v>
      </c>
      <c r="O27" s="76">
        <f t="shared" si="8"/>
        <v>-27.17</v>
      </c>
      <c r="P27" s="77" t="s">
        <v>8</v>
      </c>
      <c r="Q27" s="78">
        <f t="shared" si="9"/>
        <v>14.64</v>
      </c>
      <c r="R27" s="78">
        <f t="shared" si="10"/>
        <v>7.92</v>
      </c>
      <c r="T27" s="85"/>
      <c r="U27" s="82"/>
      <c r="V27" s="82"/>
    </row>
    <row r="28" spans="1:22" ht="19.5" customHeight="1">
      <c r="A28" s="5" t="s">
        <v>0</v>
      </c>
      <c r="B28" s="5" t="s">
        <v>26</v>
      </c>
      <c r="C28" s="36" t="s">
        <v>7</v>
      </c>
      <c r="D28" s="80"/>
      <c r="E28" s="74">
        <f>SUM(E29:E30)</f>
        <v>7342</v>
      </c>
      <c r="F28" s="74">
        <f>SUM(F29:F30)</f>
        <v>81021</v>
      </c>
      <c r="G28" s="81"/>
      <c r="H28" s="74">
        <f>SUM(H29:H30)</f>
        <v>9652</v>
      </c>
      <c r="I28" s="74">
        <f>SUM(I29:I30)</f>
        <v>107083</v>
      </c>
      <c r="J28" s="81"/>
      <c r="K28" s="74">
        <f>SUM(K29:K30)</f>
        <v>6438</v>
      </c>
      <c r="L28" s="74">
        <f>SUM(L29:L30)</f>
        <v>75470</v>
      </c>
      <c r="M28" s="77" t="s">
        <v>8</v>
      </c>
      <c r="N28" s="76">
        <f t="shared" si="7"/>
        <v>-23.93</v>
      </c>
      <c r="O28" s="76">
        <f t="shared" si="8"/>
        <v>-24.34</v>
      </c>
      <c r="P28" s="77" t="s">
        <v>8</v>
      </c>
      <c r="Q28" s="78">
        <f t="shared" si="9"/>
        <v>14.04</v>
      </c>
      <c r="R28" s="78">
        <f t="shared" si="10"/>
        <v>7.36</v>
      </c>
      <c r="T28" s="85"/>
      <c r="U28" s="82"/>
      <c r="V28" s="82"/>
    </row>
    <row r="29" spans="1:22" ht="19.5" customHeight="1">
      <c r="A29" s="5"/>
      <c r="B29" s="5" t="s">
        <v>27</v>
      </c>
      <c r="C29" s="36" t="s">
        <v>7</v>
      </c>
      <c r="D29" s="80"/>
      <c r="E29" s="73">
        <v>5379</v>
      </c>
      <c r="F29" s="74">
        <f>ROUND(E29/90.618593*1000,0)</f>
        <v>59359</v>
      </c>
      <c r="G29" s="81"/>
      <c r="H29" s="73">
        <v>5390</v>
      </c>
      <c r="I29" s="74">
        <v>59799</v>
      </c>
      <c r="J29" s="81"/>
      <c r="K29" s="74">
        <v>4377</v>
      </c>
      <c r="L29" s="74">
        <v>51309</v>
      </c>
      <c r="M29" s="77" t="s">
        <v>8</v>
      </c>
      <c r="N29" s="76">
        <f t="shared" si="7"/>
        <v>-0.2</v>
      </c>
      <c r="O29" s="76">
        <f t="shared" si="8"/>
        <v>-0.74</v>
      </c>
      <c r="P29" s="77" t="s">
        <v>8</v>
      </c>
      <c r="Q29" s="78">
        <f t="shared" si="9"/>
        <v>22.89</v>
      </c>
      <c r="R29" s="78">
        <f t="shared" si="10"/>
        <v>15.69</v>
      </c>
      <c r="T29" s="85"/>
      <c r="U29" s="82"/>
      <c r="V29" s="82"/>
    </row>
    <row r="30" spans="1:22" ht="19.5" customHeight="1">
      <c r="A30" s="5"/>
      <c r="B30" s="5" t="s">
        <v>28</v>
      </c>
      <c r="C30" s="36" t="s">
        <v>7</v>
      </c>
      <c r="D30" s="80"/>
      <c r="E30" s="73">
        <v>1963</v>
      </c>
      <c r="F30" s="74">
        <f>ROUND(E30/90.618593*1000,0)</f>
        <v>21662</v>
      </c>
      <c r="G30" s="81"/>
      <c r="H30" s="73">
        <v>4262</v>
      </c>
      <c r="I30" s="74">
        <v>47284</v>
      </c>
      <c r="J30" s="81"/>
      <c r="K30" s="74">
        <v>2061</v>
      </c>
      <c r="L30" s="74">
        <v>24161</v>
      </c>
      <c r="M30" s="77" t="s">
        <v>8</v>
      </c>
      <c r="N30" s="76">
        <f t="shared" si="7"/>
        <v>-53.94</v>
      </c>
      <c r="O30" s="76">
        <f t="shared" si="8"/>
        <v>-54.19</v>
      </c>
      <c r="P30" s="77" t="s">
        <v>8</v>
      </c>
      <c r="Q30" s="78">
        <f t="shared" si="9"/>
        <v>-4.75</v>
      </c>
      <c r="R30" s="78">
        <f t="shared" si="10"/>
        <v>-10.34</v>
      </c>
      <c r="T30" s="85"/>
      <c r="U30" s="82"/>
      <c r="V30" s="82"/>
    </row>
    <row r="31" spans="1:22" ht="19.5" customHeight="1">
      <c r="A31" s="5" t="s">
        <v>0</v>
      </c>
      <c r="B31" s="5" t="s">
        <v>29</v>
      </c>
      <c r="C31" s="36" t="s">
        <v>7</v>
      </c>
      <c r="D31" s="80"/>
      <c r="E31" s="73">
        <v>738</v>
      </c>
      <c r="F31" s="74">
        <f>ROUND(E31/90.618593*1000,0)</f>
        <v>8144</v>
      </c>
      <c r="G31" s="81"/>
      <c r="H31" s="73">
        <v>758</v>
      </c>
      <c r="I31" s="74">
        <v>8410</v>
      </c>
      <c r="J31" s="81"/>
      <c r="K31" s="74">
        <v>556</v>
      </c>
      <c r="L31" s="74">
        <v>6520</v>
      </c>
      <c r="M31" s="77" t="s">
        <v>8</v>
      </c>
      <c r="N31" s="76">
        <f t="shared" si="7"/>
        <v>-2.64</v>
      </c>
      <c r="O31" s="76">
        <f t="shared" si="8"/>
        <v>-3.16</v>
      </c>
      <c r="P31" s="77" t="s">
        <v>8</v>
      </c>
      <c r="Q31" s="78">
        <f t="shared" si="9"/>
        <v>32.73</v>
      </c>
      <c r="R31" s="78">
        <f t="shared" si="10"/>
        <v>24.91</v>
      </c>
      <c r="T31" s="85"/>
      <c r="U31" s="82"/>
      <c r="V31" s="82"/>
    </row>
    <row r="32" spans="2:22" ht="19.5" customHeight="1">
      <c r="B32" s="5" t="s">
        <v>30</v>
      </c>
      <c r="C32" s="36" t="s">
        <v>7</v>
      </c>
      <c r="D32" s="80"/>
      <c r="E32" s="73">
        <v>10558</v>
      </c>
      <c r="F32" s="74">
        <f>ROUND(E32/90.618593*1000,0)</f>
        <v>116510</v>
      </c>
      <c r="G32" s="81"/>
      <c r="H32" s="73">
        <v>12668</v>
      </c>
      <c r="I32" s="74">
        <v>140544</v>
      </c>
      <c r="J32" s="81"/>
      <c r="K32" s="74">
        <v>9535</v>
      </c>
      <c r="L32" s="74">
        <v>111759</v>
      </c>
      <c r="M32" s="77" t="s">
        <v>8</v>
      </c>
      <c r="N32" s="76">
        <f t="shared" si="7"/>
        <v>-16.66</v>
      </c>
      <c r="O32" s="76">
        <f t="shared" si="8"/>
        <v>-17.1</v>
      </c>
      <c r="P32" s="77" t="s">
        <v>8</v>
      </c>
      <c r="Q32" s="78">
        <f t="shared" si="9"/>
        <v>10.73</v>
      </c>
      <c r="R32" s="78">
        <f t="shared" si="10"/>
        <v>4.25</v>
      </c>
      <c r="T32" s="85"/>
      <c r="U32" s="82"/>
      <c r="V32" s="82"/>
    </row>
    <row r="33" spans="2:22" ht="19.5" customHeight="1">
      <c r="B33" s="5"/>
      <c r="C33" s="36"/>
      <c r="D33" s="80"/>
      <c r="E33" s="73"/>
      <c r="F33" s="74"/>
      <c r="G33" s="81"/>
      <c r="H33" s="73"/>
      <c r="I33" s="74"/>
      <c r="J33" s="81"/>
      <c r="K33" s="74"/>
      <c r="L33" s="74"/>
      <c r="M33" s="77"/>
      <c r="N33" s="76"/>
      <c r="O33" s="76"/>
      <c r="P33" s="77"/>
      <c r="Q33" s="78"/>
      <c r="R33" s="78"/>
      <c r="T33" s="85"/>
      <c r="U33" s="82"/>
      <c r="V33" s="82"/>
    </row>
    <row r="34" spans="1:22" ht="19.5" customHeight="1">
      <c r="A34" s="2" t="s">
        <v>31</v>
      </c>
      <c r="B34" s="5" t="s">
        <v>32</v>
      </c>
      <c r="C34" s="36"/>
      <c r="D34" s="80"/>
      <c r="E34" s="74">
        <f>SUM(E35,E46,E47)</f>
        <v>15603</v>
      </c>
      <c r="F34" s="74">
        <f>SUM(F35,F46,F47)</f>
        <v>172184</v>
      </c>
      <c r="G34" s="81"/>
      <c r="H34" s="74">
        <f>SUM(H35,H46,H47)</f>
        <v>14149</v>
      </c>
      <c r="I34" s="74">
        <f>SUM(I35,I46,I47)</f>
        <v>156975</v>
      </c>
      <c r="J34" s="81"/>
      <c r="K34" s="74">
        <f>SUM(K35,K46,K47)</f>
        <v>13276</v>
      </c>
      <c r="L34" s="74">
        <f>SUM(L35,L46,L47)</f>
        <v>155606</v>
      </c>
      <c r="M34" s="77" t="s">
        <v>8</v>
      </c>
      <c r="N34" s="76">
        <f aca="true" t="shared" si="11" ref="N34:N47">ROUND(E34/H34*100-100,2)</f>
        <v>10.28</v>
      </c>
      <c r="O34" s="76">
        <f aca="true" t="shared" si="12" ref="O34:O47">ROUND(F34/I34*100-100,2)</f>
        <v>9.69</v>
      </c>
      <c r="P34" s="77" t="s">
        <v>8</v>
      </c>
      <c r="Q34" s="78">
        <f aca="true" t="shared" si="13" ref="Q34:Q47">ROUND(E34/K34*100-100,2)</f>
        <v>17.53</v>
      </c>
      <c r="R34" s="78">
        <f aca="true" t="shared" si="14" ref="R34:R47">ROUND(F34/L34*100-100,2)</f>
        <v>10.65</v>
      </c>
      <c r="T34" s="85"/>
      <c r="U34" s="82"/>
      <c r="V34" s="82"/>
    </row>
    <row r="35" spans="2:22" ht="19.5" customHeight="1">
      <c r="B35" s="5" t="s">
        <v>33</v>
      </c>
      <c r="C35" s="36" t="s">
        <v>7</v>
      </c>
      <c r="D35" s="80"/>
      <c r="E35" s="74">
        <f>SUM(E36,E40,E44,E45)</f>
        <v>11286</v>
      </c>
      <c r="F35" s="74">
        <f>SUM(F36,F40,F44,F45)</f>
        <v>124544</v>
      </c>
      <c r="G35" s="81"/>
      <c r="H35" s="74">
        <f>SUM(H36,H40,H44,H45)</f>
        <v>11753</v>
      </c>
      <c r="I35" s="74">
        <f>SUM(I36,I40,I44,I45)</f>
        <v>130393</v>
      </c>
      <c r="J35" s="81"/>
      <c r="K35" s="74">
        <f>SUM(K36,K40,K44,K45)</f>
        <v>9727</v>
      </c>
      <c r="L35" s="74">
        <f>SUM(L36,L40,L44,L45)</f>
        <v>114006</v>
      </c>
      <c r="M35" s="77" t="s">
        <v>8</v>
      </c>
      <c r="N35" s="76">
        <f t="shared" si="11"/>
        <v>-3.97</v>
      </c>
      <c r="O35" s="76">
        <f t="shared" si="12"/>
        <v>-4.49</v>
      </c>
      <c r="P35" s="77" t="s">
        <v>8</v>
      </c>
      <c r="Q35" s="78">
        <f t="shared" si="13"/>
        <v>16.03</v>
      </c>
      <c r="R35" s="78">
        <f t="shared" si="14"/>
        <v>9.24</v>
      </c>
      <c r="T35" s="85"/>
      <c r="U35" s="82"/>
      <c r="V35" s="82"/>
    </row>
    <row r="36" spans="2:22" ht="19.5" customHeight="1">
      <c r="B36" s="5" t="s">
        <v>34</v>
      </c>
      <c r="C36" s="36" t="s">
        <v>7</v>
      </c>
      <c r="D36" s="80"/>
      <c r="E36" s="74">
        <f>SUM(E37:E39)</f>
        <v>2802</v>
      </c>
      <c r="F36" s="74">
        <f>SUM(F37:F39)</f>
        <v>30921</v>
      </c>
      <c r="G36" s="81"/>
      <c r="H36" s="74">
        <f>SUM(H37:H39)</f>
        <v>4479</v>
      </c>
      <c r="I36" s="74">
        <f>SUM(I37:I39)</f>
        <v>49692</v>
      </c>
      <c r="J36" s="81"/>
      <c r="K36" s="74">
        <f>SUM(K37:K39)</f>
        <v>1849</v>
      </c>
      <c r="L36" s="74">
        <f>SUM(L37:L39)</f>
        <v>21670</v>
      </c>
      <c r="M36" s="77" t="s">
        <v>8</v>
      </c>
      <c r="N36" s="76">
        <f t="shared" si="11"/>
        <v>-37.44</v>
      </c>
      <c r="O36" s="76">
        <f t="shared" si="12"/>
        <v>-37.77</v>
      </c>
      <c r="P36" s="77" t="s">
        <v>8</v>
      </c>
      <c r="Q36" s="78">
        <f t="shared" si="13"/>
        <v>51.54</v>
      </c>
      <c r="R36" s="78">
        <f t="shared" si="14"/>
        <v>42.69</v>
      </c>
      <c r="T36" s="85"/>
      <c r="U36" s="82"/>
      <c r="V36" s="82"/>
    </row>
    <row r="37" spans="2:22" ht="19.5" customHeight="1">
      <c r="B37" s="5" t="s">
        <v>35</v>
      </c>
      <c r="C37" s="36" t="s">
        <v>7</v>
      </c>
      <c r="D37" s="80"/>
      <c r="E37" s="73">
        <v>622</v>
      </c>
      <c r="F37" s="74">
        <f>ROUND(E37/90.618593*1000,0)</f>
        <v>6864</v>
      </c>
      <c r="G37" s="81"/>
      <c r="H37" s="73">
        <v>612</v>
      </c>
      <c r="I37" s="74">
        <v>6790</v>
      </c>
      <c r="J37" s="81"/>
      <c r="K37" s="74">
        <v>545</v>
      </c>
      <c r="L37" s="74">
        <v>6391</v>
      </c>
      <c r="M37" s="77" t="s">
        <v>8</v>
      </c>
      <c r="N37" s="76">
        <f t="shared" si="11"/>
        <v>1.63</v>
      </c>
      <c r="O37" s="76">
        <f t="shared" si="12"/>
        <v>1.09</v>
      </c>
      <c r="P37" s="77" t="s">
        <v>8</v>
      </c>
      <c r="Q37" s="78">
        <f t="shared" si="13"/>
        <v>14.13</v>
      </c>
      <c r="R37" s="78">
        <f t="shared" si="14"/>
        <v>7.4</v>
      </c>
      <c r="T37" s="85"/>
      <c r="U37" s="82"/>
      <c r="V37" s="82"/>
    </row>
    <row r="38" spans="2:22" ht="19.5" customHeight="1">
      <c r="B38" s="5" t="s">
        <v>36</v>
      </c>
      <c r="C38" s="36" t="s">
        <v>7</v>
      </c>
      <c r="D38" s="80"/>
      <c r="E38" s="73">
        <v>2172</v>
      </c>
      <c r="F38" s="74">
        <f>ROUND(E38/90.618593*1000,0)</f>
        <v>23969</v>
      </c>
      <c r="G38" s="81"/>
      <c r="H38" s="73">
        <v>3857</v>
      </c>
      <c r="I38" s="74">
        <v>42791</v>
      </c>
      <c r="J38" s="81"/>
      <c r="K38" s="74">
        <v>1302</v>
      </c>
      <c r="L38" s="74">
        <v>15257</v>
      </c>
      <c r="M38" s="77" t="s">
        <v>8</v>
      </c>
      <c r="N38" s="76">
        <f t="shared" si="11"/>
        <v>-43.69</v>
      </c>
      <c r="O38" s="76">
        <f t="shared" si="12"/>
        <v>-43.99</v>
      </c>
      <c r="P38" s="77" t="s">
        <v>8</v>
      </c>
      <c r="Q38" s="78">
        <f t="shared" si="13"/>
        <v>66.82</v>
      </c>
      <c r="R38" s="78">
        <f t="shared" si="14"/>
        <v>57.1</v>
      </c>
      <c r="T38" s="85"/>
      <c r="U38" s="82"/>
      <c r="V38" s="82"/>
    </row>
    <row r="39" spans="2:22" ht="19.5" customHeight="1">
      <c r="B39" s="5" t="s">
        <v>37</v>
      </c>
      <c r="C39" s="36" t="s">
        <v>7</v>
      </c>
      <c r="D39" s="80"/>
      <c r="E39" s="86">
        <v>8</v>
      </c>
      <c r="F39" s="74">
        <f>ROUND(E39/90.618593*1000,0)</f>
        <v>88</v>
      </c>
      <c r="G39" s="81"/>
      <c r="H39" s="73">
        <v>10</v>
      </c>
      <c r="I39" s="74">
        <v>111</v>
      </c>
      <c r="J39" s="81"/>
      <c r="K39" s="74">
        <v>2</v>
      </c>
      <c r="L39" s="74">
        <v>22</v>
      </c>
      <c r="M39" s="77" t="s">
        <v>8</v>
      </c>
      <c r="N39" s="76">
        <f t="shared" si="11"/>
        <v>-20</v>
      </c>
      <c r="O39" s="76">
        <f t="shared" si="12"/>
        <v>-20.72</v>
      </c>
      <c r="P39" s="77" t="s">
        <v>8</v>
      </c>
      <c r="Q39" s="78">
        <f t="shared" si="13"/>
        <v>300</v>
      </c>
      <c r="R39" s="78">
        <f t="shared" si="14"/>
        <v>300</v>
      </c>
      <c r="T39" s="85"/>
      <c r="U39" s="82"/>
      <c r="V39" s="82"/>
    </row>
    <row r="40" spans="2:22" ht="19.5" customHeight="1">
      <c r="B40" s="5" t="s">
        <v>38</v>
      </c>
      <c r="C40" s="36" t="s">
        <v>7</v>
      </c>
      <c r="D40" s="80"/>
      <c r="E40" s="74">
        <f>SUM(E41:E43)</f>
        <v>5777</v>
      </c>
      <c r="F40" s="74">
        <f>SUM(F41:F43)</f>
        <v>63750</v>
      </c>
      <c r="G40" s="81"/>
      <c r="H40" s="74">
        <f>SUM(H41:H43)</f>
        <v>4940</v>
      </c>
      <c r="I40" s="74">
        <f>SUM(I41:I43)</f>
        <v>54806</v>
      </c>
      <c r="J40" s="81"/>
      <c r="K40" s="74">
        <f>SUM(K41:K43)</f>
        <v>5049</v>
      </c>
      <c r="L40" s="74">
        <f>SUM(L41:L43)</f>
        <v>59177</v>
      </c>
      <c r="M40" s="77" t="s">
        <v>8</v>
      </c>
      <c r="N40" s="76">
        <f t="shared" si="11"/>
        <v>16.94</v>
      </c>
      <c r="O40" s="76">
        <f t="shared" si="12"/>
        <v>16.32</v>
      </c>
      <c r="P40" s="77" t="s">
        <v>8</v>
      </c>
      <c r="Q40" s="78">
        <f t="shared" si="13"/>
        <v>14.42</v>
      </c>
      <c r="R40" s="78">
        <f t="shared" si="14"/>
        <v>7.73</v>
      </c>
      <c r="T40" s="85"/>
      <c r="U40" s="82"/>
      <c r="V40" s="82"/>
    </row>
    <row r="41" spans="2:22" ht="19.5" customHeight="1">
      <c r="B41" s="5" t="s">
        <v>35</v>
      </c>
      <c r="C41" s="36" t="s">
        <v>7</v>
      </c>
      <c r="D41" s="80"/>
      <c r="E41" s="73">
        <v>1347</v>
      </c>
      <c r="F41" s="74">
        <f aca="true" t="shared" si="15" ref="F41:F47">ROUND(E41/90.618593*1000,0)</f>
        <v>14864</v>
      </c>
      <c r="G41" s="81"/>
      <c r="H41" s="73">
        <v>1046</v>
      </c>
      <c r="I41" s="74">
        <v>11605</v>
      </c>
      <c r="J41" s="81"/>
      <c r="K41" s="74">
        <v>1057</v>
      </c>
      <c r="L41" s="74">
        <v>12385</v>
      </c>
      <c r="M41" s="77" t="s">
        <v>8</v>
      </c>
      <c r="N41" s="76">
        <f t="shared" si="11"/>
        <v>28.78</v>
      </c>
      <c r="O41" s="76">
        <f t="shared" si="12"/>
        <v>28.08</v>
      </c>
      <c r="P41" s="77" t="s">
        <v>8</v>
      </c>
      <c r="Q41" s="78">
        <f t="shared" si="13"/>
        <v>27.44</v>
      </c>
      <c r="R41" s="78">
        <f t="shared" si="14"/>
        <v>20.02</v>
      </c>
      <c r="T41" s="85"/>
      <c r="U41" s="82"/>
      <c r="V41" s="82"/>
    </row>
    <row r="42" spans="2:22" ht="19.5" customHeight="1">
      <c r="B42" s="5" t="s">
        <v>36</v>
      </c>
      <c r="C42" s="36" t="s">
        <v>7</v>
      </c>
      <c r="D42" s="80"/>
      <c r="E42" s="73">
        <v>3739</v>
      </c>
      <c r="F42" s="74">
        <f t="shared" si="15"/>
        <v>41261</v>
      </c>
      <c r="G42" s="81"/>
      <c r="H42" s="73">
        <v>3162</v>
      </c>
      <c r="I42" s="74">
        <v>35080</v>
      </c>
      <c r="J42" s="81"/>
      <c r="K42" s="74">
        <v>3449</v>
      </c>
      <c r="L42" s="74">
        <v>40429</v>
      </c>
      <c r="M42" s="77" t="s">
        <v>8</v>
      </c>
      <c r="N42" s="76">
        <f t="shared" si="11"/>
        <v>18.25</v>
      </c>
      <c r="O42" s="76">
        <f t="shared" si="12"/>
        <v>17.62</v>
      </c>
      <c r="P42" s="77" t="s">
        <v>8</v>
      </c>
      <c r="Q42" s="78">
        <f t="shared" si="13"/>
        <v>8.41</v>
      </c>
      <c r="R42" s="78">
        <f t="shared" si="14"/>
        <v>2.06</v>
      </c>
      <c r="T42" s="85"/>
      <c r="U42" s="82"/>
      <c r="V42" s="82"/>
    </row>
    <row r="43" spans="2:22" ht="19.5" customHeight="1">
      <c r="B43" s="5" t="s">
        <v>37</v>
      </c>
      <c r="C43" s="36" t="s">
        <v>7</v>
      </c>
      <c r="D43" s="80"/>
      <c r="E43" s="73">
        <v>691</v>
      </c>
      <c r="F43" s="74">
        <f t="shared" si="15"/>
        <v>7625</v>
      </c>
      <c r="G43" s="81"/>
      <c r="H43" s="73">
        <v>732</v>
      </c>
      <c r="I43" s="74">
        <v>8121</v>
      </c>
      <c r="J43" s="81"/>
      <c r="K43" s="74">
        <v>543</v>
      </c>
      <c r="L43" s="74">
        <v>6363</v>
      </c>
      <c r="M43" s="77" t="s">
        <v>8</v>
      </c>
      <c r="N43" s="76">
        <f t="shared" si="11"/>
        <v>-5.6</v>
      </c>
      <c r="O43" s="76">
        <f t="shared" si="12"/>
        <v>-6.11</v>
      </c>
      <c r="P43" s="77" t="s">
        <v>8</v>
      </c>
      <c r="Q43" s="78">
        <f t="shared" si="13"/>
        <v>27.26</v>
      </c>
      <c r="R43" s="78">
        <f t="shared" si="14"/>
        <v>19.83</v>
      </c>
      <c r="T43" s="85"/>
      <c r="U43" s="82"/>
      <c r="V43" s="82"/>
    </row>
    <row r="44" spans="2:22" ht="19.5" customHeight="1">
      <c r="B44" s="5" t="s">
        <v>39</v>
      </c>
      <c r="C44" s="36" t="s">
        <v>7</v>
      </c>
      <c r="D44" s="80"/>
      <c r="E44" s="73">
        <v>2003</v>
      </c>
      <c r="F44" s="74">
        <f t="shared" si="15"/>
        <v>22104</v>
      </c>
      <c r="G44" s="81"/>
      <c r="H44" s="73">
        <v>1872</v>
      </c>
      <c r="I44" s="74">
        <v>20769</v>
      </c>
      <c r="J44" s="81"/>
      <c r="K44" s="74">
        <v>2638</v>
      </c>
      <c r="L44" s="74">
        <v>30917</v>
      </c>
      <c r="M44" s="77" t="s">
        <v>8</v>
      </c>
      <c r="N44" s="76">
        <f t="shared" si="11"/>
        <v>7</v>
      </c>
      <c r="O44" s="76">
        <f t="shared" si="12"/>
        <v>6.43</v>
      </c>
      <c r="P44" s="77" t="s">
        <v>8</v>
      </c>
      <c r="Q44" s="78">
        <f t="shared" si="13"/>
        <v>-24.07</v>
      </c>
      <c r="R44" s="78">
        <f t="shared" si="14"/>
        <v>-28.51</v>
      </c>
      <c r="T44" s="85"/>
      <c r="U44" s="82"/>
      <c r="V44" s="82"/>
    </row>
    <row r="45" spans="2:22" ht="19.5" customHeight="1">
      <c r="B45" s="5" t="s">
        <v>40</v>
      </c>
      <c r="C45" s="36" t="s">
        <v>7</v>
      </c>
      <c r="D45" s="80"/>
      <c r="E45" s="73">
        <v>704</v>
      </c>
      <c r="F45" s="74">
        <f t="shared" si="15"/>
        <v>7769</v>
      </c>
      <c r="G45" s="81"/>
      <c r="H45" s="73">
        <v>462</v>
      </c>
      <c r="I45" s="74">
        <v>5126</v>
      </c>
      <c r="J45" s="81"/>
      <c r="K45" s="74">
        <v>191</v>
      </c>
      <c r="L45" s="74">
        <v>2242</v>
      </c>
      <c r="M45" s="77" t="s">
        <v>8</v>
      </c>
      <c r="N45" s="76">
        <f t="shared" si="11"/>
        <v>52.38</v>
      </c>
      <c r="O45" s="76">
        <f t="shared" si="12"/>
        <v>51.56</v>
      </c>
      <c r="P45" s="77" t="s">
        <v>8</v>
      </c>
      <c r="Q45" s="78">
        <f t="shared" si="13"/>
        <v>268.59</v>
      </c>
      <c r="R45" s="78">
        <f t="shared" si="14"/>
        <v>246.52</v>
      </c>
      <c r="T45" s="85"/>
      <c r="U45" s="82"/>
      <c r="V45" s="82"/>
    </row>
    <row r="46" spans="2:22" ht="19.5" customHeight="1">
      <c r="B46" s="5" t="s">
        <v>41</v>
      </c>
      <c r="C46" s="36" t="s">
        <v>7</v>
      </c>
      <c r="D46" s="80"/>
      <c r="E46" s="73">
        <v>360</v>
      </c>
      <c r="F46" s="74">
        <f t="shared" si="15"/>
        <v>3973</v>
      </c>
      <c r="G46" s="81"/>
      <c r="H46" s="73">
        <v>2310</v>
      </c>
      <c r="I46" s="74">
        <v>25628</v>
      </c>
      <c r="J46" s="81"/>
      <c r="K46" s="74">
        <v>3430</v>
      </c>
      <c r="L46" s="74">
        <v>40203</v>
      </c>
      <c r="M46" s="77" t="s">
        <v>8</v>
      </c>
      <c r="N46" s="76">
        <f t="shared" si="11"/>
        <v>-84.42</v>
      </c>
      <c r="O46" s="76">
        <f t="shared" si="12"/>
        <v>-84.5</v>
      </c>
      <c r="P46" s="77" t="s">
        <v>8</v>
      </c>
      <c r="Q46" s="78">
        <f t="shared" si="13"/>
        <v>-89.5</v>
      </c>
      <c r="R46" s="78">
        <f t="shared" si="14"/>
        <v>-90.12</v>
      </c>
      <c r="T46" s="85"/>
      <c r="U46" s="82"/>
      <c r="V46" s="82"/>
    </row>
    <row r="47" spans="2:22" ht="19.5" customHeight="1">
      <c r="B47" s="5" t="s">
        <v>42</v>
      </c>
      <c r="C47" s="36" t="s">
        <v>7</v>
      </c>
      <c r="D47" s="80"/>
      <c r="E47" s="73">
        <v>3957</v>
      </c>
      <c r="F47" s="74">
        <f t="shared" si="15"/>
        <v>43667</v>
      </c>
      <c r="G47" s="81"/>
      <c r="H47" s="73">
        <v>86</v>
      </c>
      <c r="I47" s="74">
        <v>954</v>
      </c>
      <c r="J47" s="81"/>
      <c r="K47" s="74">
        <v>119</v>
      </c>
      <c r="L47" s="74">
        <v>1397</v>
      </c>
      <c r="M47" s="77" t="s">
        <v>8</v>
      </c>
      <c r="N47" s="76">
        <f t="shared" si="11"/>
        <v>4501.16</v>
      </c>
      <c r="O47" s="76">
        <f t="shared" si="12"/>
        <v>4477.25</v>
      </c>
      <c r="P47" s="77" t="s">
        <v>8</v>
      </c>
      <c r="Q47" s="78">
        <f t="shared" si="13"/>
        <v>3225.21</v>
      </c>
      <c r="R47" s="78">
        <f t="shared" si="14"/>
        <v>3025.77</v>
      </c>
      <c r="T47" s="85"/>
      <c r="U47" s="82"/>
      <c r="V47" s="82"/>
    </row>
    <row r="48" spans="1:22" ht="19.5" customHeight="1">
      <c r="A48" s="64"/>
      <c r="B48" s="65"/>
      <c r="C48" s="38"/>
      <c r="D48" s="66"/>
      <c r="E48" s="67"/>
      <c r="F48" s="66"/>
      <c r="G48" s="66"/>
      <c r="H48" s="67"/>
      <c r="I48" s="66"/>
      <c r="J48" s="68"/>
      <c r="K48" s="69"/>
      <c r="L48" s="68"/>
      <c r="M48" s="70"/>
      <c r="N48" s="71"/>
      <c r="O48" s="71"/>
      <c r="P48" s="72"/>
      <c r="Q48" s="70"/>
      <c r="R48" s="70"/>
      <c r="T48" s="85"/>
      <c r="U48" s="82"/>
      <c r="V48" s="82"/>
    </row>
    <row r="49" spans="1:22" ht="19.5" customHeight="1">
      <c r="A49" s="39"/>
      <c r="B49" s="5"/>
      <c r="C49" s="36"/>
      <c r="D49" s="35"/>
      <c r="E49" s="40"/>
      <c r="F49" s="35"/>
      <c r="G49" s="35"/>
      <c r="H49" s="40"/>
      <c r="I49" s="35"/>
      <c r="J49" s="41"/>
      <c r="K49" s="42"/>
      <c r="L49" s="41"/>
      <c r="M49" s="34"/>
      <c r="N49" s="57"/>
      <c r="O49" s="57"/>
      <c r="P49" s="34" t="s">
        <v>43</v>
      </c>
      <c r="Q49" s="34"/>
      <c r="R49" s="34"/>
      <c r="T49" s="85"/>
      <c r="U49" s="82"/>
      <c r="V49" s="82"/>
    </row>
    <row r="50" spans="1:22" ht="19.5" customHeight="1">
      <c r="A50" s="39"/>
      <c r="B50" s="5"/>
      <c r="C50" s="36"/>
      <c r="D50" s="35"/>
      <c r="E50" s="40"/>
      <c r="F50" s="35"/>
      <c r="G50" s="35"/>
      <c r="H50" s="40"/>
      <c r="I50" s="35"/>
      <c r="J50" s="41"/>
      <c r="K50" s="42"/>
      <c r="L50" s="41"/>
      <c r="M50" s="34"/>
      <c r="N50" s="57"/>
      <c r="O50" s="57"/>
      <c r="P50" s="34"/>
      <c r="Q50" s="34"/>
      <c r="R50" s="34"/>
      <c r="T50" s="85"/>
      <c r="U50" s="82"/>
      <c r="V50" s="82"/>
    </row>
    <row r="51" spans="1:22" ht="19.5" customHeight="1">
      <c r="A51" s="102" t="s">
        <v>105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T51" s="85"/>
      <c r="U51" s="82"/>
      <c r="V51" s="82"/>
    </row>
    <row r="52" spans="15:22" ht="19.5" customHeight="1">
      <c r="O52" s="56" t="s">
        <v>96</v>
      </c>
      <c r="T52" s="85"/>
      <c r="U52" s="82"/>
      <c r="V52" s="82"/>
    </row>
    <row r="53" spans="15:22" ht="19.5" customHeight="1">
      <c r="O53" s="56" t="s">
        <v>97</v>
      </c>
      <c r="T53" s="85"/>
      <c r="U53" s="82"/>
      <c r="V53" s="82"/>
    </row>
    <row r="54" spans="1:22" ht="19.5" customHeight="1">
      <c r="A54" s="6"/>
      <c r="B54" s="7"/>
      <c r="C54" s="8" t="s">
        <v>84</v>
      </c>
      <c r="D54" s="103" t="s">
        <v>106</v>
      </c>
      <c r="E54" s="104"/>
      <c r="F54" s="105"/>
      <c r="G54" s="103" t="s">
        <v>104</v>
      </c>
      <c r="H54" s="104"/>
      <c r="I54" s="105"/>
      <c r="J54" s="103" t="s">
        <v>107</v>
      </c>
      <c r="K54" s="104"/>
      <c r="L54" s="105"/>
      <c r="M54" s="9"/>
      <c r="N54" s="58" t="s">
        <v>108</v>
      </c>
      <c r="O54" s="60"/>
      <c r="P54" s="11"/>
      <c r="Q54" s="11"/>
      <c r="R54" s="10" t="s">
        <v>1</v>
      </c>
      <c r="T54" s="85"/>
      <c r="U54" s="82"/>
      <c r="V54" s="82"/>
    </row>
    <row r="55" spans="1:22" ht="19.5" customHeight="1">
      <c r="A55" s="13" t="s">
        <v>2</v>
      </c>
      <c r="B55" s="14"/>
      <c r="C55" s="15" t="s">
        <v>85</v>
      </c>
      <c r="D55" s="16" t="s">
        <v>86</v>
      </c>
      <c r="E55" s="17"/>
      <c r="F55" s="18"/>
      <c r="G55" s="13" t="s">
        <v>86</v>
      </c>
      <c r="H55" s="19"/>
      <c r="I55" s="13"/>
      <c r="J55" s="20"/>
      <c r="K55" s="19"/>
      <c r="L55" s="18"/>
      <c r="M55" s="103" t="s">
        <v>115</v>
      </c>
      <c r="N55" s="104"/>
      <c r="O55" s="105"/>
      <c r="P55" s="100" t="s">
        <v>109</v>
      </c>
      <c r="Q55" s="106"/>
      <c r="R55" s="106"/>
      <c r="T55" s="85"/>
      <c r="U55" s="82"/>
      <c r="V55" s="82"/>
    </row>
    <row r="56" spans="1:22" ht="19.5" customHeight="1">
      <c r="A56" s="24" t="s">
        <v>3</v>
      </c>
      <c r="B56" s="14" t="s">
        <v>87</v>
      </c>
      <c r="C56" s="15" t="s">
        <v>88</v>
      </c>
      <c r="D56" s="16" t="s">
        <v>89</v>
      </c>
      <c r="E56" s="98" t="s">
        <v>90</v>
      </c>
      <c r="F56" s="99"/>
      <c r="G56" s="24" t="s">
        <v>89</v>
      </c>
      <c r="H56" s="98" t="s">
        <v>90</v>
      </c>
      <c r="I56" s="99"/>
      <c r="J56" s="26" t="s">
        <v>89</v>
      </c>
      <c r="K56" s="98" t="s">
        <v>90</v>
      </c>
      <c r="L56" s="99"/>
      <c r="M56" s="26" t="s">
        <v>89</v>
      </c>
      <c r="N56" s="100" t="s">
        <v>90</v>
      </c>
      <c r="O56" s="101"/>
      <c r="P56" s="26" t="s">
        <v>89</v>
      </c>
      <c r="Q56" s="100" t="s">
        <v>90</v>
      </c>
      <c r="R56" s="106"/>
      <c r="T56" s="85"/>
      <c r="U56" s="82"/>
      <c r="V56" s="82"/>
    </row>
    <row r="57" spans="1:22" ht="19.5" customHeight="1">
      <c r="A57" s="28"/>
      <c r="B57" s="29"/>
      <c r="C57" s="30" t="s">
        <v>91</v>
      </c>
      <c r="D57" s="29"/>
      <c r="E57" s="31" t="s">
        <v>92</v>
      </c>
      <c r="F57" s="32" t="s">
        <v>93</v>
      </c>
      <c r="G57" s="30"/>
      <c r="H57" s="31" t="s">
        <v>92</v>
      </c>
      <c r="I57" s="32" t="s">
        <v>94</v>
      </c>
      <c r="J57" s="25"/>
      <c r="K57" s="31" t="s">
        <v>92</v>
      </c>
      <c r="L57" s="32" t="s">
        <v>94</v>
      </c>
      <c r="M57" s="25"/>
      <c r="N57" s="59" t="s">
        <v>95</v>
      </c>
      <c r="O57" s="61" t="s">
        <v>94</v>
      </c>
      <c r="P57" s="33"/>
      <c r="Q57" s="25" t="s">
        <v>95</v>
      </c>
      <c r="R57" s="21" t="s">
        <v>94</v>
      </c>
      <c r="T57" s="85"/>
      <c r="U57" s="82"/>
      <c r="V57" s="82"/>
    </row>
    <row r="58" spans="1:22" ht="19.5" customHeight="1">
      <c r="A58" s="5" t="s">
        <v>44</v>
      </c>
      <c r="B58" s="5" t="s">
        <v>45</v>
      </c>
      <c r="C58" s="36" t="s">
        <v>7</v>
      </c>
      <c r="D58" s="84"/>
      <c r="E58" s="74">
        <f>SUM(E59:E60)</f>
        <v>106174</v>
      </c>
      <c r="F58" s="74">
        <f>SUM(F59:F60)</f>
        <v>1171658</v>
      </c>
      <c r="G58" s="84"/>
      <c r="H58" s="74">
        <f>SUM(H59:H60)</f>
        <v>104000</v>
      </c>
      <c r="I58" s="74">
        <f>SUM(I59:I60)</f>
        <v>1153816</v>
      </c>
      <c r="J58" s="84"/>
      <c r="K58" s="74">
        <f>SUM(K59:K60)</f>
        <v>64461</v>
      </c>
      <c r="L58" s="74">
        <f>SUM(L59:L60)</f>
        <v>755575</v>
      </c>
      <c r="M58" s="77" t="s">
        <v>8</v>
      </c>
      <c r="N58" s="76">
        <f aca="true" t="shared" si="16" ref="N58:O60">ROUND(E58/H58*100-100,2)</f>
        <v>2.09</v>
      </c>
      <c r="O58" s="76">
        <f t="shared" si="16"/>
        <v>1.55</v>
      </c>
      <c r="P58" s="77" t="s">
        <v>8</v>
      </c>
      <c r="Q58" s="78">
        <f aca="true" t="shared" si="17" ref="Q58:R60">ROUND(E58/K58*100-100,2)</f>
        <v>64.71</v>
      </c>
      <c r="R58" s="78">
        <f t="shared" si="17"/>
        <v>55.07</v>
      </c>
      <c r="T58" s="85"/>
      <c r="U58" s="82"/>
      <c r="V58" s="82"/>
    </row>
    <row r="59" spans="1:23" ht="19.5" customHeight="1">
      <c r="A59" s="5" t="s">
        <v>0</v>
      </c>
      <c r="B59" s="5" t="s">
        <v>46</v>
      </c>
      <c r="C59" s="36" t="s">
        <v>10</v>
      </c>
      <c r="D59" s="74">
        <v>811882</v>
      </c>
      <c r="E59" s="73">
        <v>58156</v>
      </c>
      <c r="F59" s="74">
        <f>ROUND(E59/90.618593*1000,0)</f>
        <v>641767</v>
      </c>
      <c r="G59" s="74">
        <v>1039952</v>
      </c>
      <c r="H59" s="73">
        <v>64477</v>
      </c>
      <c r="I59" s="74">
        <v>715333</v>
      </c>
      <c r="J59" s="74">
        <v>521931</v>
      </c>
      <c r="K59" s="87">
        <v>30850</v>
      </c>
      <c r="L59" s="87">
        <v>361609</v>
      </c>
      <c r="M59" s="78">
        <f>ROUND(D59/G59*100-100,2)</f>
        <v>-21.93</v>
      </c>
      <c r="N59" s="76">
        <f t="shared" si="16"/>
        <v>-9.8</v>
      </c>
      <c r="O59" s="76">
        <f t="shared" si="16"/>
        <v>-10.28</v>
      </c>
      <c r="P59" s="78">
        <f>ROUND(D59/J59*100-100,2)</f>
        <v>55.55</v>
      </c>
      <c r="Q59" s="78">
        <f t="shared" si="17"/>
        <v>88.51</v>
      </c>
      <c r="R59" s="78">
        <f t="shared" si="17"/>
        <v>77.48</v>
      </c>
      <c r="T59" s="82"/>
      <c r="U59" s="82"/>
      <c r="V59" s="82"/>
      <c r="W59" s="62"/>
    </row>
    <row r="60" spans="1:22" ht="19.5" customHeight="1">
      <c r="A60" s="5" t="s">
        <v>0</v>
      </c>
      <c r="B60" s="5" t="s">
        <v>47</v>
      </c>
      <c r="C60" s="36" t="s">
        <v>10</v>
      </c>
      <c r="D60" s="74">
        <v>643712</v>
      </c>
      <c r="E60" s="73">
        <v>48018</v>
      </c>
      <c r="F60" s="74">
        <f>ROUND(E60/90.618593*1000,0)</f>
        <v>529891</v>
      </c>
      <c r="G60" s="74">
        <v>553468</v>
      </c>
      <c r="H60" s="73">
        <v>39523</v>
      </c>
      <c r="I60" s="74">
        <v>438483</v>
      </c>
      <c r="J60" s="74">
        <v>599913</v>
      </c>
      <c r="K60" s="87">
        <v>33611</v>
      </c>
      <c r="L60" s="87">
        <v>393966</v>
      </c>
      <c r="M60" s="78">
        <f>ROUND(D60/G60*100-100,2)</f>
        <v>16.31</v>
      </c>
      <c r="N60" s="76">
        <f t="shared" si="16"/>
        <v>21.49</v>
      </c>
      <c r="O60" s="76">
        <f t="shared" si="16"/>
        <v>20.85</v>
      </c>
      <c r="P60" s="78">
        <f>ROUND(D60/J60*100-100,2)</f>
        <v>7.3</v>
      </c>
      <c r="Q60" s="78">
        <f t="shared" si="17"/>
        <v>42.86</v>
      </c>
      <c r="R60" s="78">
        <f t="shared" si="17"/>
        <v>34.5</v>
      </c>
      <c r="T60" s="82"/>
      <c r="U60" s="82"/>
      <c r="V60" s="82"/>
    </row>
    <row r="61" spans="1:22" ht="19.5" customHeight="1">
      <c r="A61" s="5"/>
      <c r="B61" s="5"/>
      <c r="C61" s="36"/>
      <c r="D61" s="74"/>
      <c r="E61" s="73"/>
      <c r="F61" s="74"/>
      <c r="G61" s="74"/>
      <c r="H61" s="73"/>
      <c r="I61" s="74"/>
      <c r="J61" s="74"/>
      <c r="K61" s="87"/>
      <c r="L61" s="87"/>
      <c r="M61" s="78"/>
      <c r="N61" s="76"/>
      <c r="O61" s="76"/>
      <c r="P61" s="78"/>
      <c r="Q61" s="78"/>
      <c r="R61" s="78"/>
      <c r="T61" s="82"/>
      <c r="U61" s="82"/>
      <c r="V61" s="82"/>
    </row>
    <row r="62" spans="1:22" ht="19.5" customHeight="1">
      <c r="A62" s="5" t="s">
        <v>48</v>
      </c>
      <c r="B62" s="5" t="s">
        <v>49</v>
      </c>
      <c r="C62" s="36" t="s">
        <v>7</v>
      </c>
      <c r="D62" s="84"/>
      <c r="E62" s="74">
        <f>SUM(E63:E67)</f>
        <v>16937</v>
      </c>
      <c r="F62" s="74">
        <f>SUM(F63:F67)</f>
        <v>186904</v>
      </c>
      <c r="G62" s="84"/>
      <c r="H62" s="74">
        <f>SUM(H63:H67)</f>
        <v>18350</v>
      </c>
      <c r="I62" s="74">
        <f>SUM(I63:I67)</f>
        <v>203581</v>
      </c>
      <c r="J62" s="84"/>
      <c r="K62" s="74">
        <f>SUM(K63:K67)</f>
        <v>30436</v>
      </c>
      <c r="L62" s="74">
        <f>SUM(L63:L67)</f>
        <v>356756</v>
      </c>
      <c r="M62" s="77" t="s">
        <v>8</v>
      </c>
      <c r="N62" s="76">
        <f aca="true" t="shared" si="18" ref="N62:O67">ROUND(E62/H62*100-100,2)</f>
        <v>-7.7</v>
      </c>
      <c r="O62" s="76">
        <f t="shared" si="18"/>
        <v>-8.19</v>
      </c>
      <c r="P62" s="77" t="s">
        <v>8</v>
      </c>
      <c r="Q62" s="78">
        <f aca="true" t="shared" si="19" ref="Q62:Q67">ROUND(E62/K62*100-100,2)</f>
        <v>-44.35</v>
      </c>
      <c r="R62" s="78">
        <f aca="true" t="shared" si="20" ref="R62:R67">ROUND(F62/L62*100-100,2)</f>
        <v>-47.61</v>
      </c>
      <c r="T62" s="82"/>
      <c r="U62" s="82"/>
      <c r="V62" s="82"/>
    </row>
    <row r="63" spans="1:22" ht="19.5" customHeight="1">
      <c r="A63" s="5"/>
      <c r="B63" s="5" t="s">
        <v>50</v>
      </c>
      <c r="C63" s="36" t="s">
        <v>10</v>
      </c>
      <c r="D63" s="88">
        <v>16255</v>
      </c>
      <c r="E63" s="89">
        <v>4210</v>
      </c>
      <c r="F63" s="74">
        <f>ROUND(E63/90.618593*1000,0)</f>
        <v>46458</v>
      </c>
      <c r="G63" s="74">
        <v>18598</v>
      </c>
      <c r="H63" s="73">
        <v>4773</v>
      </c>
      <c r="I63" s="74">
        <v>52953</v>
      </c>
      <c r="J63" s="74">
        <v>61135</v>
      </c>
      <c r="K63" s="74">
        <v>16682</v>
      </c>
      <c r="L63" s="74">
        <v>195539</v>
      </c>
      <c r="M63" s="78">
        <f>ROUND(D63/G63*100-100,2)</f>
        <v>-12.6</v>
      </c>
      <c r="N63" s="76">
        <f t="shared" si="18"/>
        <v>-11.8</v>
      </c>
      <c r="O63" s="76">
        <f t="shared" si="18"/>
        <v>-12.27</v>
      </c>
      <c r="P63" s="78">
        <f>ROUND(D63/J63*100-100,2)</f>
        <v>-73.41</v>
      </c>
      <c r="Q63" s="78">
        <f t="shared" si="19"/>
        <v>-74.76</v>
      </c>
      <c r="R63" s="78">
        <f t="shared" si="20"/>
        <v>-76.24</v>
      </c>
      <c r="T63" s="82"/>
      <c r="U63" s="82"/>
      <c r="V63" s="82"/>
    </row>
    <row r="64" spans="2:22" ht="19.5" customHeight="1">
      <c r="B64" s="5" t="s">
        <v>51</v>
      </c>
      <c r="C64" s="36" t="s">
        <v>10</v>
      </c>
      <c r="D64" s="88">
        <v>17740</v>
      </c>
      <c r="E64" s="89">
        <v>3298</v>
      </c>
      <c r="F64" s="74">
        <f>ROUND(E64/90.618593*1000,0)</f>
        <v>36394</v>
      </c>
      <c r="G64" s="74">
        <v>19311</v>
      </c>
      <c r="H64" s="73">
        <v>3595</v>
      </c>
      <c r="I64" s="74">
        <v>39884</v>
      </c>
      <c r="J64" s="74">
        <v>19044</v>
      </c>
      <c r="K64" s="74">
        <v>3657</v>
      </c>
      <c r="L64" s="74">
        <v>42867</v>
      </c>
      <c r="M64" s="78">
        <f>ROUND(D64/G64*100-100,2)</f>
        <v>-8.14</v>
      </c>
      <c r="N64" s="76">
        <f t="shared" si="18"/>
        <v>-8.26</v>
      </c>
      <c r="O64" s="76">
        <f t="shared" si="18"/>
        <v>-8.75</v>
      </c>
      <c r="P64" s="78">
        <f>ROUND(D64/J64*100-100,2)</f>
        <v>-6.85</v>
      </c>
      <c r="Q64" s="78">
        <f t="shared" si="19"/>
        <v>-9.82</v>
      </c>
      <c r="R64" s="78">
        <f t="shared" si="20"/>
        <v>-15.1</v>
      </c>
      <c r="T64" s="82"/>
      <c r="U64" s="82"/>
      <c r="V64" s="82"/>
    </row>
    <row r="65" spans="1:22" ht="19.5" customHeight="1">
      <c r="A65" s="5" t="s">
        <v>0</v>
      </c>
      <c r="B65" s="5" t="s">
        <v>52</v>
      </c>
      <c r="C65" s="36" t="s">
        <v>10</v>
      </c>
      <c r="D65" s="88">
        <v>14873</v>
      </c>
      <c r="E65" s="89">
        <v>3619</v>
      </c>
      <c r="F65" s="74">
        <f>ROUND(E65/90.618593*1000,0)</f>
        <v>39937</v>
      </c>
      <c r="G65" s="74">
        <v>14802</v>
      </c>
      <c r="H65" s="73">
        <v>3620</v>
      </c>
      <c r="I65" s="74">
        <v>40162</v>
      </c>
      <c r="J65" s="74">
        <v>17277</v>
      </c>
      <c r="K65" s="74">
        <v>3834</v>
      </c>
      <c r="L65" s="74">
        <v>44939</v>
      </c>
      <c r="M65" s="78">
        <f>ROUND(D65/G65*100-100,2)</f>
        <v>0.48</v>
      </c>
      <c r="N65" s="76">
        <f t="shared" si="18"/>
        <v>-0.03</v>
      </c>
      <c r="O65" s="76">
        <f t="shared" si="18"/>
        <v>-0.56</v>
      </c>
      <c r="P65" s="78">
        <f>ROUND(D65/J65*100-100,2)</f>
        <v>-13.91</v>
      </c>
      <c r="Q65" s="78">
        <f t="shared" si="19"/>
        <v>-5.61</v>
      </c>
      <c r="R65" s="78">
        <f t="shared" si="20"/>
        <v>-11.13</v>
      </c>
      <c r="T65" s="82"/>
      <c r="U65" s="82"/>
      <c r="V65" s="82"/>
    </row>
    <row r="66" spans="1:22" ht="19.5" customHeight="1">
      <c r="A66" s="5" t="s">
        <v>0</v>
      </c>
      <c r="B66" s="5" t="s">
        <v>53</v>
      </c>
      <c r="C66" s="36" t="s">
        <v>10</v>
      </c>
      <c r="D66" s="88">
        <v>34583</v>
      </c>
      <c r="E66" s="89">
        <v>1122</v>
      </c>
      <c r="F66" s="74">
        <f>ROUND(E66/90.618593*1000,0)</f>
        <v>12382</v>
      </c>
      <c r="G66" s="74">
        <v>34885</v>
      </c>
      <c r="H66" s="73">
        <v>1147</v>
      </c>
      <c r="I66" s="74">
        <v>12725</v>
      </c>
      <c r="J66" s="74">
        <v>23207</v>
      </c>
      <c r="K66" s="74">
        <v>728</v>
      </c>
      <c r="L66" s="74">
        <v>8534</v>
      </c>
      <c r="M66" s="78">
        <f>ROUND(D66/G66*100-100,2)</f>
        <v>-0.87</v>
      </c>
      <c r="N66" s="76">
        <f t="shared" si="18"/>
        <v>-2.18</v>
      </c>
      <c r="O66" s="76">
        <f t="shared" si="18"/>
        <v>-2.7</v>
      </c>
      <c r="P66" s="78">
        <f>ROUND(D66/J66*100-100,2)</f>
        <v>49.02</v>
      </c>
      <c r="Q66" s="78">
        <f t="shared" si="19"/>
        <v>54.12</v>
      </c>
      <c r="R66" s="78">
        <f t="shared" si="20"/>
        <v>45.09</v>
      </c>
      <c r="T66" s="82"/>
      <c r="U66" s="82"/>
      <c r="V66" s="82"/>
    </row>
    <row r="67" spans="1:22" ht="19.5" customHeight="1">
      <c r="A67" s="5"/>
      <c r="B67" s="5" t="s">
        <v>54</v>
      </c>
      <c r="C67" s="36" t="s">
        <v>55</v>
      </c>
      <c r="D67" s="84"/>
      <c r="E67" s="90">
        <v>4688</v>
      </c>
      <c r="F67" s="74">
        <f>ROUND(E67/90.618593*1000,0)</f>
        <v>51733</v>
      </c>
      <c r="G67" s="84"/>
      <c r="H67" s="73">
        <v>5215</v>
      </c>
      <c r="I67" s="74">
        <v>57857</v>
      </c>
      <c r="J67" s="84"/>
      <c r="K67" s="74">
        <v>5535</v>
      </c>
      <c r="L67" s="74">
        <v>64877</v>
      </c>
      <c r="M67" s="78"/>
      <c r="N67" s="76">
        <f t="shared" si="18"/>
        <v>-10.11</v>
      </c>
      <c r="O67" s="76">
        <f t="shared" si="18"/>
        <v>-10.58</v>
      </c>
      <c r="P67" s="78"/>
      <c r="Q67" s="78">
        <f t="shared" si="19"/>
        <v>-15.3</v>
      </c>
      <c r="R67" s="78">
        <f t="shared" si="20"/>
        <v>-20.26</v>
      </c>
      <c r="T67" s="82"/>
      <c r="U67" s="82"/>
      <c r="V67" s="82"/>
    </row>
    <row r="68" spans="1:22" ht="19.5" customHeight="1">
      <c r="A68" s="5"/>
      <c r="B68" s="5"/>
      <c r="C68" s="36"/>
      <c r="D68" s="74"/>
      <c r="E68" s="73"/>
      <c r="F68" s="74"/>
      <c r="G68" s="74"/>
      <c r="H68" s="73"/>
      <c r="I68" s="74"/>
      <c r="J68" s="74"/>
      <c r="K68" s="74"/>
      <c r="L68" s="74"/>
      <c r="M68" s="78"/>
      <c r="N68" s="76"/>
      <c r="O68" s="76"/>
      <c r="P68" s="78"/>
      <c r="Q68" s="78"/>
      <c r="R68" s="78"/>
      <c r="T68" s="82"/>
      <c r="U68" s="82"/>
      <c r="V68" s="82"/>
    </row>
    <row r="69" spans="1:22" ht="19.5" customHeight="1">
      <c r="A69" s="5" t="s">
        <v>56</v>
      </c>
      <c r="B69" s="5" t="s">
        <v>57</v>
      </c>
      <c r="C69" s="36" t="s">
        <v>55</v>
      </c>
      <c r="D69" s="74"/>
      <c r="E69" s="74">
        <f>SUM(E70:E74)</f>
        <v>41157</v>
      </c>
      <c r="F69" s="74">
        <f>SUM(F70:F74)</f>
        <v>454178</v>
      </c>
      <c r="G69" s="84"/>
      <c r="H69" s="74">
        <f>SUM(H70:H74)</f>
        <v>46398</v>
      </c>
      <c r="I69" s="74">
        <f>SUM(I70:I74)</f>
        <v>514757</v>
      </c>
      <c r="J69" s="84"/>
      <c r="K69" s="74">
        <f>SUM(K70:K74)</f>
        <v>42950</v>
      </c>
      <c r="L69" s="74">
        <f>SUM(L70:L74)</f>
        <v>503429</v>
      </c>
      <c r="M69" s="77" t="s">
        <v>8</v>
      </c>
      <c r="N69" s="76">
        <f aca="true" t="shared" si="21" ref="N69:N74">ROUND(E69/H69*100-100,2)</f>
        <v>-11.3</v>
      </c>
      <c r="O69" s="76">
        <f aca="true" t="shared" si="22" ref="O69:O74">ROUND(F69/I69*100-100,2)</f>
        <v>-11.77</v>
      </c>
      <c r="P69" s="77" t="s">
        <v>8</v>
      </c>
      <c r="Q69" s="78">
        <f aca="true" t="shared" si="23" ref="Q69:Q74">ROUND(E69/K69*100-100,2)</f>
        <v>-4.17</v>
      </c>
      <c r="R69" s="78">
        <f aca="true" t="shared" si="24" ref="R69:R74">ROUND(F69/L69*100-100,2)</f>
        <v>-9.78</v>
      </c>
      <c r="T69" s="82"/>
      <c r="U69" s="82"/>
      <c r="V69" s="82"/>
    </row>
    <row r="70" spans="1:22" ht="19.5" customHeight="1">
      <c r="A70" s="5" t="s">
        <v>0</v>
      </c>
      <c r="B70" s="5" t="s">
        <v>58</v>
      </c>
      <c r="C70" s="36" t="s">
        <v>59</v>
      </c>
      <c r="D70" s="91">
        <v>52930</v>
      </c>
      <c r="E70" s="73">
        <v>2646</v>
      </c>
      <c r="F70" s="74">
        <f>ROUND(E70/90.618593*1000,0)</f>
        <v>29199</v>
      </c>
      <c r="G70" s="74">
        <v>52609</v>
      </c>
      <c r="H70" s="73">
        <v>3151</v>
      </c>
      <c r="I70" s="74">
        <v>34958</v>
      </c>
      <c r="J70" s="74">
        <v>66596</v>
      </c>
      <c r="K70" s="74">
        <v>2855</v>
      </c>
      <c r="L70" s="74">
        <v>33459</v>
      </c>
      <c r="M70" s="78">
        <f>ROUND(D70/G70*100-100,2)</f>
        <v>0.61</v>
      </c>
      <c r="N70" s="76">
        <f t="shared" si="21"/>
        <v>-16.03</v>
      </c>
      <c r="O70" s="76">
        <f t="shared" si="22"/>
        <v>-16.47</v>
      </c>
      <c r="P70" s="78">
        <f>ROUND(D70/J70*100-100,2)</f>
        <v>-20.52</v>
      </c>
      <c r="Q70" s="78">
        <f t="shared" si="23"/>
        <v>-7.32</v>
      </c>
      <c r="R70" s="78">
        <f t="shared" si="24"/>
        <v>-12.73</v>
      </c>
      <c r="T70" s="82"/>
      <c r="U70" s="82"/>
      <c r="V70" s="82"/>
    </row>
    <row r="71" spans="2:22" ht="19.5" customHeight="1">
      <c r="B71" s="5" t="s">
        <v>60</v>
      </c>
      <c r="C71" s="36" t="s">
        <v>59</v>
      </c>
      <c r="D71" s="74">
        <v>1010</v>
      </c>
      <c r="E71" s="73">
        <v>490</v>
      </c>
      <c r="F71" s="74">
        <f>ROUND(E71/90.618593*1000,0)</f>
        <v>5407</v>
      </c>
      <c r="G71" s="74">
        <v>1821</v>
      </c>
      <c r="H71" s="73">
        <v>927</v>
      </c>
      <c r="I71" s="74">
        <v>10284</v>
      </c>
      <c r="J71" s="74">
        <v>2534</v>
      </c>
      <c r="K71" s="74">
        <v>966</v>
      </c>
      <c r="L71" s="74">
        <v>11328</v>
      </c>
      <c r="M71" s="78">
        <f>ROUND(D71/G71*100-100,2)</f>
        <v>-44.54</v>
      </c>
      <c r="N71" s="76">
        <f t="shared" si="21"/>
        <v>-47.14</v>
      </c>
      <c r="O71" s="76">
        <f t="shared" si="22"/>
        <v>-47.42</v>
      </c>
      <c r="P71" s="78">
        <f>ROUND(D71/J71*100-100,2)</f>
        <v>-60.14</v>
      </c>
      <c r="Q71" s="78">
        <f t="shared" si="23"/>
        <v>-49.28</v>
      </c>
      <c r="R71" s="78">
        <f t="shared" si="24"/>
        <v>-52.27</v>
      </c>
      <c r="T71" s="82"/>
      <c r="U71" s="82"/>
      <c r="V71" s="82"/>
    </row>
    <row r="72" spans="2:22" ht="19.5" customHeight="1">
      <c r="B72" s="5" t="s">
        <v>61</v>
      </c>
      <c r="C72" s="36" t="s">
        <v>59</v>
      </c>
      <c r="D72" s="74">
        <v>82585</v>
      </c>
      <c r="E72" s="73">
        <v>10935</v>
      </c>
      <c r="F72" s="74">
        <f>ROUND(E72/90.618593*1000,0)</f>
        <v>120671</v>
      </c>
      <c r="G72" s="74">
        <v>85303</v>
      </c>
      <c r="H72" s="73">
        <v>11448</v>
      </c>
      <c r="I72" s="74">
        <v>127009</v>
      </c>
      <c r="J72" s="74">
        <v>81851</v>
      </c>
      <c r="K72" s="74">
        <v>11275</v>
      </c>
      <c r="L72" s="74">
        <v>132154</v>
      </c>
      <c r="M72" s="78">
        <f>ROUND(D72/G72*100-100,2)</f>
        <v>-3.19</v>
      </c>
      <c r="N72" s="76">
        <f t="shared" si="21"/>
        <v>-4.48</v>
      </c>
      <c r="O72" s="76">
        <f t="shared" si="22"/>
        <v>-4.99</v>
      </c>
      <c r="P72" s="78">
        <f>ROUND(D72/J72*100-100,2)</f>
        <v>0.9</v>
      </c>
      <c r="Q72" s="78">
        <f t="shared" si="23"/>
        <v>-3.02</v>
      </c>
      <c r="R72" s="78">
        <f t="shared" si="24"/>
        <v>-8.69</v>
      </c>
      <c r="T72" s="82"/>
      <c r="U72" s="82"/>
      <c r="V72" s="82"/>
    </row>
    <row r="73" spans="2:22" ht="19.5" customHeight="1">
      <c r="B73" s="5" t="s">
        <v>62</v>
      </c>
      <c r="C73" s="36" t="s">
        <v>59</v>
      </c>
      <c r="D73" s="74">
        <v>1346</v>
      </c>
      <c r="E73" s="73">
        <v>4443</v>
      </c>
      <c r="F73" s="74">
        <f>ROUND(E73/90.618593*1000,0)</f>
        <v>49030</v>
      </c>
      <c r="G73" s="74">
        <v>1609</v>
      </c>
      <c r="H73" s="73">
        <v>5220</v>
      </c>
      <c r="I73" s="74">
        <v>57913</v>
      </c>
      <c r="J73" s="74">
        <v>1373</v>
      </c>
      <c r="K73" s="74">
        <v>3901</v>
      </c>
      <c r="L73" s="74">
        <v>45727</v>
      </c>
      <c r="M73" s="78">
        <f>ROUND(D73/G73*100-100,2)</f>
        <v>-16.35</v>
      </c>
      <c r="N73" s="76">
        <f t="shared" si="21"/>
        <v>-14.89</v>
      </c>
      <c r="O73" s="76">
        <f t="shared" si="22"/>
        <v>-15.34</v>
      </c>
      <c r="P73" s="78">
        <f>ROUND(D73/J73*100-100,2)</f>
        <v>-1.97</v>
      </c>
      <c r="Q73" s="78">
        <f t="shared" si="23"/>
        <v>13.89</v>
      </c>
      <c r="R73" s="78">
        <f t="shared" si="24"/>
        <v>7.22</v>
      </c>
      <c r="T73" s="82"/>
      <c r="U73" s="82"/>
      <c r="V73" s="82"/>
    </row>
    <row r="74" spans="2:22" ht="19.5" customHeight="1">
      <c r="B74" s="5" t="s">
        <v>63</v>
      </c>
      <c r="C74" s="36" t="s">
        <v>55</v>
      </c>
      <c r="D74" s="74"/>
      <c r="E74" s="73">
        <v>22643</v>
      </c>
      <c r="F74" s="74">
        <f>ROUND(E74/90.618593*1000,0)</f>
        <v>249871</v>
      </c>
      <c r="G74" s="84"/>
      <c r="H74" s="73">
        <v>25652</v>
      </c>
      <c r="I74" s="74">
        <v>284593</v>
      </c>
      <c r="J74" s="84"/>
      <c r="K74" s="74">
        <v>23953</v>
      </c>
      <c r="L74" s="74">
        <v>280761</v>
      </c>
      <c r="M74" s="77" t="s">
        <v>8</v>
      </c>
      <c r="N74" s="76">
        <f t="shared" si="21"/>
        <v>-11.73</v>
      </c>
      <c r="O74" s="76">
        <f t="shared" si="22"/>
        <v>-12.2</v>
      </c>
      <c r="P74" s="77" t="s">
        <v>8</v>
      </c>
      <c r="Q74" s="78">
        <f t="shared" si="23"/>
        <v>-5.47</v>
      </c>
      <c r="R74" s="78">
        <f t="shared" si="24"/>
        <v>-11</v>
      </c>
      <c r="T74" s="82"/>
      <c r="U74" s="82"/>
      <c r="V74" s="82"/>
    </row>
    <row r="75" spans="2:22" ht="19.5" customHeight="1">
      <c r="B75" s="5"/>
      <c r="C75" s="36"/>
      <c r="D75" s="84"/>
      <c r="E75" s="73"/>
      <c r="F75" s="74"/>
      <c r="G75" s="84"/>
      <c r="H75" s="73"/>
      <c r="I75" s="74"/>
      <c r="J75" s="84"/>
      <c r="K75" s="74"/>
      <c r="L75" s="74"/>
      <c r="M75" s="77"/>
      <c r="N75" s="76"/>
      <c r="O75" s="76"/>
      <c r="P75" s="77"/>
      <c r="Q75" s="78"/>
      <c r="R75" s="78"/>
      <c r="T75" s="82"/>
      <c r="U75" s="82"/>
      <c r="V75" s="82"/>
    </row>
    <row r="76" spans="1:22" ht="19.5" customHeight="1">
      <c r="A76" s="5" t="s">
        <v>64</v>
      </c>
      <c r="B76" s="5" t="s">
        <v>65</v>
      </c>
      <c r="C76" s="36" t="s">
        <v>55</v>
      </c>
      <c r="D76" s="84"/>
      <c r="E76" s="74">
        <f>SUM(E77:E81)</f>
        <v>18465</v>
      </c>
      <c r="F76" s="74">
        <f>SUM(F77:F81)</f>
        <v>203766</v>
      </c>
      <c r="G76" s="84"/>
      <c r="H76" s="74">
        <f>SUM(H77:H81)</f>
        <v>21749</v>
      </c>
      <c r="I76" s="74">
        <f>SUM(I77:I81)</f>
        <v>241293</v>
      </c>
      <c r="J76" s="84"/>
      <c r="K76" s="74">
        <f>SUM(K77:K81)</f>
        <v>17232</v>
      </c>
      <c r="L76" s="74">
        <f>SUM(L77:L81)</f>
        <v>201977</v>
      </c>
      <c r="M76" s="77" t="s">
        <v>8</v>
      </c>
      <c r="N76" s="76">
        <f aca="true" t="shared" si="25" ref="N76:N81">ROUND(E76/H76*100-100,2)</f>
        <v>-15.1</v>
      </c>
      <c r="O76" s="76">
        <f aca="true" t="shared" si="26" ref="O76:O81">ROUND(F76/I76*100-100,2)</f>
        <v>-15.55</v>
      </c>
      <c r="P76" s="77" t="s">
        <v>8</v>
      </c>
      <c r="Q76" s="78">
        <f aca="true" t="shared" si="27" ref="Q76:Q81">ROUND(E76/K76*100-100,2)</f>
        <v>7.16</v>
      </c>
      <c r="R76" s="78">
        <f aca="true" t="shared" si="28" ref="R76:R81">ROUND(F76/L76*100-100,2)</f>
        <v>0.89</v>
      </c>
      <c r="T76" s="82"/>
      <c r="U76" s="82"/>
      <c r="V76" s="82"/>
    </row>
    <row r="77" spans="1:22" ht="19.5" customHeight="1">
      <c r="A77" s="5"/>
      <c r="B77" s="5" t="s">
        <v>66</v>
      </c>
      <c r="C77" s="36" t="s">
        <v>67</v>
      </c>
      <c r="D77" s="91">
        <v>66</v>
      </c>
      <c r="E77" s="73">
        <v>304</v>
      </c>
      <c r="F77" s="74">
        <f>ROUND(E77/90.618593*1000,0)</f>
        <v>3355</v>
      </c>
      <c r="G77" s="74">
        <v>149</v>
      </c>
      <c r="H77" s="73">
        <v>673</v>
      </c>
      <c r="I77" s="74">
        <v>7467</v>
      </c>
      <c r="J77" s="74">
        <v>294</v>
      </c>
      <c r="K77" s="74">
        <v>987</v>
      </c>
      <c r="L77" s="74">
        <v>11566</v>
      </c>
      <c r="M77" s="78">
        <f>ROUND(D77/G77*100-100,2)</f>
        <v>-55.7</v>
      </c>
      <c r="N77" s="76">
        <f t="shared" si="25"/>
        <v>-54.83</v>
      </c>
      <c r="O77" s="76">
        <f t="shared" si="26"/>
        <v>-55.07</v>
      </c>
      <c r="P77" s="78">
        <f>ROUND(D77/J77*100-100,2)</f>
        <v>-77.55</v>
      </c>
      <c r="Q77" s="78">
        <f t="shared" si="27"/>
        <v>-69.2</v>
      </c>
      <c r="R77" s="78">
        <f t="shared" si="28"/>
        <v>-70.99</v>
      </c>
      <c r="T77" s="82"/>
      <c r="U77" s="82"/>
      <c r="V77" s="82"/>
    </row>
    <row r="78" spans="2:22" ht="19.5" customHeight="1">
      <c r="B78" s="5" t="s">
        <v>102</v>
      </c>
      <c r="C78" s="36" t="s">
        <v>59</v>
      </c>
      <c r="D78" s="74">
        <v>112579</v>
      </c>
      <c r="E78" s="73">
        <v>3720</v>
      </c>
      <c r="F78" s="74">
        <f>ROUND(E78/90.618593*1000,0)</f>
        <v>41051</v>
      </c>
      <c r="G78" s="74">
        <v>142432</v>
      </c>
      <c r="H78" s="73">
        <v>4606</v>
      </c>
      <c r="I78" s="74">
        <v>51101</v>
      </c>
      <c r="J78" s="74">
        <v>78728</v>
      </c>
      <c r="K78" s="74">
        <v>2183</v>
      </c>
      <c r="L78" s="74">
        <v>25588</v>
      </c>
      <c r="M78" s="78">
        <f>ROUND(D78/G78*100-100,2)</f>
        <v>-20.96</v>
      </c>
      <c r="N78" s="76">
        <f t="shared" si="25"/>
        <v>-19.24</v>
      </c>
      <c r="O78" s="76">
        <f t="shared" si="26"/>
        <v>-19.67</v>
      </c>
      <c r="P78" s="78">
        <f>ROUND(D78/J78*100-100,2)</f>
        <v>43</v>
      </c>
      <c r="Q78" s="78">
        <f t="shared" si="27"/>
        <v>70.41</v>
      </c>
      <c r="R78" s="78">
        <f t="shared" si="28"/>
        <v>60.43</v>
      </c>
      <c r="T78" s="82"/>
      <c r="U78" s="82"/>
      <c r="V78" s="82"/>
    </row>
    <row r="79" spans="2:22" ht="19.5" customHeight="1">
      <c r="B79" s="5" t="s">
        <v>69</v>
      </c>
      <c r="C79" s="36" t="s">
        <v>59</v>
      </c>
      <c r="D79" s="74">
        <v>123008</v>
      </c>
      <c r="E79" s="73">
        <v>9341</v>
      </c>
      <c r="F79" s="74">
        <f>ROUND(E79/90.618593*1000,0)</f>
        <v>103080</v>
      </c>
      <c r="G79" s="74">
        <v>147862</v>
      </c>
      <c r="H79" s="73">
        <v>11281</v>
      </c>
      <c r="I79" s="74">
        <v>125156</v>
      </c>
      <c r="J79" s="74">
        <v>143063</v>
      </c>
      <c r="K79" s="74">
        <v>8839</v>
      </c>
      <c r="L79" s="74">
        <v>103606</v>
      </c>
      <c r="M79" s="78">
        <f>ROUND(D79/G79*100-100,2)</f>
        <v>-16.81</v>
      </c>
      <c r="N79" s="76">
        <f t="shared" si="25"/>
        <v>-17.2</v>
      </c>
      <c r="O79" s="76">
        <f t="shared" si="26"/>
        <v>-17.64</v>
      </c>
      <c r="P79" s="78">
        <f>ROUND(D79/J79*100-100,2)</f>
        <v>-14.02</v>
      </c>
      <c r="Q79" s="78">
        <f t="shared" si="27"/>
        <v>5.68</v>
      </c>
      <c r="R79" s="78">
        <f t="shared" si="28"/>
        <v>-0.51</v>
      </c>
      <c r="T79" s="82"/>
      <c r="U79" s="82"/>
      <c r="V79" s="82"/>
    </row>
    <row r="80" spans="2:22" ht="19.5" customHeight="1">
      <c r="B80" s="5" t="s">
        <v>70</v>
      </c>
      <c r="C80" s="36" t="s">
        <v>55</v>
      </c>
      <c r="D80" s="74"/>
      <c r="E80" s="73">
        <v>923</v>
      </c>
      <c r="F80" s="74">
        <f>ROUND(E80/90.618593*1000,0)</f>
        <v>10186</v>
      </c>
      <c r="G80" s="84"/>
      <c r="H80" s="73">
        <v>1193</v>
      </c>
      <c r="I80" s="74">
        <v>13236</v>
      </c>
      <c r="J80" s="84"/>
      <c r="K80" s="74">
        <v>733</v>
      </c>
      <c r="L80" s="74">
        <v>8590</v>
      </c>
      <c r="M80" s="77" t="s">
        <v>8</v>
      </c>
      <c r="N80" s="76">
        <f t="shared" si="25"/>
        <v>-22.63</v>
      </c>
      <c r="O80" s="76">
        <f t="shared" si="26"/>
        <v>-23.04</v>
      </c>
      <c r="P80" s="77" t="s">
        <v>8</v>
      </c>
      <c r="Q80" s="78">
        <f t="shared" si="27"/>
        <v>25.92</v>
      </c>
      <c r="R80" s="78">
        <f t="shared" si="28"/>
        <v>18.58</v>
      </c>
      <c r="T80" s="82"/>
      <c r="U80" s="82"/>
      <c r="V80" s="82"/>
    </row>
    <row r="81" spans="2:22" ht="19.5" customHeight="1">
      <c r="B81" s="5" t="s">
        <v>71</v>
      </c>
      <c r="C81" s="36" t="s">
        <v>55</v>
      </c>
      <c r="D81" s="84"/>
      <c r="E81" s="73">
        <v>4177</v>
      </c>
      <c r="F81" s="74">
        <f>ROUND(E81/90.618593*1000,0)</f>
        <v>46094</v>
      </c>
      <c r="G81" s="84"/>
      <c r="H81" s="73">
        <v>3996</v>
      </c>
      <c r="I81" s="74">
        <v>44333</v>
      </c>
      <c r="J81" s="84"/>
      <c r="K81" s="74">
        <v>4490</v>
      </c>
      <c r="L81" s="74">
        <v>52627</v>
      </c>
      <c r="M81" s="77" t="s">
        <v>8</v>
      </c>
      <c r="N81" s="76">
        <f t="shared" si="25"/>
        <v>4.53</v>
      </c>
      <c r="O81" s="76">
        <f t="shared" si="26"/>
        <v>3.97</v>
      </c>
      <c r="P81" s="77" t="s">
        <v>8</v>
      </c>
      <c r="Q81" s="78">
        <f t="shared" si="27"/>
        <v>-6.97</v>
      </c>
      <c r="R81" s="78">
        <f t="shared" si="28"/>
        <v>-12.41</v>
      </c>
      <c r="T81" s="82"/>
      <c r="U81" s="82"/>
      <c r="V81" s="82"/>
    </row>
    <row r="82" spans="2:22" ht="19.5" customHeight="1">
      <c r="B82" s="5"/>
      <c r="C82" s="36"/>
      <c r="D82" s="84"/>
      <c r="E82" s="73"/>
      <c r="F82" s="74"/>
      <c r="G82" s="84"/>
      <c r="H82" s="73"/>
      <c r="I82" s="74"/>
      <c r="J82" s="84"/>
      <c r="K82" s="74"/>
      <c r="L82" s="74"/>
      <c r="M82" s="77"/>
      <c r="N82" s="76"/>
      <c r="O82" s="76"/>
      <c r="P82" s="77"/>
      <c r="Q82" s="78"/>
      <c r="R82" s="78"/>
      <c r="T82" s="82"/>
      <c r="U82" s="82"/>
      <c r="V82" s="82"/>
    </row>
    <row r="83" spans="1:22" ht="19.5" customHeight="1">
      <c r="A83" s="5" t="s">
        <v>72</v>
      </c>
      <c r="B83" s="5" t="s">
        <v>73</v>
      </c>
      <c r="C83" s="36" t="s">
        <v>55</v>
      </c>
      <c r="D83" s="84"/>
      <c r="E83" s="73">
        <f>SUM(E84:E88)</f>
        <v>6426</v>
      </c>
      <c r="F83" s="73">
        <f>SUM(F84:F88)</f>
        <v>70913</v>
      </c>
      <c r="G83" s="84"/>
      <c r="H83" s="73">
        <f>SUM(H84:H88)</f>
        <v>7286</v>
      </c>
      <c r="I83" s="73">
        <f>SUM(I84:I88)</f>
        <v>80833</v>
      </c>
      <c r="J83" s="84"/>
      <c r="K83" s="73">
        <f>SUM(K84:K88)</f>
        <v>6858</v>
      </c>
      <c r="L83" s="73">
        <f>SUM(L84:L88)</f>
        <v>80389</v>
      </c>
      <c r="M83" s="77" t="s">
        <v>8</v>
      </c>
      <c r="N83" s="76">
        <f aca="true" t="shared" si="29" ref="N83:N88">ROUND(E83/H83*100-100,2)</f>
        <v>-11.8</v>
      </c>
      <c r="O83" s="76">
        <f aca="true" t="shared" si="30" ref="O83:O88">ROUND(F83/I83*100-100,2)</f>
        <v>-12.27</v>
      </c>
      <c r="P83" s="77" t="s">
        <v>8</v>
      </c>
      <c r="Q83" s="78">
        <f aca="true" t="shared" si="31" ref="Q83:Q88">ROUND(E83/K83*100-100,2)</f>
        <v>-6.3</v>
      </c>
      <c r="R83" s="78">
        <f aca="true" t="shared" si="32" ref="R83:R88">ROUND(F83/L83*100-100,2)</f>
        <v>-11.79</v>
      </c>
      <c r="T83" s="82"/>
      <c r="U83" s="82"/>
      <c r="V83" s="82"/>
    </row>
    <row r="84" spans="2:22" ht="19.5" customHeight="1">
      <c r="B84" s="5" t="s">
        <v>74</v>
      </c>
      <c r="C84" s="36" t="s">
        <v>59</v>
      </c>
      <c r="D84" s="91">
        <v>6012</v>
      </c>
      <c r="E84" s="73">
        <v>1507</v>
      </c>
      <c r="F84" s="74">
        <f>ROUND(E84/90.618593*1000,0)</f>
        <v>16630</v>
      </c>
      <c r="G84" s="74">
        <v>6078</v>
      </c>
      <c r="H84" s="73">
        <v>1550</v>
      </c>
      <c r="I84" s="74">
        <v>17196</v>
      </c>
      <c r="J84" s="74">
        <v>6925</v>
      </c>
      <c r="K84" s="74">
        <v>1663</v>
      </c>
      <c r="L84" s="74">
        <v>19499</v>
      </c>
      <c r="M84" s="78">
        <f>ROUND(D84/G84*100-100,2)</f>
        <v>-1.09</v>
      </c>
      <c r="N84" s="76">
        <f t="shared" si="29"/>
        <v>-2.77</v>
      </c>
      <c r="O84" s="76">
        <f t="shared" si="30"/>
        <v>-3.29</v>
      </c>
      <c r="P84" s="78">
        <f>ROUND(D84/J84*100-100,2)</f>
        <v>-13.18</v>
      </c>
      <c r="Q84" s="78">
        <f t="shared" si="31"/>
        <v>-9.38</v>
      </c>
      <c r="R84" s="78">
        <f t="shared" si="32"/>
        <v>-14.71</v>
      </c>
      <c r="T84" s="82"/>
      <c r="U84" s="82"/>
      <c r="V84" s="82"/>
    </row>
    <row r="85" spans="2:22" ht="19.5" customHeight="1">
      <c r="B85" s="5" t="s">
        <v>75</v>
      </c>
      <c r="C85" s="36" t="s">
        <v>76</v>
      </c>
      <c r="D85" s="74">
        <v>316250</v>
      </c>
      <c r="E85" s="73">
        <v>1265</v>
      </c>
      <c r="F85" s="74">
        <f>ROUND(E85/90.618593*1000,0)</f>
        <v>13960</v>
      </c>
      <c r="G85" s="74">
        <v>647667</v>
      </c>
      <c r="H85" s="73">
        <v>1943</v>
      </c>
      <c r="I85" s="74">
        <v>21556</v>
      </c>
      <c r="J85" s="74">
        <v>500858</v>
      </c>
      <c r="K85" s="74">
        <v>1869</v>
      </c>
      <c r="L85" s="74">
        <v>21906</v>
      </c>
      <c r="M85" s="78">
        <f>ROUND(D85/G85*100-100,2)</f>
        <v>-51.17</v>
      </c>
      <c r="N85" s="76">
        <f t="shared" si="29"/>
        <v>-34.89</v>
      </c>
      <c r="O85" s="76">
        <f t="shared" si="30"/>
        <v>-35.24</v>
      </c>
      <c r="P85" s="78">
        <f>ROUND(D85/J85*100-100,2)</f>
        <v>-36.86</v>
      </c>
      <c r="Q85" s="78">
        <f t="shared" si="31"/>
        <v>-32.32</v>
      </c>
      <c r="R85" s="78">
        <f t="shared" si="32"/>
        <v>-36.27</v>
      </c>
      <c r="T85" s="82"/>
      <c r="U85" s="82"/>
      <c r="V85" s="82"/>
    </row>
    <row r="86" spans="2:22" ht="19.5" customHeight="1">
      <c r="B86" s="5" t="s">
        <v>77</v>
      </c>
      <c r="C86" s="36" t="s">
        <v>55</v>
      </c>
      <c r="D86" s="74"/>
      <c r="E86" s="73">
        <v>497</v>
      </c>
      <c r="F86" s="74">
        <f>ROUND(E86/90.618593*1000,0)</f>
        <v>5485</v>
      </c>
      <c r="G86" s="84"/>
      <c r="H86" s="73">
        <v>554</v>
      </c>
      <c r="I86" s="74">
        <v>6146</v>
      </c>
      <c r="J86" s="84"/>
      <c r="K86" s="74">
        <v>291</v>
      </c>
      <c r="L86" s="74">
        <v>3411</v>
      </c>
      <c r="M86" s="77" t="s">
        <v>8</v>
      </c>
      <c r="N86" s="76">
        <f t="shared" si="29"/>
        <v>-10.29</v>
      </c>
      <c r="O86" s="76">
        <f t="shared" si="30"/>
        <v>-10.75</v>
      </c>
      <c r="P86" s="77" t="s">
        <v>8</v>
      </c>
      <c r="Q86" s="78">
        <f t="shared" si="31"/>
        <v>70.79</v>
      </c>
      <c r="R86" s="78">
        <f t="shared" si="32"/>
        <v>60.8</v>
      </c>
      <c r="T86" s="82"/>
      <c r="U86" s="82"/>
      <c r="V86" s="82"/>
    </row>
    <row r="87" spans="2:22" ht="19.5" customHeight="1">
      <c r="B87" s="5" t="s">
        <v>78</v>
      </c>
      <c r="C87" s="36" t="s">
        <v>59</v>
      </c>
      <c r="D87" s="91">
        <v>3771</v>
      </c>
      <c r="E87" s="73">
        <v>264</v>
      </c>
      <c r="F87" s="74">
        <f>ROUND(E87/90.618593*1000,0)</f>
        <v>2913</v>
      </c>
      <c r="G87" s="74">
        <v>6133</v>
      </c>
      <c r="H87" s="73">
        <v>368</v>
      </c>
      <c r="I87" s="74">
        <v>4083</v>
      </c>
      <c r="J87" s="74">
        <v>4184</v>
      </c>
      <c r="K87" s="74">
        <v>270</v>
      </c>
      <c r="L87" s="74">
        <v>3160</v>
      </c>
      <c r="M87" s="78">
        <f>ROUND(D87/G87*100-100,2)</f>
        <v>-38.51</v>
      </c>
      <c r="N87" s="76">
        <f t="shared" si="29"/>
        <v>-28.26</v>
      </c>
      <c r="O87" s="76">
        <f t="shared" si="30"/>
        <v>-28.66</v>
      </c>
      <c r="P87" s="78">
        <f>ROUND(D87/J87*100-100,2)</f>
        <v>-9.87</v>
      </c>
      <c r="Q87" s="78">
        <f t="shared" si="31"/>
        <v>-2.22</v>
      </c>
      <c r="R87" s="78">
        <f t="shared" si="32"/>
        <v>-7.82</v>
      </c>
      <c r="T87" s="82"/>
      <c r="U87" s="82"/>
      <c r="V87" s="82"/>
    </row>
    <row r="88" spans="2:22" ht="19.5" customHeight="1">
      <c r="B88" s="5" t="s">
        <v>79</v>
      </c>
      <c r="C88" s="36" t="s">
        <v>59</v>
      </c>
      <c r="D88" s="74">
        <v>32711</v>
      </c>
      <c r="E88" s="73">
        <v>2893</v>
      </c>
      <c r="F88" s="74">
        <f>ROUND(E88/90.618593*1000,0)</f>
        <v>31925</v>
      </c>
      <c r="G88" s="74">
        <v>36219</v>
      </c>
      <c r="H88" s="73">
        <v>2871</v>
      </c>
      <c r="I88" s="74">
        <v>31852</v>
      </c>
      <c r="J88" s="74">
        <v>34177</v>
      </c>
      <c r="K88" s="74">
        <v>2765</v>
      </c>
      <c r="L88" s="74">
        <v>32413</v>
      </c>
      <c r="M88" s="78">
        <f>ROUND(D88/G88*100-100,2)</f>
        <v>-9.69</v>
      </c>
      <c r="N88" s="76">
        <f t="shared" si="29"/>
        <v>0.77</v>
      </c>
      <c r="O88" s="76">
        <f t="shared" si="30"/>
        <v>0.23</v>
      </c>
      <c r="P88" s="78">
        <f>ROUND(D88/J88*100-100,2)</f>
        <v>-4.29</v>
      </c>
      <c r="Q88" s="78">
        <f t="shared" si="31"/>
        <v>4.63</v>
      </c>
      <c r="R88" s="78">
        <f t="shared" si="32"/>
        <v>-1.51</v>
      </c>
      <c r="T88" s="82"/>
      <c r="U88" s="82"/>
      <c r="V88" s="82"/>
    </row>
    <row r="89" spans="2:22" ht="19.5" customHeight="1">
      <c r="B89" s="5"/>
      <c r="C89" s="36"/>
      <c r="D89" s="74"/>
      <c r="E89" s="73"/>
      <c r="F89" s="74"/>
      <c r="G89" s="74"/>
      <c r="H89" s="73"/>
      <c r="I89" s="74"/>
      <c r="J89" s="74"/>
      <c r="K89" s="74"/>
      <c r="L89" s="74"/>
      <c r="M89" s="78"/>
      <c r="N89" s="76"/>
      <c r="O89" s="76"/>
      <c r="P89" s="78"/>
      <c r="Q89" s="78"/>
      <c r="R89" s="78"/>
      <c r="T89" s="85"/>
      <c r="U89" s="82"/>
      <c r="V89" s="82"/>
    </row>
    <row r="90" spans="1:22" ht="19.5" customHeight="1">
      <c r="A90" s="5"/>
      <c r="B90" s="5" t="s">
        <v>80</v>
      </c>
      <c r="D90" s="74"/>
      <c r="E90" s="73">
        <f>E8-SUM(E10+E22+E34+E58+E62+E69+E76+E83)</f>
        <v>31922</v>
      </c>
      <c r="F90" s="73">
        <f>F8-SUM(F10+F22+F34+F58+F62+F69+F76+F83)</f>
        <v>352268</v>
      </c>
      <c r="G90" s="84"/>
      <c r="H90" s="73">
        <f>H8-SUM(H10+H22+H34+H58+H62+H69+H76+H83)</f>
        <v>35257</v>
      </c>
      <c r="I90" s="73">
        <f>I8-SUM(I10+I22+I34+I58+I62+I69+I76+I83)</f>
        <v>391151</v>
      </c>
      <c r="J90" s="84"/>
      <c r="K90" s="73">
        <f>K8-SUM(K10+K22+K34+K58+K62+K69+K76+K83)</f>
        <v>19507</v>
      </c>
      <c r="L90" s="73">
        <f>L8-SUM(L10+L22+L34+L58+L62+L69+L76+L83)</f>
        <v>228644</v>
      </c>
      <c r="M90" s="77" t="s">
        <v>8</v>
      </c>
      <c r="N90" s="76">
        <f>ROUND(E90/H90*100-100,2)</f>
        <v>-9.46</v>
      </c>
      <c r="O90" s="76">
        <f>ROUND(F90/I90*100-100,2)</f>
        <v>-9.94</v>
      </c>
      <c r="P90" s="77" t="s">
        <v>8</v>
      </c>
      <c r="Q90" s="78">
        <f>ROUND(E90/K90*100-100,2)</f>
        <v>63.64</v>
      </c>
      <c r="R90" s="78">
        <f>ROUND(F90/L90*100-100,2)</f>
        <v>54.07</v>
      </c>
      <c r="T90" s="85"/>
      <c r="U90" s="82"/>
      <c r="V90" s="82"/>
    </row>
    <row r="91" spans="1:22" ht="19.5" customHeight="1">
      <c r="A91" s="64"/>
      <c r="B91" s="28"/>
      <c r="C91" s="28"/>
      <c r="D91" s="28"/>
      <c r="E91" s="45"/>
      <c r="F91" s="28"/>
      <c r="G91" s="28"/>
      <c r="H91" s="45"/>
      <c r="I91" s="28"/>
      <c r="J91" s="45"/>
      <c r="K91" s="69"/>
      <c r="L91" s="45"/>
      <c r="M91" s="28"/>
      <c r="N91" s="63"/>
      <c r="O91" s="63"/>
      <c r="P91" s="72"/>
      <c r="Q91" s="28"/>
      <c r="R91" s="28"/>
      <c r="T91" s="86"/>
      <c r="U91" s="82"/>
      <c r="V91" s="82"/>
    </row>
    <row r="92" spans="1:22" ht="19.5" customHeight="1">
      <c r="A92" s="5" t="s">
        <v>81</v>
      </c>
      <c r="T92" s="22"/>
      <c r="U92" s="23"/>
      <c r="V92" s="23"/>
    </row>
    <row r="93" spans="1:22" ht="19.5" customHeight="1">
      <c r="A93" s="5"/>
      <c r="B93" s="5" t="s">
        <v>116</v>
      </c>
      <c r="T93" s="22"/>
      <c r="U93" s="23"/>
      <c r="V93" s="23"/>
    </row>
    <row r="94" spans="1:22" ht="19.5" customHeight="1">
      <c r="A94" s="2" t="s">
        <v>82</v>
      </c>
      <c r="T94" s="22"/>
      <c r="U94" s="23"/>
      <c r="V94" s="23"/>
    </row>
    <row r="95" spans="2:22" ht="19.5" customHeight="1">
      <c r="B95" s="5" t="s">
        <v>101</v>
      </c>
      <c r="T95" s="22"/>
      <c r="U95" s="23"/>
      <c r="V95" s="23"/>
    </row>
    <row r="96" spans="2:22" ht="19.5" customHeight="1">
      <c r="B96" s="5"/>
      <c r="T96" s="22"/>
      <c r="U96" s="23"/>
      <c r="V96" s="23"/>
    </row>
    <row r="97" spans="2:22" ht="19.5" customHeight="1">
      <c r="B97" s="5"/>
      <c r="T97" s="22"/>
      <c r="U97" s="23"/>
      <c r="V97" s="23"/>
    </row>
    <row r="98" spans="1:22" ht="19.5" customHeight="1">
      <c r="A98" s="102" t="s">
        <v>110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T98" s="22"/>
      <c r="U98" s="23"/>
      <c r="V98" s="23"/>
    </row>
    <row r="99" spans="1:22" ht="19.5" customHeight="1">
      <c r="A99" s="1"/>
      <c r="B99" s="1"/>
      <c r="C99" s="1"/>
      <c r="D99" s="1"/>
      <c r="E99" s="44"/>
      <c r="F99" s="1"/>
      <c r="G99" s="1"/>
      <c r="H99" s="44"/>
      <c r="I99" s="1"/>
      <c r="J99" s="1"/>
      <c r="K99" s="44"/>
      <c r="L99" s="1"/>
      <c r="T99" s="37"/>
      <c r="U99" s="23"/>
      <c r="V99" s="23"/>
    </row>
    <row r="100" spans="9:22" ht="19.5" customHeight="1">
      <c r="I100" s="5" t="s">
        <v>99</v>
      </c>
      <c r="T100" s="37"/>
      <c r="U100" s="23"/>
      <c r="V100" s="23"/>
    </row>
    <row r="101" spans="9:12" ht="19.5" customHeight="1">
      <c r="I101" s="5" t="s">
        <v>98</v>
      </c>
      <c r="J101" s="28"/>
      <c r="K101" s="45"/>
      <c r="L101" s="28"/>
    </row>
    <row r="102" spans="1:10" ht="19.5" customHeight="1">
      <c r="A102" s="6"/>
      <c r="B102" s="7"/>
      <c r="C102" s="8" t="s">
        <v>84</v>
      </c>
      <c r="D102" s="100" t="s">
        <v>111</v>
      </c>
      <c r="E102" s="106"/>
      <c r="F102" s="101"/>
      <c r="G102" s="103" t="s">
        <v>112</v>
      </c>
      <c r="H102" s="104"/>
      <c r="I102" s="105"/>
      <c r="J102" s="26" t="s">
        <v>113</v>
      </c>
    </row>
    <row r="103" spans="1:12" ht="19.5" customHeight="1">
      <c r="A103" s="13" t="s">
        <v>2</v>
      </c>
      <c r="B103" s="14"/>
      <c r="C103" s="15" t="s">
        <v>85</v>
      </c>
      <c r="D103" s="16" t="s">
        <v>86</v>
      </c>
      <c r="E103" s="17"/>
      <c r="F103" s="18"/>
      <c r="G103" s="13"/>
      <c r="H103" s="19"/>
      <c r="I103" s="13"/>
      <c r="J103" s="46" t="s">
        <v>114</v>
      </c>
      <c r="K103" s="45"/>
      <c r="L103" s="28"/>
    </row>
    <row r="104" spans="1:12" ht="19.5" customHeight="1">
      <c r="A104" s="24" t="s">
        <v>3</v>
      </c>
      <c r="B104" s="14" t="s">
        <v>87</v>
      </c>
      <c r="C104" s="15" t="s">
        <v>88</v>
      </c>
      <c r="D104" s="16" t="s">
        <v>89</v>
      </c>
      <c r="E104" s="98" t="s">
        <v>90</v>
      </c>
      <c r="F104" s="99"/>
      <c r="G104" s="24" t="s">
        <v>89</v>
      </c>
      <c r="H104" s="98" t="s">
        <v>90</v>
      </c>
      <c r="I104" s="99"/>
      <c r="J104" s="24" t="s">
        <v>89</v>
      </c>
      <c r="K104" s="100" t="s">
        <v>90</v>
      </c>
      <c r="L104" s="106"/>
    </row>
    <row r="105" spans="1:12" ht="19.5" customHeight="1">
      <c r="A105" s="28"/>
      <c r="B105" s="29"/>
      <c r="C105" s="30" t="s">
        <v>91</v>
      </c>
      <c r="D105" s="29"/>
      <c r="E105" s="47" t="s">
        <v>92</v>
      </c>
      <c r="F105" s="48" t="s">
        <v>93</v>
      </c>
      <c r="G105" s="38"/>
      <c r="H105" s="47" t="s">
        <v>92</v>
      </c>
      <c r="I105" s="48" t="s">
        <v>94</v>
      </c>
      <c r="J105" s="49"/>
      <c r="K105" s="47" t="s">
        <v>92</v>
      </c>
      <c r="L105" s="50" t="s">
        <v>94</v>
      </c>
    </row>
    <row r="106" spans="1:12" ht="19.5" customHeight="1">
      <c r="A106" s="5"/>
      <c r="B106" s="5" t="s">
        <v>4</v>
      </c>
      <c r="D106" s="73"/>
      <c r="E106" s="73">
        <v>2621817</v>
      </c>
      <c r="F106" s="73">
        <v>29788396</v>
      </c>
      <c r="G106" s="73"/>
      <c r="H106" s="74">
        <v>2192189</v>
      </c>
      <c r="I106" s="74">
        <v>25599501</v>
      </c>
      <c r="J106" s="92"/>
      <c r="K106" s="92">
        <f>E106/H106*100-100</f>
        <v>19.598127716177743</v>
      </c>
      <c r="L106" s="92">
        <f>F106/I106*100-100</f>
        <v>16.363190048118526</v>
      </c>
    </row>
    <row r="107" spans="1:12" ht="19.5" customHeight="1">
      <c r="A107" s="5"/>
      <c r="D107" s="73"/>
      <c r="E107" s="73"/>
      <c r="F107" s="73"/>
      <c r="G107" s="73"/>
      <c r="H107" s="73"/>
      <c r="I107" s="73"/>
      <c r="J107" s="92"/>
      <c r="K107" s="92"/>
      <c r="L107" s="92"/>
    </row>
    <row r="108" spans="1:12" ht="19.5" customHeight="1">
      <c r="A108" s="5" t="s">
        <v>5</v>
      </c>
      <c r="B108" s="5" t="s">
        <v>6</v>
      </c>
      <c r="C108" s="36" t="s">
        <v>7</v>
      </c>
      <c r="D108" s="91" t="s">
        <v>8</v>
      </c>
      <c r="E108" s="73">
        <f>SUM(E109:E118)</f>
        <v>304251</v>
      </c>
      <c r="F108" s="74">
        <f>SUM(F109:F118)</f>
        <v>3457194</v>
      </c>
      <c r="G108" s="91"/>
      <c r="H108" s="73">
        <f>SUM(H109:H118)</f>
        <v>303603</v>
      </c>
      <c r="I108" s="74">
        <f>SUM(I109:I118)</f>
        <v>3544824</v>
      </c>
      <c r="J108" s="93" t="s">
        <v>8</v>
      </c>
      <c r="K108" s="92">
        <f aca="true" t="shared" si="33" ref="K108:L110">E108/H108*100-100</f>
        <v>0.21343662612029846</v>
      </c>
      <c r="L108" s="92">
        <f t="shared" si="33"/>
        <v>-2.4720550300945803</v>
      </c>
    </row>
    <row r="109" spans="1:21" ht="19.5" customHeight="1">
      <c r="A109" s="5" t="s">
        <v>0</v>
      </c>
      <c r="B109" s="5" t="s">
        <v>9</v>
      </c>
      <c r="C109" s="36" t="s">
        <v>10</v>
      </c>
      <c r="D109" s="74">
        <v>37783</v>
      </c>
      <c r="E109" s="74">
        <v>9393</v>
      </c>
      <c r="F109" s="74">
        <v>106385</v>
      </c>
      <c r="G109" s="74">
        <v>45677</v>
      </c>
      <c r="H109" s="74">
        <v>8449</v>
      </c>
      <c r="I109" s="74">
        <v>98653</v>
      </c>
      <c r="J109" s="92">
        <f>D109/G109*100-100</f>
        <v>-17.282220811349262</v>
      </c>
      <c r="K109" s="92">
        <f t="shared" si="33"/>
        <v>11.17291987217422</v>
      </c>
      <c r="L109" s="92">
        <f t="shared" si="33"/>
        <v>7.837572096134934</v>
      </c>
      <c r="N109" s="94"/>
      <c r="O109" s="94"/>
      <c r="U109" s="3"/>
    </row>
    <row r="110" spans="1:21" ht="19.5" customHeight="1">
      <c r="A110" s="5" t="s">
        <v>0</v>
      </c>
      <c r="B110" s="5" t="s">
        <v>11</v>
      </c>
      <c r="C110" s="36" t="s">
        <v>10</v>
      </c>
      <c r="D110" s="74">
        <v>0</v>
      </c>
      <c r="E110" s="74">
        <v>0</v>
      </c>
      <c r="F110" s="74">
        <v>0</v>
      </c>
      <c r="G110" s="74">
        <v>8901</v>
      </c>
      <c r="H110" s="74">
        <v>442</v>
      </c>
      <c r="I110" s="74">
        <v>5161</v>
      </c>
      <c r="J110" s="92">
        <f>D110/G110*100-100</f>
        <v>-100</v>
      </c>
      <c r="K110" s="92">
        <f t="shared" si="33"/>
        <v>-100</v>
      </c>
      <c r="L110" s="92">
        <f t="shared" si="33"/>
        <v>-100</v>
      </c>
      <c r="N110" s="94"/>
      <c r="O110" s="94"/>
      <c r="U110" s="3"/>
    </row>
    <row r="111" spans="1:21" ht="19.5" customHeight="1">
      <c r="A111" s="5" t="s">
        <v>0</v>
      </c>
      <c r="B111" s="5" t="s">
        <v>12</v>
      </c>
      <c r="C111" s="36" t="s">
        <v>10</v>
      </c>
      <c r="D111" s="74">
        <v>69858</v>
      </c>
      <c r="E111" s="74">
        <v>4985</v>
      </c>
      <c r="F111" s="74">
        <v>56527</v>
      </c>
      <c r="G111" s="74">
        <v>59084</v>
      </c>
      <c r="H111" s="74">
        <v>4525</v>
      </c>
      <c r="I111" s="74">
        <v>52829</v>
      </c>
      <c r="J111" s="92">
        <f aca="true" t="shared" si="34" ref="J111:J117">D111/G111*100-100</f>
        <v>18.235055175682064</v>
      </c>
      <c r="K111" s="92">
        <f aca="true" t="shared" si="35" ref="K111:K117">E111/H111*100-100</f>
        <v>10.165745856353595</v>
      </c>
      <c r="L111" s="92">
        <f aca="true" t="shared" si="36" ref="L111:L117">F111/I111*100-100</f>
        <v>6.9999432130080095</v>
      </c>
      <c r="N111" s="94"/>
      <c r="O111" s="94"/>
      <c r="U111" s="3"/>
    </row>
    <row r="112" spans="1:21" ht="19.5" customHeight="1">
      <c r="A112" s="5" t="s">
        <v>0</v>
      </c>
      <c r="B112" s="5" t="s">
        <v>13</v>
      </c>
      <c r="C112" s="36" t="s">
        <v>10</v>
      </c>
      <c r="D112" s="74">
        <v>80405</v>
      </c>
      <c r="E112" s="74">
        <v>20923</v>
      </c>
      <c r="F112" s="74">
        <v>237426</v>
      </c>
      <c r="G112" s="74">
        <v>82087</v>
      </c>
      <c r="H112" s="74">
        <v>19391</v>
      </c>
      <c r="I112" s="74">
        <v>226468</v>
      </c>
      <c r="J112" s="92">
        <f t="shared" si="34"/>
        <v>-2.0490455248699533</v>
      </c>
      <c r="K112" s="92">
        <f t="shared" si="35"/>
        <v>7.900572430508987</v>
      </c>
      <c r="L112" s="92">
        <f t="shared" si="36"/>
        <v>4.8386527014854295</v>
      </c>
      <c r="N112" s="94"/>
      <c r="O112" s="94"/>
      <c r="U112" s="3"/>
    </row>
    <row r="113" spans="1:21" ht="19.5" customHeight="1">
      <c r="A113" s="5" t="s">
        <v>0</v>
      </c>
      <c r="B113" s="5" t="s">
        <v>14</v>
      </c>
      <c r="C113" s="36" t="s">
        <v>10</v>
      </c>
      <c r="D113" s="74">
        <v>72246</v>
      </c>
      <c r="E113" s="74">
        <v>6007</v>
      </c>
      <c r="F113" s="74">
        <v>68277</v>
      </c>
      <c r="G113" s="74">
        <v>83999</v>
      </c>
      <c r="H113" s="74">
        <v>6627</v>
      </c>
      <c r="I113" s="74">
        <v>77383</v>
      </c>
      <c r="J113" s="92">
        <f t="shared" si="34"/>
        <v>-13.991833236109954</v>
      </c>
      <c r="K113" s="92">
        <f t="shared" si="35"/>
        <v>-9.355666213973137</v>
      </c>
      <c r="L113" s="92">
        <f t="shared" si="36"/>
        <v>-11.767442461522563</v>
      </c>
      <c r="N113" s="94"/>
      <c r="O113" s="94"/>
      <c r="U113" s="3"/>
    </row>
    <row r="114" spans="1:21" ht="19.5" customHeight="1">
      <c r="A114" s="5" t="s">
        <v>0</v>
      </c>
      <c r="B114" s="5" t="s">
        <v>15</v>
      </c>
      <c r="C114" s="36" t="s">
        <v>10</v>
      </c>
      <c r="D114" s="74">
        <v>32219</v>
      </c>
      <c r="E114" s="74">
        <v>3659</v>
      </c>
      <c r="F114" s="74">
        <v>41823</v>
      </c>
      <c r="G114" s="74">
        <v>44879</v>
      </c>
      <c r="H114" s="74">
        <v>3879</v>
      </c>
      <c r="I114" s="74">
        <v>45291</v>
      </c>
      <c r="J114" s="92">
        <f t="shared" si="34"/>
        <v>-28.20918469662871</v>
      </c>
      <c r="K114" s="92">
        <f t="shared" si="35"/>
        <v>-5.6715648362980176</v>
      </c>
      <c r="L114" s="92">
        <f t="shared" si="36"/>
        <v>-7.657150427237198</v>
      </c>
      <c r="N114" s="94"/>
      <c r="O114" s="94"/>
      <c r="U114" s="3"/>
    </row>
    <row r="115" spans="1:21" ht="19.5" customHeight="1">
      <c r="A115" s="5" t="s">
        <v>0</v>
      </c>
      <c r="B115" s="5" t="s">
        <v>16</v>
      </c>
      <c r="C115" s="36" t="s">
        <v>10</v>
      </c>
      <c r="D115" s="74">
        <v>1434826</v>
      </c>
      <c r="E115" s="74">
        <v>141677</v>
      </c>
      <c r="F115" s="74">
        <v>1611959</v>
      </c>
      <c r="G115" s="74">
        <v>1331744</v>
      </c>
      <c r="H115" s="74">
        <v>107534</v>
      </c>
      <c r="I115" s="74">
        <v>1255783</v>
      </c>
      <c r="J115" s="92">
        <f t="shared" si="34"/>
        <v>7.7403765288223525</v>
      </c>
      <c r="K115" s="92">
        <f t="shared" si="35"/>
        <v>31.750888091208367</v>
      </c>
      <c r="L115" s="92">
        <f t="shared" si="36"/>
        <v>28.362862054988796</v>
      </c>
      <c r="N115" s="94"/>
      <c r="O115" s="94"/>
      <c r="U115" s="3"/>
    </row>
    <row r="116" spans="1:21" ht="19.5" customHeight="1">
      <c r="A116" s="5" t="s">
        <v>0</v>
      </c>
      <c r="B116" s="5" t="s">
        <v>17</v>
      </c>
      <c r="C116" s="36" t="s">
        <v>10</v>
      </c>
      <c r="D116" s="74">
        <v>18006</v>
      </c>
      <c r="E116" s="74">
        <v>1230</v>
      </c>
      <c r="F116" s="74">
        <v>14123</v>
      </c>
      <c r="G116" s="95">
        <v>1018614</v>
      </c>
      <c r="H116" s="74">
        <v>57802</v>
      </c>
      <c r="I116" s="74">
        <v>674463</v>
      </c>
      <c r="J116" s="92">
        <f t="shared" si="34"/>
        <v>-98.23230389529301</v>
      </c>
      <c r="K116" s="92">
        <f t="shared" si="35"/>
        <v>-97.87204594996713</v>
      </c>
      <c r="L116" s="92">
        <f t="shared" si="36"/>
        <v>-97.90603784047457</v>
      </c>
      <c r="N116" s="94"/>
      <c r="O116" s="94"/>
      <c r="U116" s="3"/>
    </row>
    <row r="117" spans="1:21" ht="19.5" customHeight="1">
      <c r="A117" s="5" t="s">
        <v>0</v>
      </c>
      <c r="B117" s="5" t="s">
        <v>100</v>
      </c>
      <c r="C117" s="36" t="s">
        <v>10</v>
      </c>
      <c r="D117" s="74">
        <v>400640</v>
      </c>
      <c r="E117" s="74">
        <v>21692</v>
      </c>
      <c r="F117" s="74">
        <v>247558</v>
      </c>
      <c r="G117" s="74">
        <v>458192</v>
      </c>
      <c r="H117" s="74">
        <v>23839</v>
      </c>
      <c r="I117" s="74">
        <v>278293</v>
      </c>
      <c r="J117" s="92">
        <f t="shared" si="34"/>
        <v>-12.560673254880044</v>
      </c>
      <c r="K117" s="92">
        <f t="shared" si="35"/>
        <v>-9.006250262175428</v>
      </c>
      <c r="L117" s="92">
        <f t="shared" si="36"/>
        <v>-11.044115374802814</v>
      </c>
      <c r="N117" s="94"/>
      <c r="O117" s="94"/>
      <c r="U117" s="3"/>
    </row>
    <row r="118" spans="1:15" ht="19.5" customHeight="1">
      <c r="A118" s="5"/>
      <c r="B118" s="5" t="s">
        <v>18</v>
      </c>
      <c r="C118" s="36" t="s">
        <v>7</v>
      </c>
      <c r="D118" s="84" t="s">
        <v>8</v>
      </c>
      <c r="E118" s="74">
        <v>94685</v>
      </c>
      <c r="F118" s="74">
        <v>1073116</v>
      </c>
      <c r="G118" s="84"/>
      <c r="H118" s="74">
        <v>71115</v>
      </c>
      <c r="I118" s="74">
        <v>830500</v>
      </c>
      <c r="J118" s="93" t="s">
        <v>8</v>
      </c>
      <c r="K118" s="92">
        <f>E118/H118*100-100</f>
        <v>33.14349996484566</v>
      </c>
      <c r="L118" s="92">
        <f>F118/I118*100-100</f>
        <v>29.21324503311257</v>
      </c>
      <c r="N118" s="94"/>
      <c r="O118" s="94"/>
    </row>
    <row r="119" spans="1:15" ht="19.5" customHeight="1">
      <c r="A119" s="5"/>
      <c r="B119" s="5"/>
      <c r="C119" s="36"/>
      <c r="D119" s="74"/>
      <c r="E119" s="74"/>
      <c r="F119" s="74"/>
      <c r="G119" s="74"/>
      <c r="H119" s="74"/>
      <c r="I119" s="74"/>
      <c r="J119" s="92"/>
      <c r="K119" s="92"/>
      <c r="L119" s="92"/>
      <c r="N119" s="79"/>
      <c r="O119" s="79"/>
    </row>
    <row r="120" spans="1:15" ht="19.5" customHeight="1">
      <c r="A120" s="5" t="s">
        <v>19</v>
      </c>
      <c r="B120" s="5" t="s">
        <v>20</v>
      </c>
      <c r="C120" s="36" t="s">
        <v>7</v>
      </c>
      <c r="D120" s="84" t="s">
        <v>8</v>
      </c>
      <c r="E120" s="74">
        <f>SUM(E121:E126,E129:E130)</f>
        <v>326841</v>
      </c>
      <c r="F120" s="74">
        <f>SUM(F121:F126,F129:F130)</f>
        <v>3705693</v>
      </c>
      <c r="G120" s="84"/>
      <c r="H120" s="74">
        <f>SUM(H121:H126,H129:H130)</f>
        <v>301309</v>
      </c>
      <c r="I120" s="74">
        <f>SUM(I121:I126,I129:I130)</f>
        <v>3518412</v>
      </c>
      <c r="J120" s="93" t="s">
        <v>8</v>
      </c>
      <c r="K120" s="92">
        <f>E120/H120*100-100</f>
        <v>8.473693119023991</v>
      </c>
      <c r="L120" s="92">
        <f>F120/I120*100-100</f>
        <v>5.322884301213165</v>
      </c>
      <c r="N120" s="79"/>
      <c r="O120" s="79"/>
    </row>
    <row r="121" spans="1:15" ht="19.5" customHeight="1">
      <c r="A121" s="5" t="s">
        <v>0</v>
      </c>
      <c r="B121" s="5" t="s">
        <v>21</v>
      </c>
      <c r="C121" s="36" t="s">
        <v>7</v>
      </c>
      <c r="D121" s="84" t="s">
        <v>8</v>
      </c>
      <c r="E121" s="74">
        <v>65111</v>
      </c>
      <c r="F121" s="74">
        <v>736382</v>
      </c>
      <c r="G121" s="84"/>
      <c r="H121" s="74">
        <v>61319</v>
      </c>
      <c r="I121" s="74">
        <v>716102</v>
      </c>
      <c r="J121" s="93" t="s">
        <v>8</v>
      </c>
      <c r="K121" s="92">
        <f aca="true" t="shared" si="37" ref="K121:K130">E121/H121*100-100</f>
        <v>6.1840538821572295</v>
      </c>
      <c r="L121" s="92">
        <f aca="true" t="shared" si="38" ref="L121:L130">F121/I121*100-100</f>
        <v>2.8319987934679602</v>
      </c>
      <c r="N121" s="79"/>
      <c r="O121" s="79"/>
    </row>
    <row r="122" spans="1:15" ht="19.5" customHeight="1">
      <c r="A122" s="5" t="s">
        <v>0</v>
      </c>
      <c r="B122" s="5" t="s">
        <v>22</v>
      </c>
      <c r="C122" s="36" t="s">
        <v>7</v>
      </c>
      <c r="D122" s="84" t="s">
        <v>8</v>
      </c>
      <c r="E122" s="74">
        <v>15748</v>
      </c>
      <c r="F122" s="74">
        <v>178672</v>
      </c>
      <c r="G122" s="84"/>
      <c r="H122" s="74">
        <v>12930</v>
      </c>
      <c r="I122" s="74">
        <v>150984</v>
      </c>
      <c r="J122" s="93" t="s">
        <v>8</v>
      </c>
      <c r="K122" s="92">
        <f t="shared" si="37"/>
        <v>21.794276875483362</v>
      </c>
      <c r="L122" s="92">
        <f t="shared" si="38"/>
        <v>18.33836697928257</v>
      </c>
      <c r="N122" s="79"/>
      <c r="O122" s="79"/>
    </row>
    <row r="123" spans="1:15" ht="19.5" customHeight="1">
      <c r="A123" s="5" t="s">
        <v>0</v>
      </c>
      <c r="B123" s="5" t="s">
        <v>23</v>
      </c>
      <c r="C123" s="36" t="s">
        <v>7</v>
      </c>
      <c r="D123" s="84" t="s">
        <v>8</v>
      </c>
      <c r="E123" s="74">
        <v>26178</v>
      </c>
      <c r="F123" s="74">
        <v>296650</v>
      </c>
      <c r="G123" s="84"/>
      <c r="H123" s="74">
        <v>26561</v>
      </c>
      <c r="I123" s="74">
        <v>310113</v>
      </c>
      <c r="J123" s="93" t="s">
        <v>8</v>
      </c>
      <c r="K123" s="92">
        <f t="shared" si="37"/>
        <v>-1.4419637814841337</v>
      </c>
      <c r="L123" s="92">
        <f t="shared" si="38"/>
        <v>-4.341320744373817</v>
      </c>
      <c r="N123" s="79"/>
      <c r="O123" s="79"/>
    </row>
    <row r="124" spans="1:15" ht="19.5" customHeight="1">
      <c r="A124" s="5" t="s">
        <v>0</v>
      </c>
      <c r="B124" s="5" t="s">
        <v>24</v>
      </c>
      <c r="C124" s="36" t="s">
        <v>7</v>
      </c>
      <c r="D124" s="84" t="s">
        <v>8</v>
      </c>
      <c r="E124" s="74">
        <v>7828</v>
      </c>
      <c r="F124" s="74">
        <v>88682</v>
      </c>
      <c r="G124" s="84"/>
      <c r="H124" s="74">
        <v>6694</v>
      </c>
      <c r="I124" s="74">
        <v>78169</v>
      </c>
      <c r="J124" s="93" t="s">
        <v>8</v>
      </c>
      <c r="K124" s="92">
        <f t="shared" si="37"/>
        <v>16.94054377054077</v>
      </c>
      <c r="L124" s="92">
        <f t="shared" si="38"/>
        <v>13.449065486318105</v>
      </c>
      <c r="N124" s="79"/>
      <c r="O124" s="79"/>
    </row>
    <row r="125" spans="1:15" ht="19.5" customHeight="1">
      <c r="A125" s="5" t="s">
        <v>0</v>
      </c>
      <c r="B125" s="5" t="s">
        <v>25</v>
      </c>
      <c r="C125" s="36" t="s">
        <v>7</v>
      </c>
      <c r="D125" s="84" t="s">
        <v>8</v>
      </c>
      <c r="E125" s="74">
        <v>50673</v>
      </c>
      <c r="F125" s="74">
        <v>573416</v>
      </c>
      <c r="G125" s="84"/>
      <c r="H125" s="74">
        <v>46964</v>
      </c>
      <c r="I125" s="74">
        <v>548329</v>
      </c>
      <c r="J125" s="93" t="s">
        <v>8</v>
      </c>
      <c r="K125" s="92">
        <f t="shared" si="37"/>
        <v>7.897538540158422</v>
      </c>
      <c r="L125" s="92">
        <f t="shared" si="38"/>
        <v>4.57517293449736</v>
      </c>
      <c r="N125" s="79"/>
      <c r="O125" s="79"/>
    </row>
    <row r="126" spans="1:15" ht="19.5" customHeight="1">
      <c r="A126" s="5" t="s">
        <v>0</v>
      </c>
      <c r="B126" s="5" t="s">
        <v>26</v>
      </c>
      <c r="C126" s="36" t="s">
        <v>7</v>
      </c>
      <c r="D126" s="84" t="s">
        <v>8</v>
      </c>
      <c r="E126" s="74">
        <f>SUM(E127:E128)</f>
        <v>72148</v>
      </c>
      <c r="F126" s="74">
        <f>SUM(F127:F128)</f>
        <v>820120</v>
      </c>
      <c r="G126" s="84"/>
      <c r="H126" s="74">
        <f>SUM(H127:H128)</f>
        <v>55104</v>
      </c>
      <c r="I126" s="74">
        <f>SUM(I127:I128)</f>
        <v>643579</v>
      </c>
      <c r="J126" s="93" t="s">
        <v>8</v>
      </c>
      <c r="K126" s="92">
        <f t="shared" si="37"/>
        <v>30.930603948896646</v>
      </c>
      <c r="L126" s="92">
        <f t="shared" si="38"/>
        <v>27.431131220875756</v>
      </c>
      <c r="N126" s="79"/>
      <c r="O126" s="79"/>
    </row>
    <row r="127" spans="1:15" ht="19.5" customHeight="1">
      <c r="A127" s="5"/>
      <c r="B127" s="5" t="s">
        <v>27</v>
      </c>
      <c r="C127" s="36" t="s">
        <v>7</v>
      </c>
      <c r="D127" s="84" t="s">
        <v>8</v>
      </c>
      <c r="E127" s="74">
        <v>39784</v>
      </c>
      <c r="F127" s="74">
        <v>451857</v>
      </c>
      <c r="G127" s="84"/>
      <c r="H127" s="74">
        <v>28790</v>
      </c>
      <c r="I127" s="74">
        <v>336267</v>
      </c>
      <c r="J127" s="93" t="s">
        <v>8</v>
      </c>
      <c r="K127" s="92">
        <f t="shared" si="37"/>
        <v>38.18687044112539</v>
      </c>
      <c r="L127" s="92">
        <f t="shared" si="38"/>
        <v>34.37447028700407</v>
      </c>
      <c r="N127" s="79"/>
      <c r="O127" s="79"/>
    </row>
    <row r="128" spans="1:15" ht="19.5" customHeight="1">
      <c r="A128" s="5"/>
      <c r="B128" s="5" t="s">
        <v>28</v>
      </c>
      <c r="C128" s="36" t="s">
        <v>7</v>
      </c>
      <c r="D128" s="84" t="s">
        <v>8</v>
      </c>
      <c r="E128" s="74">
        <v>32364</v>
      </c>
      <c r="F128" s="74">
        <v>368263</v>
      </c>
      <c r="G128" s="84"/>
      <c r="H128" s="74">
        <v>26314</v>
      </c>
      <c r="I128" s="74">
        <v>307312</v>
      </c>
      <c r="J128" s="93" t="s">
        <v>8</v>
      </c>
      <c r="K128" s="92">
        <f t="shared" si="37"/>
        <v>22.991563426312993</v>
      </c>
      <c r="L128" s="92">
        <f t="shared" si="38"/>
        <v>19.833589316395077</v>
      </c>
      <c r="N128" s="79"/>
      <c r="O128" s="79"/>
    </row>
    <row r="129" spans="1:15" ht="19.5" customHeight="1">
      <c r="A129" s="5" t="s">
        <v>0</v>
      </c>
      <c r="B129" s="5" t="s">
        <v>29</v>
      </c>
      <c r="C129" s="36" t="s">
        <v>7</v>
      </c>
      <c r="D129" s="84" t="s">
        <v>8</v>
      </c>
      <c r="E129" s="74">
        <v>7685</v>
      </c>
      <c r="F129" s="74">
        <v>87752</v>
      </c>
      <c r="G129" s="84"/>
      <c r="H129" s="74">
        <v>5247</v>
      </c>
      <c r="I129" s="74">
        <v>61267</v>
      </c>
      <c r="J129" s="93" t="s">
        <v>8</v>
      </c>
      <c r="K129" s="92">
        <f t="shared" si="37"/>
        <v>46.46464646464648</v>
      </c>
      <c r="L129" s="92">
        <f t="shared" si="38"/>
        <v>43.22881812394928</v>
      </c>
      <c r="N129" s="79"/>
      <c r="O129" s="79"/>
    </row>
    <row r="130" spans="2:15" ht="19.5" customHeight="1">
      <c r="B130" s="5" t="s">
        <v>30</v>
      </c>
      <c r="C130" s="36" t="s">
        <v>7</v>
      </c>
      <c r="D130" s="84" t="s">
        <v>8</v>
      </c>
      <c r="E130" s="74">
        <v>81470</v>
      </c>
      <c r="F130" s="74">
        <v>924019</v>
      </c>
      <c r="G130" s="84"/>
      <c r="H130" s="74">
        <v>86490</v>
      </c>
      <c r="I130" s="74">
        <v>1009869</v>
      </c>
      <c r="J130" s="93" t="s">
        <v>8</v>
      </c>
      <c r="K130" s="92">
        <f t="shared" si="37"/>
        <v>-5.804139206844724</v>
      </c>
      <c r="L130" s="92">
        <f t="shared" si="38"/>
        <v>-8.50110261826039</v>
      </c>
      <c r="N130" s="79"/>
      <c r="O130" s="79"/>
    </row>
    <row r="131" spans="2:15" ht="19.5" customHeight="1">
      <c r="B131" s="5"/>
      <c r="C131" s="36"/>
      <c r="D131" s="84"/>
      <c r="E131" s="74"/>
      <c r="F131" s="74"/>
      <c r="G131" s="84"/>
      <c r="H131" s="74"/>
      <c r="I131" s="74"/>
      <c r="J131" s="92"/>
      <c r="K131" s="92"/>
      <c r="L131" s="92"/>
      <c r="N131" s="79"/>
      <c r="O131" s="79"/>
    </row>
    <row r="132" spans="1:15" ht="19.5" customHeight="1">
      <c r="A132" s="2" t="s">
        <v>31</v>
      </c>
      <c r="B132" s="5" t="s">
        <v>32</v>
      </c>
      <c r="C132" s="36"/>
      <c r="D132" s="84"/>
      <c r="E132" s="74">
        <f>SUM(E133,E144,E145)</f>
        <v>119643</v>
      </c>
      <c r="F132" s="74">
        <f>SUM(F133,F144,F145)</f>
        <v>1358344</v>
      </c>
      <c r="G132" s="84"/>
      <c r="H132" s="74">
        <f>SUM(H133,H144,H145)</f>
        <v>119291</v>
      </c>
      <c r="I132" s="74">
        <f>SUM(I133,I144,I145)</f>
        <v>1392617</v>
      </c>
      <c r="J132" s="93" t="s">
        <v>8</v>
      </c>
      <c r="K132" s="92">
        <f aca="true" t="shared" si="39" ref="K132:K145">E132/H132*100-100</f>
        <v>0.29507674510232107</v>
      </c>
      <c r="L132" s="92">
        <f aca="true" t="shared" si="40" ref="L132:L145">F132/I132*100-100</f>
        <v>-2.461049951278781</v>
      </c>
      <c r="N132" s="79"/>
      <c r="O132" s="79"/>
    </row>
    <row r="133" spans="2:15" ht="19.5" customHeight="1">
      <c r="B133" s="5" t="s">
        <v>33</v>
      </c>
      <c r="C133" s="36" t="s">
        <v>7</v>
      </c>
      <c r="D133" s="84" t="s">
        <v>8</v>
      </c>
      <c r="E133" s="74">
        <f>SUM(E134,E138,E142,E143)</f>
        <v>90770</v>
      </c>
      <c r="F133" s="74">
        <f>SUM(F134,F138,F142,F143)</f>
        <v>1030831</v>
      </c>
      <c r="G133" s="84"/>
      <c r="H133" s="74">
        <f>SUM(H134,H138,H142,H143)</f>
        <v>71368</v>
      </c>
      <c r="I133" s="74">
        <f>SUM(I134,I138,I142,I143)</f>
        <v>833413</v>
      </c>
      <c r="J133" s="93" t="s">
        <v>8</v>
      </c>
      <c r="K133" s="92">
        <f t="shared" si="39"/>
        <v>27.185853603856074</v>
      </c>
      <c r="L133" s="92">
        <f t="shared" si="40"/>
        <v>23.687895437196204</v>
      </c>
      <c r="N133" s="79"/>
      <c r="O133" s="79"/>
    </row>
    <row r="134" spans="2:15" ht="19.5" customHeight="1">
      <c r="B134" s="5" t="s">
        <v>34</v>
      </c>
      <c r="C134" s="36" t="s">
        <v>7</v>
      </c>
      <c r="D134" s="84" t="s">
        <v>8</v>
      </c>
      <c r="E134" s="74">
        <f>SUM(E135:E137)</f>
        <v>26396</v>
      </c>
      <c r="F134" s="74">
        <f>SUM(F135:F137)</f>
        <v>299435</v>
      </c>
      <c r="G134" s="84"/>
      <c r="H134" s="74">
        <f>SUM(H135:H137)</f>
        <v>10864</v>
      </c>
      <c r="I134" s="74">
        <f>SUM(I135:I137)</f>
        <v>126883</v>
      </c>
      <c r="J134" s="93" t="s">
        <v>8</v>
      </c>
      <c r="K134" s="92">
        <f t="shared" si="39"/>
        <v>142.96759941089837</v>
      </c>
      <c r="L134" s="92">
        <f t="shared" si="40"/>
        <v>135.99300142651103</v>
      </c>
      <c r="N134" s="79"/>
      <c r="O134" s="79"/>
    </row>
    <row r="135" spans="2:15" ht="19.5" customHeight="1">
      <c r="B135" s="5" t="s">
        <v>35</v>
      </c>
      <c r="C135" s="36" t="s">
        <v>7</v>
      </c>
      <c r="D135" s="84" t="s">
        <v>8</v>
      </c>
      <c r="E135" s="74">
        <v>6757</v>
      </c>
      <c r="F135" s="74">
        <v>76894</v>
      </c>
      <c r="G135" s="84"/>
      <c r="H135" s="74">
        <v>4286</v>
      </c>
      <c r="I135" s="74">
        <v>50051</v>
      </c>
      <c r="J135" s="93" t="s">
        <v>8</v>
      </c>
      <c r="K135" s="92">
        <f t="shared" si="39"/>
        <v>57.65282314512365</v>
      </c>
      <c r="L135" s="92">
        <f t="shared" si="40"/>
        <v>53.631296078000446</v>
      </c>
      <c r="N135" s="79"/>
      <c r="O135" s="79"/>
    </row>
    <row r="136" spans="2:15" ht="19.5" customHeight="1">
      <c r="B136" s="5" t="s">
        <v>36</v>
      </c>
      <c r="C136" s="36" t="s">
        <v>7</v>
      </c>
      <c r="D136" s="84" t="s">
        <v>8</v>
      </c>
      <c r="E136" s="74">
        <v>19608</v>
      </c>
      <c r="F136" s="74">
        <v>222192</v>
      </c>
      <c r="G136" s="84"/>
      <c r="H136" s="74">
        <v>6539</v>
      </c>
      <c r="I136" s="74">
        <v>76379</v>
      </c>
      <c r="J136" s="93" t="s">
        <v>8</v>
      </c>
      <c r="K136" s="92">
        <f t="shared" si="39"/>
        <v>199.86236427588318</v>
      </c>
      <c r="L136" s="92">
        <f t="shared" si="40"/>
        <v>190.90718653032906</v>
      </c>
      <c r="N136" s="79"/>
      <c r="O136" s="79"/>
    </row>
    <row r="137" spans="2:15" ht="19.5" customHeight="1">
      <c r="B137" s="5" t="s">
        <v>37</v>
      </c>
      <c r="C137" s="36" t="s">
        <v>7</v>
      </c>
      <c r="D137" s="84" t="s">
        <v>8</v>
      </c>
      <c r="E137" s="74">
        <v>31</v>
      </c>
      <c r="F137" s="74">
        <v>349</v>
      </c>
      <c r="G137" s="84"/>
      <c r="H137" s="74">
        <v>39</v>
      </c>
      <c r="I137" s="74">
        <v>453</v>
      </c>
      <c r="J137" s="93" t="s">
        <v>8</v>
      </c>
      <c r="K137" s="92">
        <f t="shared" si="39"/>
        <v>-20.51282051282051</v>
      </c>
      <c r="L137" s="92">
        <f t="shared" si="40"/>
        <v>-22.958057395143484</v>
      </c>
      <c r="N137" s="79"/>
      <c r="O137" s="79"/>
    </row>
    <row r="138" spans="2:15" ht="19.5" customHeight="1">
      <c r="B138" s="5" t="s">
        <v>38</v>
      </c>
      <c r="C138" s="36" t="s">
        <v>7</v>
      </c>
      <c r="D138" s="84" t="s">
        <v>8</v>
      </c>
      <c r="E138" s="74">
        <f>SUM(E139:E141)</f>
        <v>41710</v>
      </c>
      <c r="F138" s="74">
        <f>SUM(F139:F141)</f>
        <v>473845</v>
      </c>
      <c r="G138" s="84"/>
      <c r="H138" s="74">
        <f>SUM(H139:H141)</f>
        <v>36805</v>
      </c>
      <c r="I138" s="74">
        <f>SUM(I139:I141)</f>
        <v>429797</v>
      </c>
      <c r="J138" s="93" t="s">
        <v>8</v>
      </c>
      <c r="K138" s="92">
        <f t="shared" si="39"/>
        <v>13.32699361499796</v>
      </c>
      <c r="L138" s="92">
        <f t="shared" si="40"/>
        <v>10.24855920353096</v>
      </c>
      <c r="N138" s="79"/>
      <c r="O138" s="79"/>
    </row>
    <row r="139" spans="2:15" ht="19.5" customHeight="1">
      <c r="B139" s="5" t="s">
        <v>35</v>
      </c>
      <c r="C139" s="36" t="s">
        <v>7</v>
      </c>
      <c r="D139" s="84" t="s">
        <v>8</v>
      </c>
      <c r="E139" s="74">
        <v>8199</v>
      </c>
      <c r="F139" s="74">
        <v>93041</v>
      </c>
      <c r="G139" s="84"/>
      <c r="H139" s="74">
        <v>6079</v>
      </c>
      <c r="I139" s="74">
        <v>71001</v>
      </c>
      <c r="J139" s="93" t="s">
        <v>8</v>
      </c>
      <c r="K139" s="92">
        <f t="shared" si="39"/>
        <v>34.87415693370619</v>
      </c>
      <c r="L139" s="92">
        <f t="shared" si="40"/>
        <v>31.041816312446315</v>
      </c>
      <c r="N139" s="79"/>
      <c r="O139" s="79"/>
    </row>
    <row r="140" spans="2:15" ht="19.5" customHeight="1">
      <c r="B140" s="5" t="s">
        <v>36</v>
      </c>
      <c r="C140" s="36" t="s">
        <v>7</v>
      </c>
      <c r="D140" s="84" t="s">
        <v>8</v>
      </c>
      <c r="E140" s="74">
        <v>28053</v>
      </c>
      <c r="F140" s="74">
        <v>318769</v>
      </c>
      <c r="G140" s="84"/>
      <c r="H140" s="74">
        <v>27036</v>
      </c>
      <c r="I140" s="74">
        <v>315711</v>
      </c>
      <c r="J140" s="93" t="s">
        <v>8</v>
      </c>
      <c r="K140" s="92">
        <f t="shared" si="39"/>
        <v>3.761651131824223</v>
      </c>
      <c r="L140" s="92">
        <f t="shared" si="40"/>
        <v>0.9686073655970091</v>
      </c>
      <c r="N140" s="79"/>
      <c r="O140" s="79"/>
    </row>
    <row r="141" spans="2:15" ht="19.5" customHeight="1">
      <c r="B141" s="5" t="s">
        <v>37</v>
      </c>
      <c r="C141" s="36" t="s">
        <v>7</v>
      </c>
      <c r="D141" s="84" t="s">
        <v>8</v>
      </c>
      <c r="E141" s="74">
        <v>5458</v>
      </c>
      <c r="F141" s="74">
        <v>62035</v>
      </c>
      <c r="G141" s="84"/>
      <c r="H141" s="74">
        <v>3690</v>
      </c>
      <c r="I141" s="74">
        <v>43085</v>
      </c>
      <c r="J141" s="93" t="s">
        <v>8</v>
      </c>
      <c r="K141" s="92">
        <f t="shared" si="39"/>
        <v>47.91327913279133</v>
      </c>
      <c r="L141" s="92">
        <f t="shared" si="40"/>
        <v>43.98282464894976</v>
      </c>
      <c r="N141" s="79"/>
      <c r="O141" s="79"/>
    </row>
    <row r="142" spans="2:15" ht="19.5" customHeight="1">
      <c r="B142" s="5" t="s">
        <v>39</v>
      </c>
      <c r="C142" s="36" t="s">
        <v>7</v>
      </c>
      <c r="D142" s="84" t="s">
        <v>8</v>
      </c>
      <c r="E142" s="74">
        <v>17992</v>
      </c>
      <c r="F142" s="74">
        <v>204749</v>
      </c>
      <c r="G142" s="84"/>
      <c r="H142" s="74">
        <v>17168</v>
      </c>
      <c r="I142" s="74">
        <v>200502</v>
      </c>
      <c r="J142" s="93" t="s">
        <v>8</v>
      </c>
      <c r="K142" s="92">
        <f t="shared" si="39"/>
        <v>4.799627213420308</v>
      </c>
      <c r="L142" s="92">
        <f t="shared" si="40"/>
        <v>2.118183359766988</v>
      </c>
      <c r="N142" s="79"/>
      <c r="O142" s="79"/>
    </row>
    <row r="143" spans="2:15" ht="19.5" customHeight="1">
      <c r="B143" s="5" t="s">
        <v>40</v>
      </c>
      <c r="C143" s="36" t="s">
        <v>7</v>
      </c>
      <c r="D143" s="84" t="s">
        <v>8</v>
      </c>
      <c r="E143" s="74">
        <v>4672</v>
      </c>
      <c r="F143" s="74">
        <v>52802</v>
      </c>
      <c r="G143" s="84"/>
      <c r="H143" s="74">
        <v>6531</v>
      </c>
      <c r="I143" s="74">
        <v>76231</v>
      </c>
      <c r="J143" s="93" t="s">
        <v>8</v>
      </c>
      <c r="K143" s="92">
        <f t="shared" si="39"/>
        <v>-28.464247435308536</v>
      </c>
      <c r="L143" s="92">
        <f t="shared" si="40"/>
        <v>-30.73421573900383</v>
      </c>
      <c r="N143" s="79"/>
      <c r="O143" s="79"/>
    </row>
    <row r="144" spans="2:15" ht="19.5" customHeight="1">
      <c r="B144" s="5" t="s">
        <v>41</v>
      </c>
      <c r="C144" s="36" t="s">
        <v>7</v>
      </c>
      <c r="D144" s="84" t="s">
        <v>8</v>
      </c>
      <c r="E144" s="74">
        <v>24549</v>
      </c>
      <c r="F144" s="74">
        <v>279723</v>
      </c>
      <c r="G144" s="84"/>
      <c r="H144" s="74">
        <v>47612</v>
      </c>
      <c r="I144" s="74">
        <v>555564</v>
      </c>
      <c r="J144" s="93" t="s">
        <v>8</v>
      </c>
      <c r="K144" s="92">
        <f t="shared" si="39"/>
        <v>-48.43946904141813</v>
      </c>
      <c r="L144" s="92">
        <f t="shared" si="40"/>
        <v>-49.65062531049528</v>
      </c>
      <c r="N144" s="79"/>
      <c r="O144" s="79"/>
    </row>
    <row r="145" spans="2:15" ht="19.5" customHeight="1">
      <c r="B145" s="5" t="s">
        <v>42</v>
      </c>
      <c r="C145" s="36" t="s">
        <v>7</v>
      </c>
      <c r="D145" s="84" t="s">
        <v>8</v>
      </c>
      <c r="E145" s="74">
        <v>4324</v>
      </c>
      <c r="F145" s="74">
        <v>47790</v>
      </c>
      <c r="G145" s="84"/>
      <c r="H145" s="74">
        <v>311</v>
      </c>
      <c r="I145" s="74">
        <v>3640</v>
      </c>
      <c r="J145" s="93" t="s">
        <v>8</v>
      </c>
      <c r="K145" s="92">
        <f t="shared" si="39"/>
        <v>1290.3536977491963</v>
      </c>
      <c r="L145" s="92">
        <f t="shared" si="40"/>
        <v>1212.912087912088</v>
      </c>
      <c r="N145" s="79"/>
      <c r="O145" s="79"/>
    </row>
    <row r="146" spans="1:15" ht="19.5" customHeight="1">
      <c r="A146" s="72"/>
      <c r="B146" s="28"/>
      <c r="C146" s="28"/>
      <c r="D146" s="28"/>
      <c r="E146" s="45"/>
      <c r="F146" s="28"/>
      <c r="G146" s="28"/>
      <c r="H146" s="45"/>
      <c r="I146" s="28"/>
      <c r="J146" s="28"/>
      <c r="K146" s="45"/>
      <c r="L146" s="28"/>
      <c r="N146" s="79"/>
      <c r="O146" s="79"/>
    </row>
    <row r="147" spans="10:15" ht="19.5" customHeight="1">
      <c r="J147" s="2" t="s">
        <v>83</v>
      </c>
      <c r="N147" s="79"/>
      <c r="O147" s="79"/>
    </row>
    <row r="148" spans="14:15" ht="19.5" customHeight="1">
      <c r="N148" s="79"/>
      <c r="O148" s="79"/>
    </row>
    <row r="149" spans="1:15" ht="19.5" customHeight="1">
      <c r="A149" s="102" t="s">
        <v>110</v>
      </c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N149" s="79"/>
      <c r="O149" s="79"/>
    </row>
    <row r="150" spans="1:15" ht="19.5" customHeight="1">
      <c r="A150" s="1"/>
      <c r="B150" s="1"/>
      <c r="C150" s="1"/>
      <c r="D150" s="1"/>
      <c r="E150" s="44"/>
      <c r="F150" s="1"/>
      <c r="G150" s="1"/>
      <c r="H150" s="44"/>
      <c r="I150" s="1"/>
      <c r="J150" s="1"/>
      <c r="K150" s="44"/>
      <c r="L150" s="1"/>
      <c r="N150" s="79"/>
      <c r="O150" s="79"/>
    </row>
    <row r="151" spans="9:15" ht="19.5" customHeight="1">
      <c r="I151" s="5" t="s">
        <v>99</v>
      </c>
      <c r="N151" s="79"/>
      <c r="O151" s="79"/>
    </row>
    <row r="152" spans="9:15" ht="19.5" customHeight="1">
      <c r="I152" s="5" t="s">
        <v>98</v>
      </c>
      <c r="J152" s="28"/>
      <c r="K152" s="45"/>
      <c r="L152" s="28"/>
      <c r="N152" s="79"/>
      <c r="O152" s="79"/>
    </row>
    <row r="153" spans="1:15" ht="19.5" customHeight="1">
      <c r="A153" s="6"/>
      <c r="B153" s="7"/>
      <c r="C153" s="8" t="s">
        <v>84</v>
      </c>
      <c r="D153" s="100" t="s">
        <v>111</v>
      </c>
      <c r="E153" s="106"/>
      <c r="F153" s="101"/>
      <c r="G153" s="103" t="s">
        <v>112</v>
      </c>
      <c r="H153" s="104"/>
      <c r="I153" s="105"/>
      <c r="J153" s="26" t="s">
        <v>113</v>
      </c>
      <c r="N153" s="79"/>
      <c r="O153" s="79"/>
    </row>
    <row r="154" spans="1:15" ht="19.5" customHeight="1">
      <c r="A154" s="13" t="s">
        <v>2</v>
      </c>
      <c r="B154" s="14"/>
      <c r="C154" s="15" t="s">
        <v>85</v>
      </c>
      <c r="D154" s="16" t="s">
        <v>86</v>
      </c>
      <c r="E154" s="17"/>
      <c r="F154" s="18"/>
      <c r="G154" s="13"/>
      <c r="H154" s="19"/>
      <c r="I154" s="13"/>
      <c r="J154" s="46" t="s">
        <v>114</v>
      </c>
      <c r="K154" s="45"/>
      <c r="L154" s="28"/>
      <c r="N154" s="79"/>
      <c r="O154" s="79"/>
    </row>
    <row r="155" spans="1:15" ht="19.5" customHeight="1">
      <c r="A155" s="24" t="s">
        <v>3</v>
      </c>
      <c r="B155" s="14" t="s">
        <v>87</v>
      </c>
      <c r="C155" s="15" t="s">
        <v>88</v>
      </c>
      <c r="D155" s="16" t="s">
        <v>89</v>
      </c>
      <c r="E155" s="98" t="s">
        <v>90</v>
      </c>
      <c r="F155" s="99"/>
      <c r="G155" s="24" t="s">
        <v>89</v>
      </c>
      <c r="H155" s="98" t="s">
        <v>90</v>
      </c>
      <c r="I155" s="99"/>
      <c r="J155" s="24" t="s">
        <v>89</v>
      </c>
      <c r="K155" s="100" t="s">
        <v>90</v>
      </c>
      <c r="L155" s="106"/>
      <c r="N155" s="79"/>
      <c r="O155" s="79"/>
    </row>
    <row r="156" spans="1:15" ht="19.5" customHeight="1">
      <c r="A156" s="28"/>
      <c r="B156" s="29"/>
      <c r="C156" s="30" t="s">
        <v>91</v>
      </c>
      <c r="D156" s="29"/>
      <c r="E156" s="47" t="s">
        <v>92</v>
      </c>
      <c r="F156" s="48" t="s">
        <v>93</v>
      </c>
      <c r="G156" s="38"/>
      <c r="H156" s="47" t="s">
        <v>92</v>
      </c>
      <c r="I156" s="48" t="s">
        <v>94</v>
      </c>
      <c r="J156" s="49"/>
      <c r="K156" s="47" t="s">
        <v>92</v>
      </c>
      <c r="L156" s="50" t="s">
        <v>94</v>
      </c>
      <c r="N156" s="79"/>
      <c r="O156" s="79"/>
    </row>
    <row r="157" spans="1:15" ht="19.5" customHeight="1">
      <c r="A157" s="5" t="s">
        <v>44</v>
      </c>
      <c r="B157" s="5" t="s">
        <v>45</v>
      </c>
      <c r="C157" s="36" t="s">
        <v>7</v>
      </c>
      <c r="D157" s="84" t="s">
        <v>8</v>
      </c>
      <c r="E157" s="74">
        <f>SUM(E158:E159)</f>
        <v>874079</v>
      </c>
      <c r="F157" s="74">
        <f>SUM(F158:F159)</f>
        <v>9935552</v>
      </c>
      <c r="G157" s="84"/>
      <c r="H157" s="74">
        <f>SUM(H158:H159)</f>
        <v>615243</v>
      </c>
      <c r="I157" s="74">
        <f>SUM(I158:I159)</f>
        <v>7184696</v>
      </c>
      <c r="J157" s="93" t="s">
        <v>8</v>
      </c>
      <c r="K157" s="92">
        <f aca="true" t="shared" si="41" ref="K157:L159">E157/H157*100-100</f>
        <v>42.07053148105709</v>
      </c>
      <c r="L157" s="92">
        <f t="shared" si="41"/>
        <v>38.28771600078835</v>
      </c>
      <c r="N157" s="79"/>
      <c r="O157" s="79"/>
    </row>
    <row r="158" spans="1:21" ht="19.5" customHeight="1">
      <c r="A158" s="5" t="s">
        <v>0</v>
      </c>
      <c r="B158" s="5" t="s">
        <v>46</v>
      </c>
      <c r="C158" s="36" t="s">
        <v>10</v>
      </c>
      <c r="D158" s="74">
        <v>8738577</v>
      </c>
      <c r="E158" s="87">
        <v>571671</v>
      </c>
      <c r="F158" s="74">
        <v>6503485</v>
      </c>
      <c r="G158" s="74">
        <v>7469404</v>
      </c>
      <c r="H158" s="87">
        <v>371390</v>
      </c>
      <c r="I158" s="87">
        <v>4335687</v>
      </c>
      <c r="J158" s="92">
        <f>D158/G158*100-100</f>
        <v>16.991623428053956</v>
      </c>
      <c r="K158" s="92">
        <f t="shared" si="41"/>
        <v>53.9274078461994</v>
      </c>
      <c r="L158" s="92">
        <f t="shared" si="41"/>
        <v>49.99895057000194</v>
      </c>
      <c r="N158" s="94"/>
      <c r="O158" s="94"/>
      <c r="U158" s="3"/>
    </row>
    <row r="159" spans="1:21" ht="19.5" customHeight="1">
      <c r="A159" s="5" t="s">
        <v>0</v>
      </c>
      <c r="B159" s="5" t="s">
        <v>47</v>
      </c>
      <c r="C159" s="36" t="s">
        <v>10</v>
      </c>
      <c r="D159" s="74">
        <v>4155318</v>
      </c>
      <c r="E159" s="87">
        <v>302408</v>
      </c>
      <c r="F159" s="74">
        <v>3432067</v>
      </c>
      <c r="G159" s="74">
        <v>4962111</v>
      </c>
      <c r="H159" s="87">
        <v>243853</v>
      </c>
      <c r="I159" s="87">
        <v>2849009</v>
      </c>
      <c r="J159" s="92">
        <f>D159/G159*100-100</f>
        <v>-16.25906796522689</v>
      </c>
      <c r="K159" s="92">
        <f t="shared" si="41"/>
        <v>24.012417316990152</v>
      </c>
      <c r="L159" s="92">
        <f t="shared" si="41"/>
        <v>20.465291615435405</v>
      </c>
      <c r="N159" s="94"/>
      <c r="O159" s="94"/>
      <c r="U159" s="3"/>
    </row>
    <row r="160" spans="1:15" ht="19.5" customHeight="1">
      <c r="A160" s="5"/>
      <c r="B160" s="5"/>
      <c r="C160" s="36"/>
      <c r="D160" s="74"/>
      <c r="E160" s="87"/>
      <c r="F160" s="74"/>
      <c r="G160" s="74"/>
      <c r="H160" s="87"/>
      <c r="I160" s="87"/>
      <c r="J160" s="92"/>
      <c r="K160" s="92"/>
      <c r="L160" s="92"/>
      <c r="N160" s="79"/>
      <c r="O160" s="79"/>
    </row>
    <row r="161" spans="1:15" ht="19.5" customHeight="1">
      <c r="A161" s="5" t="s">
        <v>48</v>
      </c>
      <c r="B161" s="5" t="s">
        <v>49</v>
      </c>
      <c r="C161" s="36" t="s">
        <v>7</v>
      </c>
      <c r="D161" s="84" t="s">
        <v>8</v>
      </c>
      <c r="E161" s="74">
        <f>SUM(E162:E166)</f>
        <v>142355</v>
      </c>
      <c r="F161" s="74">
        <f>SUM(F162:F166)</f>
        <v>1619067</v>
      </c>
      <c r="G161" s="84"/>
      <c r="H161" s="74">
        <f>SUM(H162:H166)</f>
        <v>158281</v>
      </c>
      <c r="I161" s="74">
        <f>SUM(I162:I166)</f>
        <v>1849010</v>
      </c>
      <c r="J161" s="93" t="s">
        <v>8</v>
      </c>
      <c r="K161" s="92">
        <f aca="true" t="shared" si="42" ref="K161:K166">E161/H161*100-100</f>
        <v>-10.061852022668546</v>
      </c>
      <c r="L161" s="92">
        <f aca="true" t="shared" si="43" ref="L161:L166">F161/I161*100-100</f>
        <v>-12.43600629526071</v>
      </c>
      <c r="N161" s="79"/>
      <c r="O161" s="79"/>
    </row>
    <row r="162" spans="1:21" ht="19.5" customHeight="1">
      <c r="A162" s="5"/>
      <c r="B162" s="5" t="s">
        <v>50</v>
      </c>
      <c r="C162" s="36" t="s">
        <v>10</v>
      </c>
      <c r="D162" s="74">
        <v>95405</v>
      </c>
      <c r="E162" s="74">
        <v>26808</v>
      </c>
      <c r="F162" s="74">
        <v>304606</v>
      </c>
      <c r="G162" s="95">
        <v>246763</v>
      </c>
      <c r="H162" s="74">
        <v>54283</v>
      </c>
      <c r="I162" s="74">
        <v>634545</v>
      </c>
      <c r="J162" s="92">
        <f>D162/G162*100-100</f>
        <v>-61.33739661132341</v>
      </c>
      <c r="K162" s="92">
        <f t="shared" si="42"/>
        <v>-50.614372823904354</v>
      </c>
      <c r="L162" s="92">
        <f t="shared" si="43"/>
        <v>-51.996154725039204</v>
      </c>
      <c r="N162" s="94"/>
      <c r="O162" s="94"/>
      <c r="U162" s="3"/>
    </row>
    <row r="163" spans="2:21" ht="19.5" customHeight="1">
      <c r="B163" s="5" t="s">
        <v>51</v>
      </c>
      <c r="C163" s="36" t="s">
        <v>10</v>
      </c>
      <c r="D163" s="74">
        <v>156606</v>
      </c>
      <c r="E163" s="74">
        <v>31272</v>
      </c>
      <c r="F163" s="74">
        <v>356000</v>
      </c>
      <c r="G163" s="74">
        <v>171397</v>
      </c>
      <c r="H163" s="74">
        <v>29185</v>
      </c>
      <c r="I163" s="74">
        <v>340825</v>
      </c>
      <c r="J163" s="92">
        <f>D163/G163*100-100</f>
        <v>-8.62967263137628</v>
      </c>
      <c r="K163" s="92">
        <f t="shared" si="42"/>
        <v>7.150933698817894</v>
      </c>
      <c r="L163" s="92">
        <f t="shared" si="43"/>
        <v>4.452431599794622</v>
      </c>
      <c r="N163" s="94"/>
      <c r="O163" s="94"/>
      <c r="U163" s="3"/>
    </row>
    <row r="164" spans="1:21" ht="19.5" customHeight="1">
      <c r="A164" s="5" t="s">
        <v>0</v>
      </c>
      <c r="B164" s="5" t="s">
        <v>52</v>
      </c>
      <c r="C164" s="36" t="s">
        <v>10</v>
      </c>
      <c r="D164" s="74">
        <v>148936</v>
      </c>
      <c r="E164" s="74">
        <v>35478</v>
      </c>
      <c r="F164" s="74">
        <v>404031</v>
      </c>
      <c r="G164" s="74">
        <v>136746</v>
      </c>
      <c r="H164" s="74">
        <v>29088</v>
      </c>
      <c r="I164" s="74">
        <v>339695</v>
      </c>
      <c r="J164" s="92">
        <f>D164/G164*100-100</f>
        <v>8.914337530896702</v>
      </c>
      <c r="K164" s="92">
        <f t="shared" si="42"/>
        <v>21.96782178217822</v>
      </c>
      <c r="L164" s="92">
        <f t="shared" si="43"/>
        <v>18.939342645608576</v>
      </c>
      <c r="N164" s="94"/>
      <c r="O164" s="94"/>
      <c r="U164" s="3"/>
    </row>
    <row r="165" spans="1:21" ht="19.5" customHeight="1">
      <c r="A165" s="5" t="s">
        <v>0</v>
      </c>
      <c r="B165" s="5" t="s">
        <v>53</v>
      </c>
      <c r="C165" s="36" t="s">
        <v>10</v>
      </c>
      <c r="D165" s="74">
        <v>263773</v>
      </c>
      <c r="E165" s="74">
        <v>8482</v>
      </c>
      <c r="F165" s="74">
        <v>96285</v>
      </c>
      <c r="G165" s="74">
        <v>217969</v>
      </c>
      <c r="H165" s="74">
        <v>6881</v>
      </c>
      <c r="I165" s="74">
        <v>80349</v>
      </c>
      <c r="J165" s="92">
        <f>D165/G165*100-100</f>
        <v>21.01399740330048</v>
      </c>
      <c r="K165" s="92">
        <f t="shared" si="42"/>
        <v>23.266967010608937</v>
      </c>
      <c r="L165" s="92">
        <f t="shared" si="43"/>
        <v>19.833476458947843</v>
      </c>
      <c r="N165" s="94"/>
      <c r="O165" s="94"/>
      <c r="U165" s="3"/>
    </row>
    <row r="166" spans="1:21" ht="19.5" customHeight="1">
      <c r="A166" s="5"/>
      <c r="B166" s="5" t="s">
        <v>54</v>
      </c>
      <c r="C166" s="36" t="s">
        <v>55</v>
      </c>
      <c r="D166" s="84" t="s">
        <v>8</v>
      </c>
      <c r="E166" s="74">
        <v>40315</v>
      </c>
      <c r="F166" s="74">
        <v>458145</v>
      </c>
      <c r="G166" s="84"/>
      <c r="H166" s="74">
        <v>38844</v>
      </c>
      <c r="I166" s="74">
        <v>453596</v>
      </c>
      <c r="J166" s="93" t="s">
        <v>8</v>
      </c>
      <c r="K166" s="92">
        <f t="shared" si="42"/>
        <v>3.7869426423643233</v>
      </c>
      <c r="L166" s="92">
        <f t="shared" si="43"/>
        <v>1.002874804892457</v>
      </c>
      <c r="N166" s="79"/>
      <c r="O166" s="79"/>
      <c r="U166" s="3"/>
    </row>
    <row r="167" spans="1:15" ht="19.5" customHeight="1">
      <c r="A167" s="5"/>
      <c r="B167" s="5"/>
      <c r="C167" s="36"/>
      <c r="D167" s="74"/>
      <c r="E167" s="74"/>
      <c r="F167" s="74"/>
      <c r="G167" s="74"/>
      <c r="H167" s="74"/>
      <c r="I167" s="74"/>
      <c r="J167" s="92"/>
      <c r="K167" s="92"/>
      <c r="L167" s="92"/>
      <c r="N167" s="79"/>
      <c r="O167" s="79"/>
    </row>
    <row r="168" spans="1:15" ht="19.5" customHeight="1">
      <c r="A168" s="5" t="s">
        <v>56</v>
      </c>
      <c r="B168" s="5" t="s">
        <v>57</v>
      </c>
      <c r="C168" s="36" t="s">
        <v>55</v>
      </c>
      <c r="D168" s="84" t="s">
        <v>8</v>
      </c>
      <c r="E168" s="74">
        <f>SUM(E169:E173)</f>
        <v>417098</v>
      </c>
      <c r="F168" s="74">
        <f>SUM(F169:F173)</f>
        <v>4745837</v>
      </c>
      <c r="G168" s="84"/>
      <c r="H168" s="74">
        <f>SUM(H169:H173)</f>
        <v>329663</v>
      </c>
      <c r="I168" s="74">
        <f>SUM(I169:I173)</f>
        <v>3850130</v>
      </c>
      <c r="J168" s="93" t="s">
        <v>8</v>
      </c>
      <c r="K168" s="92">
        <f aca="true" t="shared" si="44" ref="K168:K173">E168/H168*100-100</f>
        <v>26.522539684465656</v>
      </c>
      <c r="L168" s="92">
        <f aca="true" t="shared" si="45" ref="L168:L173">F168/I168*100-100</f>
        <v>23.264331334266643</v>
      </c>
      <c r="N168" s="79"/>
      <c r="O168" s="79"/>
    </row>
    <row r="169" spans="1:21" ht="19.5" customHeight="1">
      <c r="A169" s="5" t="s">
        <v>0</v>
      </c>
      <c r="B169" s="5" t="s">
        <v>58</v>
      </c>
      <c r="C169" s="36" t="s">
        <v>59</v>
      </c>
      <c r="D169" s="74">
        <v>1710768</v>
      </c>
      <c r="E169" s="74">
        <v>75038</v>
      </c>
      <c r="F169" s="74">
        <v>855674</v>
      </c>
      <c r="G169" s="74">
        <v>816651</v>
      </c>
      <c r="H169" s="74">
        <v>31129</v>
      </c>
      <c r="I169" s="74">
        <v>363742</v>
      </c>
      <c r="J169" s="92">
        <f>D169/G169*100-100</f>
        <v>109.48581462583161</v>
      </c>
      <c r="K169" s="92">
        <f t="shared" si="44"/>
        <v>141.05496482379775</v>
      </c>
      <c r="L169" s="92">
        <f t="shared" si="45"/>
        <v>135.24201219545722</v>
      </c>
      <c r="N169" s="94"/>
      <c r="O169" s="94"/>
      <c r="U169" s="3"/>
    </row>
    <row r="170" spans="2:21" ht="19.5" customHeight="1">
      <c r="B170" s="5" t="s">
        <v>60</v>
      </c>
      <c r="C170" s="36" t="s">
        <v>59</v>
      </c>
      <c r="D170" s="74">
        <v>19446</v>
      </c>
      <c r="E170" s="74">
        <v>7625</v>
      </c>
      <c r="F170" s="74">
        <v>86983</v>
      </c>
      <c r="G170" s="74">
        <v>21628</v>
      </c>
      <c r="H170" s="74">
        <v>8288</v>
      </c>
      <c r="I170" s="74">
        <v>96812</v>
      </c>
      <c r="J170" s="92">
        <f>D170/G170*100-100</f>
        <v>-10.088773811725531</v>
      </c>
      <c r="K170" s="92">
        <f t="shared" si="44"/>
        <v>-7.999517374517367</v>
      </c>
      <c r="L170" s="92">
        <f t="shared" si="45"/>
        <v>-10.152667024748993</v>
      </c>
      <c r="N170" s="94"/>
      <c r="O170" s="94"/>
      <c r="U170" s="3"/>
    </row>
    <row r="171" spans="2:21" ht="19.5" customHeight="1">
      <c r="B171" s="5" t="s">
        <v>61</v>
      </c>
      <c r="C171" s="36" t="s">
        <v>59</v>
      </c>
      <c r="D171" s="74">
        <v>625216</v>
      </c>
      <c r="E171" s="74">
        <v>90488</v>
      </c>
      <c r="F171" s="74">
        <v>1028661</v>
      </c>
      <c r="G171" s="74">
        <v>633168</v>
      </c>
      <c r="H171" s="74">
        <v>83469</v>
      </c>
      <c r="I171" s="74">
        <v>974748</v>
      </c>
      <c r="J171" s="92">
        <f>D171/G171*100-100</f>
        <v>-1.2559068051449174</v>
      </c>
      <c r="K171" s="92">
        <f t="shared" si="44"/>
        <v>8.409109968970512</v>
      </c>
      <c r="L171" s="92">
        <f t="shared" si="45"/>
        <v>5.530968004037959</v>
      </c>
      <c r="N171" s="94"/>
      <c r="O171" s="94"/>
      <c r="U171" s="3"/>
    </row>
    <row r="172" spans="2:21" ht="19.5" customHeight="1">
      <c r="B172" s="5" t="s">
        <v>62</v>
      </c>
      <c r="C172" s="36" t="s">
        <v>59</v>
      </c>
      <c r="D172" s="74">
        <v>13728</v>
      </c>
      <c r="E172" s="74">
        <v>39139</v>
      </c>
      <c r="F172" s="74">
        <v>444887</v>
      </c>
      <c r="G172" s="74">
        <v>13192</v>
      </c>
      <c r="H172" s="74">
        <v>35439</v>
      </c>
      <c r="I172" s="74">
        <v>413849</v>
      </c>
      <c r="J172" s="92">
        <f>D172/G172*100-100</f>
        <v>4.063068526379638</v>
      </c>
      <c r="K172" s="92">
        <f t="shared" si="44"/>
        <v>10.440475182708326</v>
      </c>
      <c r="L172" s="92">
        <f t="shared" si="45"/>
        <v>7.4998368970324805</v>
      </c>
      <c r="N172" s="94"/>
      <c r="O172" s="94"/>
      <c r="U172" s="3"/>
    </row>
    <row r="173" spans="2:15" ht="19.5" customHeight="1">
      <c r="B173" s="5" t="s">
        <v>63</v>
      </c>
      <c r="C173" s="36" t="s">
        <v>55</v>
      </c>
      <c r="D173" s="84" t="s">
        <v>8</v>
      </c>
      <c r="E173" s="74">
        <v>204808</v>
      </c>
      <c r="F173" s="74">
        <v>2329632</v>
      </c>
      <c r="G173" s="84"/>
      <c r="H173" s="74">
        <v>171338</v>
      </c>
      <c r="I173" s="74">
        <v>2000979</v>
      </c>
      <c r="J173" s="93" t="s">
        <v>8</v>
      </c>
      <c r="K173" s="92">
        <f t="shared" si="44"/>
        <v>19.534487387503077</v>
      </c>
      <c r="L173" s="92">
        <f t="shared" si="45"/>
        <v>16.42461015332995</v>
      </c>
      <c r="N173" s="79"/>
      <c r="O173" s="79"/>
    </row>
    <row r="174" spans="2:15" ht="19.5" customHeight="1">
      <c r="B174" s="5"/>
      <c r="C174" s="36"/>
      <c r="D174" s="84"/>
      <c r="E174" s="74"/>
      <c r="F174" s="74"/>
      <c r="G174" s="84"/>
      <c r="H174" s="74"/>
      <c r="I174" s="74"/>
      <c r="J174" s="92"/>
      <c r="K174" s="92"/>
      <c r="L174" s="92"/>
      <c r="N174" s="79"/>
      <c r="O174" s="79"/>
    </row>
    <row r="175" spans="1:15" ht="19.5" customHeight="1">
      <c r="A175" s="5" t="s">
        <v>64</v>
      </c>
      <c r="B175" s="5" t="s">
        <v>65</v>
      </c>
      <c r="C175" s="36" t="s">
        <v>55</v>
      </c>
      <c r="D175" s="84" t="s">
        <v>8</v>
      </c>
      <c r="E175" s="74">
        <f>SUM(E176:E180)</f>
        <v>160353</v>
      </c>
      <c r="F175" s="74">
        <f>SUM(F176:F180)</f>
        <v>1821995</v>
      </c>
      <c r="G175" s="84"/>
      <c r="H175" s="74">
        <f>SUM(H176:H180)</f>
        <v>144783</v>
      </c>
      <c r="I175" s="74">
        <f>SUM(I176:I180)</f>
        <v>1690624</v>
      </c>
      <c r="J175" s="93" t="s">
        <v>8</v>
      </c>
      <c r="K175" s="92">
        <f aca="true" t="shared" si="46" ref="K175:K180">E175/H175*100-100</f>
        <v>10.75402498912166</v>
      </c>
      <c r="L175" s="92">
        <f aca="true" t="shared" si="47" ref="L175:L180">F175/I175*100-100</f>
        <v>7.770562821774689</v>
      </c>
      <c r="N175" s="79"/>
      <c r="O175" s="79"/>
    </row>
    <row r="176" spans="1:21" ht="19.5" customHeight="1">
      <c r="A176" s="5"/>
      <c r="B176" s="5" t="s">
        <v>66</v>
      </c>
      <c r="C176" s="36" t="s">
        <v>67</v>
      </c>
      <c r="D176" s="74">
        <v>1809</v>
      </c>
      <c r="E176" s="74">
        <v>8509</v>
      </c>
      <c r="F176" s="74">
        <v>96913</v>
      </c>
      <c r="G176" s="74">
        <v>2193</v>
      </c>
      <c r="H176" s="74">
        <v>7021</v>
      </c>
      <c r="I176" s="74">
        <v>82001</v>
      </c>
      <c r="J176" s="92">
        <f>D176/G176*100-100</f>
        <v>-17.51025991792065</v>
      </c>
      <c r="K176" s="92">
        <f t="shared" si="46"/>
        <v>21.19356217063097</v>
      </c>
      <c r="L176" s="92">
        <f t="shared" si="47"/>
        <v>18.185144083608733</v>
      </c>
      <c r="N176" s="94"/>
      <c r="O176" s="94"/>
      <c r="U176" s="3"/>
    </row>
    <row r="177" spans="2:21" ht="19.5" customHeight="1">
      <c r="B177" s="5" t="s">
        <v>68</v>
      </c>
      <c r="C177" s="36" t="s">
        <v>59</v>
      </c>
      <c r="D177" s="74">
        <v>1090072</v>
      </c>
      <c r="E177" s="74">
        <v>33193</v>
      </c>
      <c r="F177" s="74">
        <v>376955</v>
      </c>
      <c r="G177" s="74">
        <v>1040729</v>
      </c>
      <c r="H177" s="74">
        <v>29640</v>
      </c>
      <c r="I177" s="74">
        <v>346091</v>
      </c>
      <c r="J177" s="92">
        <f>D177/G177*100-100</f>
        <v>4.741195834842699</v>
      </c>
      <c r="K177" s="92">
        <f t="shared" si="46"/>
        <v>11.987179487179489</v>
      </c>
      <c r="L177" s="92">
        <f t="shared" si="47"/>
        <v>8.91788575836992</v>
      </c>
      <c r="N177" s="94"/>
      <c r="O177" s="94"/>
      <c r="U177" s="3"/>
    </row>
    <row r="178" spans="2:21" ht="19.5" customHeight="1">
      <c r="B178" s="5" t="s">
        <v>69</v>
      </c>
      <c r="C178" s="36" t="s">
        <v>59</v>
      </c>
      <c r="D178" s="74">
        <v>1087145</v>
      </c>
      <c r="E178" s="74">
        <v>77611</v>
      </c>
      <c r="F178" s="74">
        <v>881432</v>
      </c>
      <c r="G178" s="74">
        <v>1064647</v>
      </c>
      <c r="H178" s="74">
        <v>65696</v>
      </c>
      <c r="I178" s="74">
        <v>767127</v>
      </c>
      <c r="J178" s="92">
        <f>D178/G178*100-100</f>
        <v>2.1131886907115813</v>
      </c>
      <c r="K178" s="92">
        <f t="shared" si="46"/>
        <v>18.1365684364345</v>
      </c>
      <c r="L178" s="92">
        <f t="shared" si="47"/>
        <v>14.900401106987488</v>
      </c>
      <c r="N178" s="94"/>
      <c r="O178" s="94"/>
      <c r="U178" s="3"/>
    </row>
    <row r="179" spans="2:15" ht="19.5" customHeight="1">
      <c r="B179" s="5" t="s">
        <v>70</v>
      </c>
      <c r="C179" s="36" t="s">
        <v>55</v>
      </c>
      <c r="D179" s="84" t="s">
        <v>8</v>
      </c>
      <c r="E179" s="74">
        <v>7391</v>
      </c>
      <c r="F179" s="74">
        <v>83875</v>
      </c>
      <c r="G179" s="84"/>
      <c r="H179" s="74">
        <v>7915</v>
      </c>
      <c r="I179" s="74">
        <v>92411</v>
      </c>
      <c r="J179" s="93" t="s">
        <v>8</v>
      </c>
      <c r="K179" s="92">
        <f t="shared" si="46"/>
        <v>-6.6203411244472505</v>
      </c>
      <c r="L179" s="92">
        <f t="shared" si="47"/>
        <v>-9.236995595762409</v>
      </c>
      <c r="N179" s="79"/>
      <c r="O179" s="79"/>
    </row>
    <row r="180" spans="2:15" ht="19.5" customHeight="1">
      <c r="B180" s="5" t="s">
        <v>71</v>
      </c>
      <c r="C180" s="36" t="s">
        <v>55</v>
      </c>
      <c r="D180" s="84" t="s">
        <v>8</v>
      </c>
      <c r="E180" s="74">
        <v>33649</v>
      </c>
      <c r="F180" s="74">
        <v>382820</v>
      </c>
      <c r="G180" s="84"/>
      <c r="H180" s="74">
        <v>34511</v>
      </c>
      <c r="I180" s="74">
        <v>402994</v>
      </c>
      <c r="J180" s="93" t="s">
        <v>8</v>
      </c>
      <c r="K180" s="92">
        <f t="shared" si="46"/>
        <v>-2.497754339196206</v>
      </c>
      <c r="L180" s="92">
        <f t="shared" si="47"/>
        <v>-5.006029866449623</v>
      </c>
      <c r="N180" s="79"/>
      <c r="O180" s="79"/>
    </row>
    <row r="181" spans="2:15" ht="19.5" customHeight="1">
      <c r="B181" s="5"/>
      <c r="C181" s="36"/>
      <c r="D181" s="84"/>
      <c r="E181" s="74"/>
      <c r="F181" s="74"/>
      <c r="G181" s="84"/>
      <c r="H181" s="74"/>
      <c r="I181" s="74"/>
      <c r="J181" s="92"/>
      <c r="K181" s="92"/>
      <c r="L181" s="92"/>
      <c r="N181" s="79"/>
      <c r="O181" s="79"/>
    </row>
    <row r="182" spans="1:15" ht="19.5" customHeight="1">
      <c r="A182" s="5" t="s">
        <v>72</v>
      </c>
      <c r="B182" s="5" t="s">
        <v>73</v>
      </c>
      <c r="C182" s="36" t="s">
        <v>55</v>
      </c>
      <c r="D182" s="84" t="s">
        <v>8</v>
      </c>
      <c r="E182" s="73">
        <f>SUM(E183:E187)</f>
        <v>54417</v>
      </c>
      <c r="F182" s="73">
        <f>SUM(F183:F187)</f>
        <v>618425</v>
      </c>
      <c r="G182" s="84"/>
      <c r="H182" s="73">
        <f>SUM(H183:H187)</f>
        <v>50178</v>
      </c>
      <c r="I182" s="73">
        <f>SUM(I183:I187)</f>
        <v>585951</v>
      </c>
      <c r="J182" s="96" t="s">
        <v>8</v>
      </c>
      <c r="K182" s="92">
        <f aca="true" t="shared" si="48" ref="K182:K187">E182/H182*100-100</f>
        <v>8.447925385627173</v>
      </c>
      <c r="L182" s="92">
        <f aca="true" t="shared" si="49" ref="L182:L187">F182/I182*100-100</f>
        <v>5.542101643311483</v>
      </c>
      <c r="N182" s="79"/>
      <c r="O182" s="79"/>
    </row>
    <row r="183" spans="2:21" ht="19.5" customHeight="1">
      <c r="B183" s="5" t="s">
        <v>74</v>
      </c>
      <c r="C183" s="36" t="s">
        <v>59</v>
      </c>
      <c r="D183" s="74">
        <v>47988</v>
      </c>
      <c r="E183" s="74">
        <v>11295</v>
      </c>
      <c r="F183" s="74">
        <v>128293</v>
      </c>
      <c r="G183" s="74">
        <v>50060</v>
      </c>
      <c r="H183" s="74">
        <v>10283</v>
      </c>
      <c r="I183" s="74">
        <v>120114</v>
      </c>
      <c r="J183" s="92">
        <f>D183/G183*100-100</f>
        <v>-4.139033160207745</v>
      </c>
      <c r="K183" s="92">
        <f t="shared" si="48"/>
        <v>9.841485947680638</v>
      </c>
      <c r="L183" s="92">
        <f t="shared" si="49"/>
        <v>6.809364437118077</v>
      </c>
      <c r="N183" s="94"/>
      <c r="O183" s="94"/>
      <c r="U183" s="3"/>
    </row>
    <row r="184" spans="2:21" ht="19.5" customHeight="1">
      <c r="B184" s="5" t="s">
        <v>75</v>
      </c>
      <c r="C184" s="36" t="s">
        <v>76</v>
      </c>
      <c r="D184" s="74">
        <v>4429887</v>
      </c>
      <c r="E184" s="74">
        <v>13791</v>
      </c>
      <c r="F184" s="74">
        <v>156951</v>
      </c>
      <c r="G184" s="74">
        <v>3483071</v>
      </c>
      <c r="H184" s="74">
        <v>11226</v>
      </c>
      <c r="I184" s="74">
        <v>131108</v>
      </c>
      <c r="J184" s="92">
        <f>D184/G184*100-100</f>
        <v>27.183367780903694</v>
      </c>
      <c r="K184" s="92">
        <f t="shared" si="48"/>
        <v>22.848743987172625</v>
      </c>
      <c r="L184" s="92">
        <f t="shared" si="49"/>
        <v>19.711230435976447</v>
      </c>
      <c r="N184" s="94"/>
      <c r="O184" s="94"/>
      <c r="U184" s="3"/>
    </row>
    <row r="185" spans="2:15" ht="19.5" customHeight="1">
      <c r="B185" s="5" t="s">
        <v>77</v>
      </c>
      <c r="C185" s="36" t="s">
        <v>55</v>
      </c>
      <c r="D185" s="84" t="s">
        <v>8</v>
      </c>
      <c r="E185" s="74">
        <v>3827</v>
      </c>
      <c r="F185" s="74">
        <v>43487</v>
      </c>
      <c r="G185" s="84"/>
      <c r="H185" s="74">
        <v>3093</v>
      </c>
      <c r="I185" s="74">
        <v>36110</v>
      </c>
      <c r="J185" s="97" t="s">
        <v>8</v>
      </c>
      <c r="K185" s="92">
        <f t="shared" si="48"/>
        <v>23.731005496281938</v>
      </c>
      <c r="L185" s="92">
        <f t="shared" si="49"/>
        <v>20.42924397673775</v>
      </c>
      <c r="N185" s="79"/>
      <c r="O185" s="79"/>
    </row>
    <row r="186" spans="2:21" ht="19.5" customHeight="1">
      <c r="B186" s="5" t="s">
        <v>78</v>
      </c>
      <c r="C186" s="36" t="s">
        <v>59</v>
      </c>
      <c r="D186" s="74">
        <v>52879</v>
      </c>
      <c r="E186" s="74">
        <v>3152</v>
      </c>
      <c r="F186" s="74">
        <v>35881</v>
      </c>
      <c r="G186" s="74">
        <v>53020</v>
      </c>
      <c r="H186" s="74">
        <v>3604</v>
      </c>
      <c r="I186" s="74">
        <v>42070</v>
      </c>
      <c r="J186" s="92">
        <f>D186/G186*100-100</f>
        <v>-0.265937382119958</v>
      </c>
      <c r="K186" s="92">
        <f t="shared" si="48"/>
        <v>-12.541620421753606</v>
      </c>
      <c r="L186" s="92">
        <f t="shared" si="49"/>
        <v>-14.711195626337059</v>
      </c>
      <c r="N186" s="94"/>
      <c r="O186" s="94"/>
      <c r="U186" s="3"/>
    </row>
    <row r="187" spans="2:21" ht="19.5" customHeight="1">
      <c r="B187" s="5" t="s">
        <v>79</v>
      </c>
      <c r="C187" s="36" t="s">
        <v>59</v>
      </c>
      <c r="D187" s="74">
        <v>274901</v>
      </c>
      <c r="E187" s="74">
        <v>22352</v>
      </c>
      <c r="F187" s="74">
        <v>253813</v>
      </c>
      <c r="G187" s="74">
        <v>281831</v>
      </c>
      <c r="H187" s="74">
        <v>21972</v>
      </c>
      <c r="I187" s="74">
        <v>256549</v>
      </c>
      <c r="J187" s="92">
        <f>D187/G187*100-100</f>
        <v>-2.458920416845558</v>
      </c>
      <c r="K187" s="92">
        <f t="shared" si="48"/>
        <v>1.7294738758419896</v>
      </c>
      <c r="L187" s="92">
        <f t="shared" si="49"/>
        <v>-1.0664629369048413</v>
      </c>
      <c r="N187" s="94"/>
      <c r="O187" s="94"/>
      <c r="U187" s="3"/>
    </row>
    <row r="188" spans="2:12" ht="19.5" customHeight="1">
      <c r="B188" s="5"/>
      <c r="C188" s="36"/>
      <c r="D188" s="74"/>
      <c r="E188" s="74"/>
      <c r="F188" s="74"/>
      <c r="G188" s="74"/>
      <c r="H188" s="74"/>
      <c r="I188" s="74"/>
      <c r="J188" s="92"/>
      <c r="K188" s="92"/>
      <c r="L188" s="92"/>
    </row>
    <row r="189" spans="1:12" ht="19.5" customHeight="1">
      <c r="A189" s="5"/>
      <c r="B189" s="5" t="s">
        <v>80</v>
      </c>
      <c r="D189" s="84" t="s">
        <v>8</v>
      </c>
      <c r="E189" s="74">
        <f>E106-SUM(E108+E120+E132+E157+E161+E168+E175+E182)</f>
        <v>222780</v>
      </c>
      <c r="F189" s="74">
        <f>F106-SUM(F108+F120+F132+F157+F161+F168+F175+F182)</f>
        <v>2526289</v>
      </c>
      <c r="G189" s="84"/>
      <c r="H189" s="74">
        <f>H106-SUM(H108+H120+H132+H157+H161+H168+H175+H182)</f>
        <v>169838</v>
      </c>
      <c r="I189" s="74">
        <f>I106-SUM(I108+I120+I132+I157+I161+I168+I175+I182)</f>
        <v>1983237</v>
      </c>
      <c r="J189" s="93" t="s">
        <v>8</v>
      </c>
      <c r="K189" s="92">
        <f>E189/H189*100-100</f>
        <v>31.172058078875153</v>
      </c>
      <c r="L189" s="92">
        <f>F189/I189*100-100</f>
        <v>27.382103097108427</v>
      </c>
    </row>
    <row r="190" spans="1:12" ht="19.5" customHeight="1">
      <c r="A190" s="72"/>
      <c r="B190" s="28"/>
      <c r="C190" s="28"/>
      <c r="D190" s="28"/>
      <c r="E190" s="45"/>
      <c r="F190" s="28"/>
      <c r="G190" s="28"/>
      <c r="H190" s="45"/>
      <c r="I190" s="28"/>
      <c r="J190" s="28"/>
      <c r="K190" s="45"/>
      <c r="L190" s="28"/>
    </row>
    <row r="191" ht="19.5" customHeight="1">
      <c r="A191" s="5" t="s">
        <v>81</v>
      </c>
    </row>
    <row r="192" ht="19.5" customHeight="1">
      <c r="A192" s="2" t="s">
        <v>82</v>
      </c>
    </row>
    <row r="193" spans="1:2" ht="19.5" customHeight="1">
      <c r="A193" s="43"/>
      <c r="B193" s="5" t="s">
        <v>103</v>
      </c>
    </row>
    <row r="194" ht="19.5" customHeight="1">
      <c r="B194" s="5" t="s">
        <v>117</v>
      </c>
    </row>
    <row r="195" ht="19.5" customHeight="1">
      <c r="B195" s="2" t="s">
        <v>118</v>
      </c>
    </row>
    <row r="196" ht="19.5" customHeight="1"/>
    <row r="200" spans="5:15" ht="12.75">
      <c r="E200" s="2"/>
      <c r="H200" s="2"/>
      <c r="K200" s="2"/>
      <c r="N200" s="2"/>
      <c r="O200" s="2"/>
    </row>
    <row r="201" spans="5:15" ht="12.75">
      <c r="E201" s="2"/>
      <c r="H201" s="2"/>
      <c r="K201" s="2"/>
      <c r="N201" s="2"/>
      <c r="O201" s="2"/>
    </row>
    <row r="202" spans="5:15" ht="12.75">
      <c r="E202" s="2"/>
      <c r="H202" s="2"/>
      <c r="K202" s="2"/>
      <c r="N202" s="2"/>
      <c r="O202" s="2"/>
    </row>
    <row r="203" spans="5:15" ht="12.75">
      <c r="E203" s="2"/>
      <c r="H203" s="2"/>
      <c r="K203" s="2"/>
      <c r="N203" s="2"/>
      <c r="O203" s="2"/>
    </row>
    <row r="204" spans="5:15" ht="12.75">
      <c r="E204" s="2"/>
      <c r="H204" s="2"/>
      <c r="K204" s="2"/>
      <c r="N204" s="2"/>
      <c r="O204" s="2"/>
    </row>
    <row r="205" spans="5:15" ht="12.75">
      <c r="E205" s="2"/>
      <c r="H205" s="2"/>
      <c r="K205" s="2"/>
      <c r="N205" s="2"/>
      <c r="O205" s="2"/>
    </row>
    <row r="206" spans="5:15" ht="12.75">
      <c r="E206" s="2"/>
      <c r="H206" s="2"/>
      <c r="K206" s="2"/>
      <c r="N206" s="2"/>
      <c r="O206" s="2"/>
    </row>
    <row r="207" spans="5:15" ht="12.75">
      <c r="E207" s="2"/>
      <c r="H207" s="2"/>
      <c r="K207" s="2"/>
      <c r="N207" s="2"/>
      <c r="O207" s="2"/>
    </row>
    <row r="208" spans="5:15" ht="12.75">
      <c r="E208" s="2"/>
      <c r="H208" s="2"/>
      <c r="K208" s="2"/>
      <c r="N208" s="2"/>
      <c r="O208" s="2"/>
    </row>
    <row r="209" spans="5:15" ht="12.75">
      <c r="E209" s="2"/>
      <c r="H209" s="2"/>
      <c r="K209" s="2"/>
      <c r="N209" s="2"/>
      <c r="O209" s="2"/>
    </row>
    <row r="210" spans="5:15" ht="12.75">
      <c r="E210" s="2"/>
      <c r="H210" s="2"/>
      <c r="K210" s="2"/>
      <c r="N210" s="2"/>
      <c r="O210" s="2"/>
    </row>
    <row r="211" spans="5:15" ht="12.75">
      <c r="E211" s="2"/>
      <c r="H211" s="2"/>
      <c r="K211" s="2"/>
      <c r="N211" s="2"/>
      <c r="O211" s="2"/>
    </row>
    <row r="212" spans="5:15" ht="12.75">
      <c r="E212" s="2"/>
      <c r="H212" s="2"/>
      <c r="K212" s="2"/>
      <c r="N212" s="2"/>
      <c r="O212" s="2"/>
    </row>
    <row r="213" spans="5:15" ht="12.75">
      <c r="E213" s="2"/>
      <c r="H213" s="2"/>
      <c r="K213" s="2"/>
      <c r="N213" s="2"/>
      <c r="O213" s="2"/>
    </row>
    <row r="214" spans="5:15" ht="12.75">
      <c r="E214" s="2"/>
      <c r="H214" s="2"/>
      <c r="K214" s="2"/>
      <c r="N214" s="2"/>
      <c r="O214" s="2"/>
    </row>
    <row r="215" spans="5:15" ht="12.75">
      <c r="E215" s="2"/>
      <c r="H215" s="2"/>
      <c r="K215" s="2"/>
      <c r="N215" s="2"/>
      <c r="O215" s="2"/>
    </row>
    <row r="216" spans="5:15" ht="12.75">
      <c r="E216" s="2"/>
      <c r="H216" s="2"/>
      <c r="K216" s="2"/>
      <c r="N216" s="2"/>
      <c r="O216" s="2"/>
    </row>
    <row r="217" spans="5:15" ht="12.75">
      <c r="E217" s="2"/>
      <c r="H217" s="2"/>
      <c r="K217" s="2"/>
      <c r="N217" s="2"/>
      <c r="O217" s="2"/>
    </row>
    <row r="218" spans="5:15" ht="12.75">
      <c r="E218" s="2"/>
      <c r="H218" s="2"/>
      <c r="K218" s="2"/>
      <c r="N218" s="2"/>
      <c r="O218" s="2"/>
    </row>
    <row r="219" spans="5:15" ht="12.75">
      <c r="E219" s="2"/>
      <c r="H219" s="2"/>
      <c r="K219" s="2"/>
      <c r="N219" s="2"/>
      <c r="O219" s="2"/>
    </row>
    <row r="220" spans="5:15" ht="12.75">
      <c r="E220" s="2"/>
      <c r="H220" s="2"/>
      <c r="K220" s="2"/>
      <c r="N220" s="2"/>
      <c r="O220" s="2"/>
    </row>
    <row r="221" spans="5:15" ht="12.75">
      <c r="E221" s="2"/>
      <c r="H221" s="2"/>
      <c r="K221" s="2"/>
      <c r="N221" s="2"/>
      <c r="O221" s="2"/>
    </row>
    <row r="222" spans="5:15" ht="12.75">
      <c r="E222" s="2"/>
      <c r="H222" s="2"/>
      <c r="K222" s="2"/>
      <c r="N222" s="2"/>
      <c r="O222" s="2"/>
    </row>
    <row r="223" spans="5:15" ht="12.75">
      <c r="E223" s="2"/>
      <c r="H223" s="2"/>
      <c r="K223" s="2"/>
      <c r="N223" s="2"/>
      <c r="O223" s="2"/>
    </row>
    <row r="224" spans="5:15" ht="12.75">
      <c r="E224" s="2"/>
      <c r="H224" s="2"/>
      <c r="K224" s="2"/>
      <c r="N224" s="2"/>
      <c r="O224" s="2"/>
    </row>
  </sheetData>
  <sheetProtection/>
  <mergeCells count="34">
    <mergeCell ref="K155:L155"/>
    <mergeCell ref="D153:F153"/>
    <mergeCell ref="G153:I153"/>
    <mergeCell ref="E155:F155"/>
    <mergeCell ref="H155:I155"/>
    <mergeCell ref="A98:L98"/>
    <mergeCell ref="D102:F102"/>
    <mergeCell ref="G102:I102"/>
    <mergeCell ref="A149:L149"/>
    <mergeCell ref="D54:F54"/>
    <mergeCell ref="G54:I54"/>
    <mergeCell ref="Q6:R6"/>
    <mergeCell ref="E104:F104"/>
    <mergeCell ref="H104:I104"/>
    <mergeCell ref="K104:L104"/>
    <mergeCell ref="K6:L6"/>
    <mergeCell ref="A51:R51"/>
    <mergeCell ref="J54:L54"/>
    <mergeCell ref="M55:O55"/>
    <mergeCell ref="P55:R55"/>
    <mergeCell ref="E56:F56"/>
    <mergeCell ref="H56:I56"/>
    <mergeCell ref="K56:L56"/>
    <mergeCell ref="N56:O56"/>
    <mergeCell ref="Q56:R56"/>
    <mergeCell ref="E6:F6"/>
    <mergeCell ref="H6:I6"/>
    <mergeCell ref="N6:O6"/>
    <mergeCell ref="A1:R1"/>
    <mergeCell ref="D4:F4"/>
    <mergeCell ref="G4:I4"/>
    <mergeCell ref="J4:L4"/>
    <mergeCell ref="M5:O5"/>
    <mergeCell ref="P5:R5"/>
  </mergeCells>
  <printOptions/>
  <pageMargins left="0.4" right="0.16" top="0.5" bottom="0.5" header="0" footer="0"/>
  <pageSetup horizontalDpi="600" verticalDpi="600" orientation="landscape" scale="50" r:id="rId1"/>
  <rowBreaks count="3" manualBreakCount="3">
    <brk id="50" max="255" man="1"/>
    <brk id="97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67" zoomScaleNormal="67" zoomScalePageLayoutView="0" workbookViewId="0" topLeftCell="A36">
      <selection activeCell="F46" sqref="F46"/>
    </sheetView>
  </sheetViews>
  <sheetFormatPr defaultColWidth="8.8515625" defaultRowHeight="12.75"/>
  <cols>
    <col min="1" max="1" width="4.00390625" style="0" customWidth="1"/>
    <col min="2" max="2" width="40.7109375" style="0" customWidth="1"/>
    <col min="3" max="3" width="5.140625" style="0" customWidth="1"/>
    <col min="4" max="4" width="12.8515625" style="0" customWidth="1"/>
    <col min="5" max="5" width="10.28125" style="0" customWidth="1"/>
    <col min="6" max="11" width="11.8515625" style="0" customWidth="1"/>
    <col min="12" max="12" width="12.8515625" style="0" customWidth="1"/>
    <col min="13" max="13" width="16.7109375" style="0" customWidth="1"/>
    <col min="14" max="14" width="12.140625" style="0" customWidth="1"/>
    <col min="15" max="15" width="13.28125" style="0" customWidth="1"/>
  </cols>
  <sheetData/>
  <sheetProtection/>
  <printOptions/>
  <pageMargins left="0.5" right="0.5" top="0.5" bottom="0.5" header="0" footer="0"/>
  <pageSetup fitToHeight="1" fitToWidth="1" horizontalDpi="600" verticalDpi="600" orientation="portrait" scale="49" r:id="rId1"/>
  <rowBreaks count="1" manualBreakCount="1">
    <brk id="4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FBS</cp:lastModifiedBy>
  <cp:lastPrinted>2012-03-28T08:17:13Z</cp:lastPrinted>
  <dcterms:created xsi:type="dcterms:W3CDTF">2007-02-04T05:47:52Z</dcterms:created>
  <dcterms:modified xsi:type="dcterms:W3CDTF">2012-03-28T08:17:17Z</dcterms:modified>
  <cp:category/>
  <cp:version/>
  <cp:contentType/>
  <cp:contentStatus/>
</cp:coreProperties>
</file>